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8A71AAA14CB9E6D1E75A379EFE795A1551552A38" xr6:coauthVersionLast="47" xr6:coauthVersionMax="47" xr10:uidLastSave="{CA91FD60-1B10-49B6-A939-7EC626E07490}"/>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K326" i="11" l="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2" i="3" s="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F73" i="3"/>
  <c r="E81" i="3" s="1"/>
  <c r="E73" i="3"/>
  <c r="D73" i="3"/>
  <c r="C73" i="3"/>
  <c r="F72" i="3"/>
  <c r="C80" i="3" s="1"/>
  <c r="E72" i="3"/>
  <c r="D72" i="3"/>
  <c r="C72" i="3"/>
  <c r="E71" i="3"/>
  <c r="D71" i="3"/>
  <c r="C71" i="3"/>
  <c r="W123" i="3" s="1"/>
  <c r="E70" i="3"/>
  <c r="D70" i="3"/>
  <c r="F70" i="3" s="1"/>
  <c r="C70" i="3"/>
  <c r="U123" i="3" s="1"/>
  <c r="F69" i="3"/>
  <c r="T153" i="3" s="1"/>
  <c r="E69" i="3"/>
  <c r="D69" i="3"/>
  <c r="C69" i="3"/>
  <c r="S123" i="3" s="1"/>
  <c r="E54" i="3"/>
  <c r="D54" i="3"/>
  <c r="C54" i="3"/>
  <c r="F54" i="3" s="1"/>
  <c r="E53" i="3"/>
  <c r="D53" i="3"/>
  <c r="C53" i="3"/>
  <c r="F53" i="3" s="1"/>
  <c r="E52" i="3"/>
  <c r="D52" i="3"/>
  <c r="C52" i="3"/>
  <c r="F52" i="3" s="1"/>
  <c r="E34" i="3"/>
  <c r="F34" i="3" s="1"/>
  <c r="D34" i="3"/>
  <c r="C34" i="3"/>
  <c r="E33" i="3"/>
  <c r="D33" i="3"/>
  <c r="F33" i="3" s="1"/>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E41" i="3" l="1"/>
  <c r="D41" i="3"/>
  <c r="C41" i="3"/>
  <c r="E99" i="3"/>
  <c r="D99" i="3"/>
  <c r="C99" i="3"/>
  <c r="V153" i="3"/>
  <c r="V148" i="3"/>
  <c r="V143" i="3"/>
  <c r="V138" i="3"/>
  <c r="V133" i="3"/>
  <c r="V128" i="3"/>
  <c r="V152" i="3"/>
  <c r="V147" i="3"/>
  <c r="V142" i="3"/>
  <c r="V137" i="3"/>
  <c r="V132" i="3"/>
  <c r="V127" i="3"/>
  <c r="E78" i="3"/>
  <c r="D78" i="3"/>
  <c r="V151" i="3"/>
  <c r="V146" i="3"/>
  <c r="V141" i="3"/>
  <c r="V136" i="3"/>
  <c r="V131" i="3"/>
  <c r="V126" i="3"/>
  <c r="V155" i="3"/>
  <c r="V150" i="3"/>
  <c r="V145" i="3"/>
  <c r="V140" i="3"/>
  <c r="V135" i="3"/>
  <c r="V130" i="3"/>
  <c r="V125" i="3"/>
  <c r="C78" i="3"/>
  <c r="V154" i="3"/>
  <c r="V149" i="3"/>
  <c r="V144" i="3"/>
  <c r="V139" i="3"/>
  <c r="V134" i="3"/>
  <c r="V129" i="3"/>
  <c r="G112" i="3"/>
  <c r="E42" i="3"/>
  <c r="D42" i="3"/>
  <c r="C42" i="3"/>
  <c r="R153" i="3"/>
  <c r="R148" i="3"/>
  <c r="R143" i="3"/>
  <c r="R138" i="3"/>
  <c r="R133" i="3"/>
  <c r="R128" i="3"/>
  <c r="R152" i="3"/>
  <c r="R147" i="3"/>
  <c r="R142" i="3"/>
  <c r="R137" i="3"/>
  <c r="R132" i="3"/>
  <c r="R127" i="3"/>
  <c r="R151" i="3"/>
  <c r="R146" i="3"/>
  <c r="R141" i="3"/>
  <c r="R136" i="3"/>
  <c r="R131" i="3"/>
  <c r="R126" i="3"/>
  <c r="E20" i="3"/>
  <c r="D20" i="3"/>
  <c r="R155" i="3"/>
  <c r="R150" i="3"/>
  <c r="R145" i="3"/>
  <c r="R140" i="3"/>
  <c r="R135" i="3"/>
  <c r="R130" i="3"/>
  <c r="R125" i="3"/>
  <c r="C20" i="3"/>
  <c r="R154" i="3"/>
  <c r="R149" i="3"/>
  <c r="R144" i="3"/>
  <c r="R139" i="3"/>
  <c r="R134" i="3"/>
  <c r="R129" i="3"/>
  <c r="E58" i="3"/>
  <c r="D58" i="3"/>
  <c r="C58" i="3"/>
  <c r="E59" i="3"/>
  <c r="D59" i="3"/>
  <c r="C59" i="3"/>
  <c r="D38" i="3"/>
  <c r="C38" i="3"/>
  <c r="E38" i="3"/>
  <c r="D39" i="3"/>
  <c r="E39" i="3"/>
  <c r="C39" i="3"/>
  <c r="E43" i="3"/>
  <c r="D43" i="3"/>
  <c r="C43" i="3"/>
  <c r="E60" i="3"/>
  <c r="D60" i="3"/>
  <c r="C60" i="3"/>
  <c r="E40" i="3"/>
  <c r="D40" i="3"/>
  <c r="C40" i="3"/>
  <c r="E100" i="3"/>
  <c r="D100" i="3"/>
  <c r="C100" i="3"/>
  <c r="E97" i="3"/>
  <c r="C97" i="3"/>
  <c r="D97" i="3"/>
  <c r="E98" i="3"/>
  <c r="D98" i="3"/>
  <c r="C98" i="3"/>
  <c r="D80" i="3"/>
  <c r="Q123" i="3"/>
  <c r="C81" i="3"/>
  <c r="T129" i="3"/>
  <c r="T134" i="3"/>
  <c r="T139" i="3"/>
  <c r="T144" i="3"/>
  <c r="T149" i="3"/>
  <c r="T154" i="3"/>
  <c r="F71" i="3"/>
  <c r="E80" i="3"/>
  <c r="D81" i="3"/>
  <c r="T125" i="3"/>
  <c r="T130" i="3"/>
  <c r="T135" i="3"/>
  <c r="T140" i="3"/>
  <c r="T145" i="3"/>
  <c r="T150" i="3"/>
  <c r="T155" i="3"/>
  <c r="C77" i="3"/>
  <c r="T126" i="3"/>
  <c r="T131" i="3"/>
  <c r="T136" i="3"/>
  <c r="T141" i="3"/>
  <c r="T146" i="3"/>
  <c r="T151" i="3"/>
  <c r="D77" i="3"/>
  <c r="E77" i="3"/>
  <c r="T127" i="3"/>
  <c r="T132" i="3"/>
  <c r="T137" i="3"/>
  <c r="T142" i="3"/>
  <c r="T147" i="3"/>
  <c r="T152" i="3"/>
  <c r="T128" i="3"/>
  <c r="T133" i="3"/>
  <c r="T138" i="3"/>
  <c r="T143" i="3"/>
  <c r="T148"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D79" i="3"/>
  <c r="X153" i="3"/>
  <c r="X148" i="3"/>
  <c r="X143" i="3"/>
  <c r="X138" i="3"/>
  <c r="X133" i="3"/>
  <c r="X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9" authorId="0" shapeId="0" xr:uid="{00000000-0006-0000-0400-000001000000}">
      <text>
        <r>
          <rPr>
            <sz val="11"/>
            <rFont val="Calibri"/>
          </rPr>
          <t>All setuid executables on the OS X system must be documented.</t>
        </r>
      </text>
    </comment>
    <comment ref="J10" authorId="0" shapeId="0" xr:uid="{00000000-0006-0000-0400-000002000000}">
      <text>
        <r>
          <rPr>
            <sz val="11"/>
            <rFont val="Calibri"/>
          </rPr>
          <t>The operating system must be a supported release.</t>
        </r>
      </text>
    </comment>
    <comment ref="J13" authorId="0" shapeId="0" xr:uid="{00000000-0006-0000-0400-000003000000}">
      <text>
        <r>
          <rPr>
            <sz val="11"/>
            <rFont val="Calibri"/>
          </rPr>
          <t>The OS X system must have the security assessment policy subsystem enabled.</t>
        </r>
      </text>
    </comment>
    <comment ref="K13" authorId="0" shapeId="0" xr:uid="{00000000-0006-0000-0400-000006000000}">
      <text>
        <r>
          <rPr>
            <sz val="11"/>
            <rFont val="Calibri"/>
          </rPr>
          <t>The OS X system must allow only applications downloaded from the App Store or properly signed to run.</t>
        </r>
      </text>
    </comment>
    <comment ref="L13" authorId="0" shapeId="0" xr:uid="{00000000-0006-0000-0400-000004000000}">
      <text>
        <r>
          <rPr>
            <sz val="11"/>
            <rFont val="Calibri"/>
          </rPr>
          <t>The OS X system must be configured so that end users cannot override Gatekeeper settings.</t>
        </r>
      </text>
    </comment>
    <comment ref="M13" authorId="0" shapeId="0" xr:uid="{00000000-0006-0000-0400-000005000000}">
      <text>
        <r>
          <rPr>
            <sz val="11"/>
            <rFont val="Calibri"/>
          </rPr>
          <t>The OS X system must prohibit user installation of software without explicit privileged status.</t>
        </r>
      </text>
    </comment>
    <comment ref="J19" authorId="0" shapeId="0" xr:uid="{00000000-0006-0000-0400-000007000000}">
      <text>
        <r>
          <rPr>
            <sz val="11"/>
            <rFont val="Calibri"/>
          </rPr>
          <t>The OS X system must be configured with all public directories owned by root or an application account.</t>
        </r>
      </text>
    </comment>
    <comment ref="K19" authorId="0" shapeId="0" xr:uid="{00000000-0006-0000-0400-000008000000}">
      <text>
        <r>
          <rPr>
            <sz val="11"/>
            <rFont val="Calibri"/>
          </rPr>
          <t>The OS X system must be configured with the sticky bit set on all public directories.</t>
        </r>
      </text>
    </comment>
    <comment ref="J32" authorId="0" shapeId="0" xr:uid="{00000000-0006-0000-0400-000009000000}">
      <text>
        <r>
          <rPr>
            <sz val="11"/>
            <rFont val="Calibri"/>
          </rPr>
          <t>The OS X system logon window must be configured to prompt for username and password, rather than show a list of users.</t>
        </r>
      </text>
    </comment>
    <comment ref="J34" authorId="0" shapeId="0" xr:uid="{00000000-0006-0000-0400-00000A000000}">
      <text>
        <r>
          <rPr>
            <sz val="11"/>
            <rFont val="Calibri"/>
          </rPr>
          <t>The OS X system must conceal, via the session lock, information previously visible on the display with a publicly viewable image.</t>
        </r>
      </text>
    </comment>
    <comment ref="K34" authorId="0" shapeId="0" xr:uid="{00000000-0006-0000-0400-000010000000}">
      <text>
        <r>
          <rPr>
            <sz val="11"/>
            <rFont val="Calibri"/>
          </rPr>
          <t>The OS X system must be configured to disable hot corners.</t>
        </r>
      </text>
    </comment>
    <comment ref="L34" authorId="0" shapeId="0" xr:uid="{00000000-0006-0000-0400-000011000000}">
      <text>
        <r>
          <rPr>
            <sz val="11"/>
            <rFont val="Calibri"/>
          </rPr>
          <t>The OS X system must be configured to prevent Apple Watch from terminating a session lock.</t>
        </r>
      </text>
    </comment>
    <comment ref="M34" authorId="0" shapeId="0" xr:uid="{00000000-0006-0000-0400-000012000000}">
      <text>
        <r>
          <rPr>
            <sz val="11"/>
            <rFont val="Calibri"/>
          </rPr>
          <t>The OS X system must initiate a session lock after a 15-minute period of inactivity.</t>
        </r>
      </text>
    </comment>
    <comment ref="N34" authorId="0" shapeId="0" xr:uid="{00000000-0006-0000-0400-00000B000000}">
      <text>
        <r>
          <rPr>
            <sz val="11"/>
            <rFont val="Calibri"/>
          </rPr>
          <t>The OS X system must retain the session lock until the user reestablishes access using established identification and authentication procedures.</t>
        </r>
      </text>
    </comment>
    <comment ref="O34" authorId="0" shapeId="0" xr:uid="{00000000-0006-0000-0400-00000C000000}">
      <text>
        <r>
          <rPr>
            <sz val="11"/>
            <rFont val="Calibri"/>
          </rPr>
          <t>The OS X system must initiate the session lock no more than five seconds after a screen saver is started.</t>
        </r>
      </text>
    </comment>
    <comment ref="P34" authorId="0" shapeId="0" xr:uid="{00000000-0006-0000-0400-00000D000000}">
      <text>
        <r>
          <rPr>
            <sz val="11"/>
            <rFont val="Calibri"/>
          </rPr>
          <t>The OS X system must be configured with the SSH daemon ClientAliveInterval option set to 900 or less.</t>
        </r>
      </text>
    </comment>
    <comment ref="Q34" authorId="0" shapeId="0" xr:uid="{00000000-0006-0000-0400-00000E000000}">
      <text>
        <r>
          <rPr>
            <sz val="11"/>
            <rFont val="Calibri"/>
          </rPr>
          <t>The OS X system must be configured with the SSH daemon ClientAliveCountMax option set to 0.</t>
        </r>
      </text>
    </comment>
    <comment ref="R34" authorId="0" shapeId="0" xr:uid="{00000000-0006-0000-0400-00000F000000}">
      <text>
        <r>
          <rPr>
            <sz val="11"/>
            <rFont val="Calibri"/>
          </rPr>
          <t>The OS X system must be configured to lock the user session when a smart token is removed.</t>
        </r>
      </text>
    </comment>
    <comment ref="J35" authorId="0" shapeId="0" xr:uid="{00000000-0006-0000-0400-000013000000}">
      <text>
        <r>
          <rPr>
            <sz val="11"/>
            <rFont val="Calibri"/>
          </rPr>
          <t>The OS X system firewall must be configured with a default-deny policy.</t>
        </r>
      </text>
    </comment>
    <comment ref="J36" authorId="0" shapeId="0" xr:uid="{00000000-0006-0000-0400-000014000000}">
      <text>
        <r>
          <rPr>
            <sz val="11"/>
            <rFont val="Calibri"/>
          </rPr>
          <t>The OS X system firewall must be configured with a default-deny policy.</t>
        </r>
      </text>
    </comment>
    <comment ref="K36" authorId="0" shapeId="0" xr:uid="{00000000-0006-0000-0400-000015000000}">
      <text>
        <r>
          <rPr>
            <sz val="11"/>
            <rFont val="Calibri"/>
          </rPr>
          <t>The OS X Application Firewall must be enabled.</t>
        </r>
      </text>
    </comment>
    <comment ref="J38" authorId="0" shapeId="0" xr:uid="{00000000-0006-0000-0400-000016000000}">
      <text>
        <r>
          <rPr>
            <sz val="11"/>
            <rFont val="Calibri"/>
          </rPr>
          <t>The OS X system must not allow an unattended or automatic logon to the system.</t>
        </r>
      </text>
    </comment>
    <comment ref="J39" authorId="0" shapeId="0" xr:uid="{00000000-0006-0000-0400-000017000000}">
      <text>
        <r>
          <rPr>
            <sz val="11"/>
            <rFont val="Calibri"/>
          </rPr>
          <t>The OS X system must be configured to disable rshd service.</t>
        </r>
      </text>
    </comment>
    <comment ref="K39" authorId="0" shapeId="0" xr:uid="{00000000-0006-0000-0400-000036000000}">
      <text>
        <r>
          <rPr>
            <sz val="11"/>
            <rFont val="Calibri"/>
          </rPr>
          <t>The OS X system must enforce requirements for remote connections to the information system.</t>
        </r>
      </text>
    </comment>
    <comment ref="L39" authorId="0" shapeId="0" xr:uid="{00000000-0006-0000-0400-000037000000}">
      <text>
        <r>
          <rPr>
            <sz val="11"/>
            <rFont val="Calibri"/>
          </rPr>
          <t>The OS X system must be configured with Bluetooth turned off unless approved by the organization.</t>
        </r>
      </text>
    </comment>
    <comment ref="M39" authorId="0" shapeId="0" xr:uid="{00000000-0006-0000-0400-000038000000}">
      <text>
        <r>
          <rPr>
            <sz val="11"/>
            <rFont val="Calibri"/>
          </rPr>
          <t>The OS X system must be configured with Wi-Fi support software disabled.</t>
        </r>
      </text>
    </comment>
    <comment ref="N39" authorId="0" shapeId="0" xr:uid="{00000000-0006-0000-0400-000039000000}">
      <text>
        <r>
          <rPr>
            <sz val="11"/>
            <rFont val="Calibri"/>
          </rPr>
          <t>The OS X system must be configured with Infrared [IR] support disabled.</t>
        </r>
      </text>
    </comment>
    <comment ref="O39" authorId="0" shapeId="0" xr:uid="{00000000-0006-0000-0400-00003A000000}">
      <text>
        <r>
          <rPr>
            <sz val="11"/>
            <rFont val="Calibri"/>
          </rPr>
          <t>The OS X system must be configured to disable SMB File Sharing unless it is required.</t>
        </r>
      </text>
    </comment>
    <comment ref="P39" authorId="0" shapeId="0" xr:uid="{00000000-0006-0000-0400-00003B000000}">
      <text>
        <r>
          <rPr>
            <sz val="11"/>
            <rFont val="Calibri"/>
          </rPr>
          <t>The OS X system must be configured to disable Apple File (AFP) Sharing.</t>
        </r>
      </text>
    </comment>
    <comment ref="Q39" authorId="0" shapeId="0" xr:uid="{00000000-0006-0000-0400-00003C000000}">
      <text>
        <r>
          <rPr>
            <sz val="11"/>
            <rFont val="Calibri"/>
          </rPr>
          <t>The OS X system must be configured to disable the Network File System (NFS) daemon unless it is required.</t>
        </r>
      </text>
    </comment>
    <comment ref="R39" authorId="0" shapeId="0" xr:uid="{00000000-0006-0000-0400-00003D000000}">
      <text>
        <r>
          <rPr>
            <sz val="11"/>
            <rFont val="Calibri"/>
          </rPr>
          <t>The OS X system must be configured to disable the Network File System (NFS) lock daemon unless it is required.</t>
        </r>
      </text>
    </comment>
    <comment ref="S39" authorId="0" shapeId="0" xr:uid="{00000000-0006-0000-0400-000018000000}">
      <text>
        <r>
          <rPr>
            <sz val="11"/>
            <rFont val="Calibri"/>
          </rPr>
          <t>The OS X system must be configured to disable the Network File System (NFS) stat daemon unless it is required.</t>
        </r>
      </text>
    </comment>
    <comment ref="T39" authorId="0" shapeId="0" xr:uid="{00000000-0006-0000-0400-000019000000}">
      <text>
        <r>
          <rPr>
            <sz val="11"/>
            <rFont val="Calibri"/>
          </rPr>
          <t>The OS X system must be configured to disable the application FaceTime.</t>
        </r>
      </text>
    </comment>
    <comment ref="U39" authorId="0" shapeId="0" xr:uid="{00000000-0006-0000-0400-00001A000000}">
      <text>
        <r>
          <rPr>
            <sz val="11"/>
            <rFont val="Calibri"/>
          </rPr>
          <t>The OS X system must be configured to disable the application Messages.</t>
        </r>
      </text>
    </comment>
    <comment ref="V39" authorId="0" shapeId="0" xr:uid="{00000000-0006-0000-0400-00001B000000}">
      <text>
        <r>
          <rPr>
            <sz val="11"/>
            <rFont val="Calibri"/>
          </rPr>
          <t>The OS X system must be configured to disable the iCloud Calendar services.</t>
        </r>
      </text>
    </comment>
    <comment ref="W39" authorId="0" shapeId="0" xr:uid="{00000000-0006-0000-0400-00001C000000}">
      <text>
        <r>
          <rPr>
            <sz val="11"/>
            <rFont val="Calibri"/>
          </rPr>
          <t>The OS X system must be configured to disable the iCloud Reminders services.</t>
        </r>
      </text>
    </comment>
    <comment ref="X39" authorId="0" shapeId="0" xr:uid="{00000000-0006-0000-0400-00001D000000}">
      <text>
        <r>
          <rPr>
            <sz val="11"/>
            <rFont val="Calibri"/>
          </rPr>
          <t>The OS X system must be configured to disable iCloud Address Book services.</t>
        </r>
      </text>
    </comment>
    <comment ref="Y39" authorId="0" shapeId="0" xr:uid="{00000000-0006-0000-0400-00001E000000}">
      <text>
        <r>
          <rPr>
            <sz val="11"/>
            <rFont val="Calibri"/>
          </rPr>
          <t>The OS X system must be configured to disable the Mail iCloud services.</t>
        </r>
      </text>
    </comment>
    <comment ref="Z39" authorId="0" shapeId="0" xr:uid="{00000000-0006-0000-0400-00001F000000}">
      <text>
        <r>
          <rPr>
            <sz val="11"/>
            <rFont val="Calibri"/>
          </rPr>
          <t>The OS X system must be configured to disable the iCloud Notes services.</t>
        </r>
      </text>
    </comment>
    <comment ref="AA39" authorId="0" shapeId="0" xr:uid="{00000000-0006-0000-0400-000020000000}">
      <text>
        <r>
          <rPr>
            <sz val="11"/>
            <rFont val="Calibri"/>
          </rPr>
          <t>The OS X system must be configured to disable the camera.</t>
        </r>
      </text>
    </comment>
    <comment ref="AB39" authorId="0" shapeId="0" xr:uid="{00000000-0006-0000-0400-000021000000}">
      <text>
        <r>
          <rPr>
            <sz val="11"/>
            <rFont val="Calibri"/>
          </rPr>
          <t>The OS X system must be configured to disable the system preference pane for iCloud.</t>
        </r>
      </text>
    </comment>
    <comment ref="AC39" authorId="0" shapeId="0" xr:uid="{00000000-0006-0000-0400-000022000000}">
      <text>
        <r>
          <rPr>
            <sz val="11"/>
            <rFont val="Calibri"/>
          </rPr>
          <t>The OS X system must be configured to disable the system preference pane for Internet Accounts.</t>
        </r>
      </text>
    </comment>
    <comment ref="AD39" authorId="0" shapeId="0" xr:uid="{00000000-0006-0000-0400-000023000000}">
      <text>
        <r>
          <rPr>
            <sz val="11"/>
            <rFont val="Calibri"/>
          </rPr>
          <t>The OS X system must be configured to disable the system preference pane for Siri.</t>
        </r>
      </text>
    </comment>
    <comment ref="AE39" authorId="0" shapeId="0" xr:uid="{00000000-0006-0000-0400-000024000000}">
      <text>
        <r>
          <rPr>
            <sz val="11"/>
            <rFont val="Calibri"/>
          </rPr>
          <t>The OS X system must be configured to disable Siri and dictation.</t>
        </r>
      </text>
    </comment>
    <comment ref="AF39" authorId="0" shapeId="0" xr:uid="{00000000-0006-0000-0400-000025000000}">
      <text>
        <r>
          <rPr>
            <sz val="11"/>
            <rFont val="Calibri"/>
          </rPr>
          <t>The OS X system must be configured to disable the Find My Mac iCloud service.</t>
        </r>
      </text>
    </comment>
    <comment ref="AG39" authorId="0" shapeId="0" xr:uid="{00000000-0006-0000-0400-000026000000}">
      <text>
        <r>
          <rPr>
            <sz val="11"/>
            <rFont val="Calibri"/>
          </rPr>
          <t>The OS X system must be configured to disable Location Services.</t>
        </r>
      </text>
    </comment>
    <comment ref="AH39" authorId="0" shapeId="0" xr:uid="{00000000-0006-0000-0400-000027000000}">
      <text>
        <r>
          <rPr>
            <sz val="11"/>
            <rFont val="Calibri"/>
          </rPr>
          <t>The OS X system must be configured to disable Bonjour multicast advertising.</t>
        </r>
      </text>
    </comment>
    <comment ref="AI39" authorId="0" shapeId="0" xr:uid="{00000000-0006-0000-0400-000028000000}">
      <text>
        <r>
          <rPr>
            <sz val="11"/>
            <rFont val="Calibri"/>
          </rPr>
          <t>The OS X system must be configured to disable the UUCP service.</t>
        </r>
      </text>
    </comment>
    <comment ref="AJ39" authorId="0" shapeId="0" xr:uid="{00000000-0006-0000-0400-000029000000}">
      <text>
        <r>
          <rPr>
            <sz val="11"/>
            <rFont val="Calibri"/>
          </rPr>
          <t>The OS X system must not use telnet.</t>
        </r>
      </text>
    </comment>
    <comment ref="AK39" authorId="0" shapeId="0" xr:uid="{00000000-0006-0000-0400-00002A000000}">
      <text>
        <r>
          <rPr>
            <sz val="11"/>
            <rFont val="Calibri"/>
          </rPr>
          <t>The OS X system must not use unencrypted FTP.</t>
        </r>
      </text>
    </comment>
    <comment ref="AL39" authorId="0" shapeId="0" xr:uid="{00000000-0006-0000-0400-00002B000000}">
      <text>
        <r>
          <rPr>
            <sz val="11"/>
            <rFont val="Calibri"/>
          </rPr>
          <t>The OS X system must be configured with the usbmuxd daemon disabled.</t>
        </r>
      </text>
    </comment>
    <comment ref="AM39" authorId="0" shapeId="0" xr:uid="{00000000-0006-0000-0400-00002C000000}">
      <text>
        <r>
          <rPr>
            <sz val="11"/>
            <rFont val="Calibri"/>
          </rPr>
          <t>The OS X system must be configured so that Bluetooth devices are not allowed to wake the computer.</t>
        </r>
      </text>
    </comment>
    <comment ref="AN39" authorId="0" shapeId="0" xr:uid="{00000000-0006-0000-0400-00002D000000}">
      <text>
        <r>
          <rPr>
            <sz val="11"/>
            <rFont val="Calibri"/>
          </rPr>
          <t>The OS X system must be configured with Bluetooth Sharing disabled.</t>
        </r>
      </text>
    </comment>
    <comment ref="AO39" authorId="0" shapeId="0" xr:uid="{00000000-0006-0000-0400-00002E000000}">
      <text>
        <r>
          <rPr>
            <sz val="11"/>
            <rFont val="Calibri"/>
          </rPr>
          <t>The OS X system must be configured to disable Remote Apple Events.</t>
        </r>
      </text>
    </comment>
    <comment ref="AP39" authorId="0" shapeId="0" xr:uid="{00000000-0006-0000-0400-00002F000000}">
      <text>
        <r>
          <rPr>
            <sz val="11"/>
            <rFont val="Calibri"/>
          </rPr>
          <t>The OS X system must be configured with the finger service disabled.</t>
        </r>
      </text>
    </comment>
    <comment ref="AQ39" authorId="0" shapeId="0" xr:uid="{00000000-0006-0000-0400-000030000000}">
      <text>
        <r>
          <rPr>
            <sz val="11"/>
            <rFont val="Calibri"/>
          </rPr>
          <t>The OS X system must be configured with the prompt for Apple ID and iCloud disabled.</t>
        </r>
      </text>
    </comment>
    <comment ref="AR39" authorId="0" shapeId="0" xr:uid="{00000000-0006-0000-0400-000031000000}">
      <text>
        <r>
          <rPr>
            <sz val="11"/>
            <rFont val="Calibri"/>
          </rPr>
          <t>The OS X system must be configured with iTunes Music Sharing disabled.</t>
        </r>
      </text>
    </comment>
    <comment ref="AS39" authorId="0" shapeId="0" xr:uid="{00000000-0006-0000-0400-000032000000}">
      <text>
        <r>
          <rPr>
            <sz val="11"/>
            <rFont val="Calibri"/>
          </rPr>
          <t>The OS X system must have unused network devices disabled.</t>
        </r>
      </text>
    </comment>
    <comment ref="AT39" authorId="0" shapeId="0" xr:uid="{00000000-0006-0000-0400-000033000000}">
      <text>
        <r>
          <rPr>
            <sz val="11"/>
            <rFont val="Calibri"/>
          </rPr>
          <t>The OS X system must be configured to disable Internet Sharing.</t>
        </r>
      </text>
    </comment>
    <comment ref="AU39" authorId="0" shapeId="0" xr:uid="{00000000-0006-0000-0400-000034000000}">
      <text>
        <r>
          <rPr>
            <sz val="11"/>
            <rFont val="Calibri"/>
          </rPr>
          <t>The OS X system must be configured to disable Web Sharing.</t>
        </r>
      </text>
    </comment>
    <comment ref="AV39" authorId="0" shapeId="0" xr:uid="{00000000-0006-0000-0400-000035000000}">
      <text>
        <r>
          <rPr>
            <sz val="11"/>
            <rFont val="Calibri"/>
          </rPr>
          <t>The OS X system must be configured to disable AirDrop.</t>
        </r>
      </text>
    </comment>
    <comment ref="J46" authorId="0" shapeId="0" xr:uid="{00000000-0006-0000-0400-00003E000000}">
      <text>
        <r>
          <rPr>
            <sz val="11"/>
            <rFont val="Calibri"/>
          </rPr>
          <t>The OS X system must enforce password complexity by requiring that at least one numeric character be used.</t>
        </r>
      </text>
    </comment>
    <comment ref="K46" authorId="0" shapeId="0" xr:uid="{00000000-0006-0000-0400-00003F000000}">
      <text>
        <r>
          <rPr>
            <sz val="11"/>
            <rFont val="Calibri"/>
          </rPr>
          <t>The OS X system must enforce password complexity by requiring that at least one special character be used.</t>
        </r>
      </text>
    </comment>
    <comment ref="L46" authorId="0" shapeId="0" xr:uid="{00000000-0006-0000-0400-000040000000}">
      <text>
        <r>
          <rPr>
            <sz val="11"/>
            <rFont val="Calibri"/>
          </rPr>
          <t>The OS X system must enforce a minimum 15-character password length.</t>
        </r>
      </text>
    </comment>
    <comment ref="M46" authorId="0" shapeId="0" xr:uid="{00000000-0006-0000-0400-000041000000}">
      <text>
        <r>
          <rPr>
            <sz val="11"/>
            <rFont val="Calibri"/>
          </rPr>
          <t>The OS X system must enforce a 60-day maximum password lifetime restriction.</t>
        </r>
      </text>
    </comment>
    <comment ref="N46" authorId="0" shapeId="0" xr:uid="{00000000-0006-0000-0400-000042000000}">
      <text>
        <r>
          <rPr>
            <sz val="11"/>
            <rFont val="Calibri"/>
          </rPr>
          <t>The OS X system must prohibit password reuse for a minimum of five generations.</t>
        </r>
      </text>
    </comment>
    <comment ref="J47" authorId="0" shapeId="0" xr:uid="{00000000-0006-0000-0400-000043000000}">
      <text>
        <r>
          <rPr>
            <sz val="11"/>
            <rFont val="Calibri"/>
          </rPr>
          <t>The OS X system must automatically remove or disable temporary user accounts after 72 hours.</t>
        </r>
      </text>
    </comment>
    <comment ref="K47" authorId="0" shapeId="0" xr:uid="{00000000-0006-0000-0400-000044000000}">
      <text>
        <r>
          <rPr>
            <sz val="11"/>
            <rFont val="Calibri"/>
          </rPr>
          <t>The OS X system must automatically remove or disable emergency accounts after the crisis is resolved or within 72 hours.</t>
        </r>
      </text>
    </comment>
    <comment ref="J48" authorId="0" shapeId="0" xr:uid="{00000000-0006-0000-0400-000045000000}">
      <text>
        <r>
          <rPr>
            <sz val="11"/>
            <rFont val="Calibri"/>
          </rPr>
          <t>The OS X system must require individuals to be authenticated with an individual authenticator prior to using a group authenticator.</t>
        </r>
      </text>
    </comment>
    <comment ref="K48" authorId="0" shapeId="0" xr:uid="{00000000-0006-0000-0400-000046000000}">
      <text>
        <r>
          <rPr>
            <sz val="11"/>
            <rFont val="Calibri"/>
          </rPr>
          <t>The OS X system must be configured with the sudoers file configured to authenticate users on a per -tty basis.</t>
        </r>
      </text>
    </comment>
    <comment ref="J66" authorId="0" shapeId="0" xr:uid="{00000000-0006-0000-0400-000047000000}">
      <text>
        <r>
          <rPr>
            <sz val="11"/>
            <rFont val="Calibri"/>
          </rPr>
          <t>The OS X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 ref="J70" authorId="0" shapeId="0" xr:uid="{00000000-0006-0000-0400-000048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70" authorId="0" shapeId="0" xr:uid="{00000000-0006-0000-0400-000049000000}">
      <text>
        <r>
          <rPr>
            <sz val="11"/>
            <rFont val="Calibri"/>
          </rPr>
          <t>The OS X firewall must have logging enabled.</t>
        </r>
      </text>
    </comment>
    <comment ref="J71" authorId="0" shapeId="0" xr:uid="{00000000-0006-0000-0400-00004A000000}">
      <text>
        <r>
          <rPr>
            <sz val="11"/>
            <rFont val="Calibri"/>
          </rPr>
          <t>The OS X system must allocate audit record storage capacity to store at least one weeks worth of audit records when audit records are not immediately sent to a central audit record storage facility.</t>
        </r>
      </text>
    </comment>
    <comment ref="K71" authorId="0" shapeId="0" xr:uid="{00000000-0006-0000-0400-00004B000000}">
      <text>
        <r>
          <rPr>
            <sz val="11"/>
            <rFont val="Calibri"/>
          </rPr>
          <t>The OS X system must provide an immediate warning to the System Administrator (SA) and Information System Security Officer (ISSO) (at a minimum) when allocated audit record storage volume reaches 75 percent of repository maximum audit record storage capacity.</t>
        </r>
      </text>
    </comment>
    <comment ref="L71" authorId="0" shapeId="0" xr:uid="{00000000-0006-0000-0400-00004C000000}">
      <text>
        <r>
          <rPr>
            <sz val="11"/>
            <rFont val="Calibri"/>
          </rPr>
          <t>The OS X system must provide an immediate real-time alert to the System Administrator (SA) and Information System Security Officer (ISSO), at a minimum, of all audit failure events requiring real-time alerts.</t>
        </r>
      </text>
    </comment>
    <comment ref="M71" authorId="0" shapeId="0" xr:uid="{00000000-0006-0000-0400-00004D000000}">
      <text>
        <r>
          <rPr>
            <sz val="11"/>
            <rFont val="Calibri"/>
          </rPr>
          <t>The OS X system must be configured with audit log files owned by root.</t>
        </r>
      </text>
    </comment>
    <comment ref="N71" authorId="0" shapeId="0" xr:uid="{00000000-0006-0000-0400-00004E000000}">
      <text>
        <r>
          <rPr>
            <sz val="11"/>
            <rFont val="Calibri"/>
          </rPr>
          <t>The OS X system must be configured with audit log folders owned by root.</t>
        </r>
      </text>
    </comment>
    <comment ref="O71" authorId="0" shapeId="0" xr:uid="{00000000-0006-0000-0400-00004F000000}">
      <text>
        <r>
          <rPr>
            <sz val="11"/>
            <rFont val="Calibri"/>
          </rPr>
          <t>The OS X system must be configured with audit log files group-owned by wheel.</t>
        </r>
      </text>
    </comment>
    <comment ref="P71" authorId="0" shapeId="0" xr:uid="{00000000-0006-0000-0400-000050000000}">
      <text>
        <r>
          <rPr>
            <sz val="11"/>
            <rFont val="Calibri"/>
          </rPr>
          <t>The OS X system must be configured with audit log folders group-owned by wheel.</t>
        </r>
      </text>
    </comment>
    <comment ref="Q71" authorId="0" shapeId="0" xr:uid="{00000000-0006-0000-0400-000051000000}">
      <text>
        <r>
          <rPr>
            <sz val="11"/>
            <rFont val="Calibri"/>
          </rPr>
          <t>The OS X system must be configured with audit log files set to mode 440 or less permissive.</t>
        </r>
      </text>
    </comment>
    <comment ref="R71" authorId="0" shapeId="0" xr:uid="{00000000-0006-0000-0400-000052000000}">
      <text>
        <r>
          <rPr>
            <sz val="11"/>
            <rFont val="Calibri"/>
          </rPr>
          <t>The OS X system must be configured with audit log folders set to mode 700 or less permissive.</t>
        </r>
      </text>
    </comment>
    <comment ref="S71" authorId="0" shapeId="0" xr:uid="{00000000-0006-0000-0400-000053000000}">
      <text>
        <r>
          <rPr>
            <sz val="11"/>
            <rFont val="Calibri"/>
          </rPr>
          <t>The OS X system must be configured so that log files must not contain access control lists (ACLs).</t>
        </r>
      </text>
    </comment>
    <comment ref="T71" authorId="0" shapeId="0" xr:uid="{00000000-0006-0000-0400-000054000000}">
      <text>
        <r>
          <rPr>
            <sz val="11"/>
            <rFont val="Calibri"/>
          </rPr>
          <t>The OS X system must be configured so that log folders must not contain access control lists (ACLs).</t>
        </r>
      </text>
    </comment>
    <comment ref="U71" authorId="0" shapeId="0" xr:uid="{00000000-0006-0000-0400-000055000000}">
      <text>
        <r>
          <rPr>
            <sz val="11"/>
            <rFont val="Calibri"/>
          </rPr>
          <t>The OS X system must be configured with system log files owned by root and group-owned by wheel or admin.</t>
        </r>
      </text>
    </comment>
    <comment ref="V71" authorId="0" shapeId="0" xr:uid="{00000000-0006-0000-0400-000056000000}">
      <text>
        <r>
          <rPr>
            <sz val="11"/>
            <rFont val="Calibri"/>
          </rPr>
          <t>The OS X system must be configured with system log files set to mode 640 or less permissive.</t>
        </r>
      </text>
    </comment>
    <comment ref="W71" authorId="0" shapeId="0" xr:uid="{00000000-0006-0000-0400-000057000000}">
      <text>
        <r>
          <rPr>
            <sz val="11"/>
            <rFont val="Calibri"/>
          </rPr>
          <t>The OS X system must be configured with access control lists (ACLs) for system log files to be set correctly.</t>
        </r>
      </text>
    </comment>
    <comment ref="J73" authorId="0" shapeId="0" xr:uid="{00000000-0006-0000-0400-000058000000}">
      <text>
        <r>
          <rPr>
            <sz val="11"/>
            <rFont val="Calibri"/>
          </rPr>
          <t>The OS X system must monitor remote access methods and generate audit records when successful/unsuccessful attempts to access/modify privileges occur.</t>
        </r>
      </text>
    </comment>
    <comment ref="K73" authorId="0" shapeId="0" xr:uid="{00000000-0006-0000-0400-000059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73" authorId="0" shapeId="0" xr:uid="{00000000-0006-0000-0400-00005A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73" authorId="0" shapeId="0" xr:uid="{00000000-0006-0000-0400-00005B000000}">
      <text>
        <r>
          <rPr>
            <sz val="11"/>
            <rFont val="Calibri"/>
          </rPr>
          <t>The OS X firewall must have logging enabled.</t>
        </r>
      </text>
    </comment>
    <comment ref="N73" authorId="0" shapeId="0" xr:uid="{00000000-0006-0000-0400-00005C000000}">
      <text>
        <r>
          <rPr>
            <sz val="11"/>
            <rFont val="Calibri"/>
          </rPr>
          <t>The OS X system must audit the enforcement actions used to restrict access associated with changes to the system.</t>
        </r>
      </text>
    </comment>
    <comment ref="J90" authorId="0" shapeId="0" xr:uid="{00000000-0006-0000-0400-00005D000000}">
      <text>
        <r>
          <rPr>
            <sz val="11"/>
            <rFont val="Calibri"/>
          </rPr>
          <t>The OS X system must use a DoD anti-virus program.</t>
        </r>
      </text>
    </comment>
    <comment ref="J91" authorId="0" shapeId="0" xr:uid="{00000000-0006-0000-0400-00005E000000}">
      <text>
        <r>
          <rPr>
            <sz val="11"/>
            <rFont val="Calibri"/>
          </rPr>
          <t>The OS X system must use a DoD anti-virus program.</t>
        </r>
      </text>
    </comment>
    <comment ref="J92" authorId="0" shapeId="0" xr:uid="{00000000-0006-0000-0400-00005F000000}">
      <text>
        <r>
          <rPr>
            <sz val="11"/>
            <rFont val="Calibri"/>
          </rPr>
          <t>The OS X system must be configured with automatic actions disabled for blank CDs.</t>
        </r>
      </text>
    </comment>
    <comment ref="K92" authorId="0" shapeId="0" xr:uid="{00000000-0006-0000-0400-000060000000}">
      <text>
        <r>
          <rPr>
            <sz val="11"/>
            <rFont val="Calibri"/>
          </rPr>
          <t>The OS X system must be configured with automatic actions disabled for blank DVDs.</t>
        </r>
      </text>
    </comment>
    <comment ref="L92" authorId="0" shapeId="0" xr:uid="{00000000-0006-0000-0400-000061000000}">
      <text>
        <r>
          <rPr>
            <sz val="11"/>
            <rFont val="Calibri"/>
          </rPr>
          <t>The OS X system must be configured with automatic actions disabled for music CDs.</t>
        </r>
      </text>
    </comment>
    <comment ref="M92" authorId="0" shapeId="0" xr:uid="{00000000-0006-0000-0400-000062000000}">
      <text>
        <r>
          <rPr>
            <sz val="11"/>
            <rFont val="Calibri"/>
          </rPr>
          <t>The OS X system must be configured with automatic actions disabled for picture CDs.</t>
        </r>
      </text>
    </comment>
    <comment ref="N92" authorId="0" shapeId="0" xr:uid="{00000000-0006-0000-0400-000063000000}">
      <text>
        <r>
          <rPr>
            <sz val="11"/>
            <rFont val="Calibri"/>
          </rPr>
          <t>The OS X system must be configured with automatic actions disabled for video DVDs.</t>
        </r>
      </text>
    </comment>
    <comment ref="J94" authorId="0" shapeId="0" xr:uid="{00000000-0006-0000-0400-000064000000}">
      <text>
        <r>
          <rPr>
            <sz val="11"/>
            <rFont val="Calibri"/>
          </rPr>
          <t>The OS X system must enable System Integrity Protection.</t>
        </r>
      </text>
    </comment>
    <comment ref="K94" authorId="0" shapeId="0" xr:uid="{00000000-0006-0000-0400-000065000000}">
      <text>
        <r>
          <rPr>
            <sz val="11"/>
            <rFont val="Calibri"/>
          </rPr>
          <t>The OS X system must have the security assessment policy subsystem enabled.</t>
        </r>
      </text>
    </comment>
    <comment ref="L94" authorId="0" shapeId="0" xr:uid="{00000000-0006-0000-0400-000066000000}">
      <text>
        <r>
          <rPr>
            <sz val="11"/>
            <rFont val="Calibri"/>
          </rPr>
          <t>The OS X system must allow only applications downloaded from the App Store or properly signed to run.</t>
        </r>
      </text>
    </comment>
    <comment ref="J119" authorId="0" shapeId="0" xr:uid="{00000000-0006-0000-0400-000067000000}">
      <text>
        <r>
          <rPr>
            <sz val="11"/>
            <rFont val="Calibri"/>
          </rPr>
          <t>The OS X system must restrict the ability of individuals to use USB storage devices.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OS X system must be configured with the SSH daemon LoginGraceTime set to 30 or less.</t>
        </r>
      </text>
    </comment>
    <comment ref="I2" authorId="0" shapeId="0" xr:uid="{00000000-0006-0000-0500-000005000000}">
      <text>
        <r>
          <rPr>
            <sz val="11"/>
            <rFont val="Calibri"/>
          </rPr>
          <t>The OS X system logon window must be configured to prompt for username and password, rather than show a list of users.</t>
        </r>
      </text>
    </comment>
    <comment ref="J2" authorId="0" shapeId="0" xr:uid="{00000000-0006-0000-0500-000002000000}">
      <text>
        <r>
          <rPr>
            <sz val="11"/>
            <rFont val="Calibri"/>
          </rPr>
          <t>The OS X system must enforce an account lockout time period of 15 minutes in which a user makes three consecutive invalid logon attempts.</t>
        </r>
      </text>
    </comment>
    <comment ref="K2" authorId="0" shapeId="0" xr:uid="{00000000-0006-0000-0500-000003000000}">
      <text>
        <r>
          <rPr>
            <sz val="11"/>
            <rFont val="Calibri"/>
          </rPr>
          <t>The OS X system must enforce account lockout after the limit of three consecutive invalid logon attempts by a user during a 15-minute time period.</t>
        </r>
      </text>
    </comment>
    <comment ref="L2" authorId="0" shapeId="0" xr:uid="{00000000-0006-0000-0500-000004000000}">
      <text>
        <r>
          <rPr>
            <sz val="11"/>
            <rFont val="Calibri"/>
          </rPr>
          <t>The OS X system must automatically lock the account when three unsuccessful logon attempts in 15 minutes are exceeded.</t>
        </r>
      </text>
    </comment>
    <comment ref="H4" authorId="0" shapeId="0" xr:uid="{00000000-0006-0000-0500-000006000000}">
      <text>
        <r>
          <rPr>
            <sz val="11"/>
            <rFont val="Calibri"/>
          </rPr>
          <t>The OS X system must use a DoD anti-virus program.</t>
        </r>
      </text>
    </comment>
    <comment ref="H7" authorId="0" shapeId="0" xr:uid="{00000000-0006-0000-0500-000007000000}">
      <text>
        <r>
          <rPr>
            <sz val="11"/>
            <rFont val="Calibri"/>
          </rPr>
          <t>The OS X system must monitor remote access methods and generate audit records when successful/unsuccessful attempts to access/modify privileges occur.</t>
        </r>
      </text>
    </comment>
    <comment ref="I7" authorId="0" shapeId="0" xr:uid="{00000000-0006-0000-0500-000009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7" authorId="0" shapeId="0" xr:uid="{00000000-0006-0000-0500-00000A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K7" authorId="0" shapeId="0" xr:uid="{00000000-0006-0000-0500-00000B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7" authorId="0" shapeId="0" xr:uid="{00000000-0006-0000-0500-00000C000000}">
      <text>
        <r>
          <rPr>
            <sz val="11"/>
            <rFont val="Calibri"/>
          </rPr>
          <t>The OS X firewall must have logging enabled.</t>
        </r>
      </text>
    </comment>
    <comment ref="M7" authorId="0" shapeId="0" xr:uid="{00000000-0006-0000-0500-000008000000}">
      <text>
        <r>
          <rPr>
            <sz val="11"/>
            <rFont val="Calibri"/>
          </rPr>
          <t>The OS X system must audit the enforcement actions used to restrict access associated with changes to the system.</t>
        </r>
      </text>
    </comment>
    <comment ref="H9" authorId="0" shapeId="0" xr:uid="{00000000-0006-0000-0500-00000D000000}">
      <text>
        <r>
          <rPr>
            <sz val="11"/>
            <rFont val="Calibri"/>
          </rPr>
          <t>The OS X system must enable System Integrity Protection.</t>
        </r>
      </text>
    </comment>
    <comment ref="H10" authorId="0" shapeId="0" xr:uid="{00000000-0006-0000-0500-00000E000000}">
      <text>
        <r>
          <rPr>
            <sz val="11"/>
            <rFont val="Calibri"/>
          </rPr>
          <t>The OS X system must have the security assessment policy subsystem enabled.</t>
        </r>
      </text>
    </comment>
    <comment ref="I10" authorId="0" shapeId="0" xr:uid="{00000000-0006-0000-0500-00000F000000}">
      <text>
        <r>
          <rPr>
            <sz val="11"/>
            <rFont val="Calibri"/>
          </rPr>
          <t>The OS X system must allow only applications downloaded from the App Store or properly signed to run.</t>
        </r>
      </text>
    </comment>
    <comment ref="H13" authorId="0" shapeId="0" xr:uid="{00000000-0006-0000-0500-000010000000}">
      <text>
        <r>
          <rPr>
            <sz val="11"/>
            <rFont val="Calibri"/>
          </rPr>
          <t>The OS X system must be configured to disable sending diagnostic and usage data to Apple.</t>
        </r>
      </text>
    </comment>
    <comment ref="H14" authorId="0" shapeId="0" xr:uid="{00000000-0006-0000-0500-000011000000}">
      <text>
        <r>
          <rPr>
            <sz val="11"/>
            <rFont val="Calibri"/>
          </rPr>
          <t>The OS X system must be configured to disable rshd service.</t>
        </r>
      </text>
    </comment>
    <comment ref="I14" authorId="0" shapeId="0" xr:uid="{00000000-0006-0000-0500-000034000000}">
      <text>
        <r>
          <rPr>
            <sz val="11"/>
            <rFont val="Calibri"/>
          </rPr>
          <t>The OS X system must enforce requirements for remote connections to the information system.</t>
        </r>
      </text>
    </comment>
    <comment ref="J14" authorId="0" shapeId="0" xr:uid="{00000000-0006-0000-0500-000035000000}">
      <text>
        <r>
          <rPr>
            <sz val="11"/>
            <rFont val="Calibri"/>
          </rPr>
          <t>The OS X system must be configured with Bluetooth turned off unless approved by the organization.</t>
        </r>
      </text>
    </comment>
    <comment ref="K14" authorId="0" shapeId="0" xr:uid="{00000000-0006-0000-0500-000036000000}">
      <text>
        <r>
          <rPr>
            <sz val="11"/>
            <rFont val="Calibri"/>
          </rPr>
          <t>The OS X system must be configured with Wi-Fi support software disabled.</t>
        </r>
      </text>
    </comment>
    <comment ref="L14" authorId="0" shapeId="0" xr:uid="{00000000-0006-0000-0500-000037000000}">
      <text>
        <r>
          <rPr>
            <sz val="11"/>
            <rFont val="Calibri"/>
          </rPr>
          <t>The OS X system must be configured with Infrared [IR] support disabled.</t>
        </r>
      </text>
    </comment>
    <comment ref="M14" authorId="0" shapeId="0" xr:uid="{00000000-0006-0000-0500-000038000000}">
      <text>
        <r>
          <rPr>
            <sz val="11"/>
            <rFont val="Calibri"/>
          </rPr>
          <t>The OS X system must be configured with automatic actions disabled for blank CDs.</t>
        </r>
      </text>
    </comment>
    <comment ref="N14" authorId="0" shapeId="0" xr:uid="{00000000-0006-0000-0500-000012000000}">
      <text>
        <r>
          <rPr>
            <sz val="11"/>
            <rFont val="Calibri"/>
          </rPr>
          <t>The OS X system must be configured with automatic actions disabled for blank DVDs.</t>
        </r>
      </text>
    </comment>
    <comment ref="O14" authorId="0" shapeId="0" xr:uid="{00000000-0006-0000-0500-000013000000}">
      <text>
        <r>
          <rPr>
            <sz val="11"/>
            <rFont val="Calibri"/>
          </rPr>
          <t>The OS X system must be configured with automatic actions disabled for music CDs.</t>
        </r>
      </text>
    </comment>
    <comment ref="P14" authorId="0" shapeId="0" xr:uid="{00000000-0006-0000-0500-000014000000}">
      <text>
        <r>
          <rPr>
            <sz val="11"/>
            <rFont val="Calibri"/>
          </rPr>
          <t>The OS X system must be configured with automatic actions disabled for picture CDs.</t>
        </r>
      </text>
    </comment>
    <comment ref="Q14" authorId="0" shapeId="0" xr:uid="{00000000-0006-0000-0500-000015000000}">
      <text>
        <r>
          <rPr>
            <sz val="11"/>
            <rFont val="Calibri"/>
          </rPr>
          <t>The OS X system must be configured with automatic actions disabled for video DVDs.</t>
        </r>
      </text>
    </comment>
    <comment ref="R14" authorId="0" shapeId="0" xr:uid="{00000000-0006-0000-0500-000016000000}">
      <text>
        <r>
          <rPr>
            <sz val="11"/>
            <rFont val="Calibri"/>
          </rPr>
          <t>The OS X system must be configured to disable SMB File Sharing unless it is required.</t>
        </r>
      </text>
    </comment>
    <comment ref="S14" authorId="0" shapeId="0" xr:uid="{00000000-0006-0000-0500-000017000000}">
      <text>
        <r>
          <rPr>
            <sz val="11"/>
            <rFont val="Calibri"/>
          </rPr>
          <t>The OS X system must be configured to disable Apple File (AFP) Sharing.</t>
        </r>
      </text>
    </comment>
    <comment ref="T14" authorId="0" shapeId="0" xr:uid="{00000000-0006-0000-0500-000018000000}">
      <text>
        <r>
          <rPr>
            <sz val="11"/>
            <rFont val="Calibri"/>
          </rPr>
          <t>The OS X system must be configured to disable the Network File System (NFS) daemon unless it is required.</t>
        </r>
      </text>
    </comment>
    <comment ref="U14" authorId="0" shapeId="0" xr:uid="{00000000-0006-0000-0500-000019000000}">
      <text>
        <r>
          <rPr>
            <sz val="11"/>
            <rFont val="Calibri"/>
          </rPr>
          <t>The OS X system must be configured to disable the Network File System (NFS) lock daemon unless it is required.</t>
        </r>
      </text>
    </comment>
    <comment ref="V14" authorId="0" shapeId="0" xr:uid="{00000000-0006-0000-0500-00001A000000}">
      <text>
        <r>
          <rPr>
            <sz val="11"/>
            <rFont val="Calibri"/>
          </rPr>
          <t>The OS X system must be configured to disable the Network File System (NFS) stat daemon unless it is required.</t>
        </r>
      </text>
    </comment>
    <comment ref="W14" authorId="0" shapeId="0" xr:uid="{00000000-0006-0000-0500-00001B000000}">
      <text>
        <r>
          <rPr>
            <sz val="11"/>
            <rFont val="Calibri"/>
          </rPr>
          <t>The OS X system must be configured to disable the application FaceTime.</t>
        </r>
      </text>
    </comment>
    <comment ref="X14" authorId="0" shapeId="0" xr:uid="{00000000-0006-0000-0500-00001C000000}">
      <text>
        <r>
          <rPr>
            <sz val="11"/>
            <rFont val="Calibri"/>
          </rPr>
          <t>The OS X system must be configured to disable the application Messages.</t>
        </r>
      </text>
    </comment>
    <comment ref="Y14" authorId="0" shapeId="0" xr:uid="{00000000-0006-0000-0500-00001D000000}">
      <text>
        <r>
          <rPr>
            <sz val="11"/>
            <rFont val="Calibri"/>
          </rPr>
          <t>The OS X system must be configured to disable the iCloud Calendar services.</t>
        </r>
      </text>
    </comment>
    <comment ref="Z14" authorId="0" shapeId="0" xr:uid="{00000000-0006-0000-0500-00001E000000}">
      <text>
        <r>
          <rPr>
            <sz val="11"/>
            <rFont val="Calibri"/>
          </rPr>
          <t>The OS X system must be configured to disable the iCloud Reminders services.</t>
        </r>
      </text>
    </comment>
    <comment ref="AA14" authorId="0" shapeId="0" xr:uid="{00000000-0006-0000-0500-00001F000000}">
      <text>
        <r>
          <rPr>
            <sz val="11"/>
            <rFont val="Calibri"/>
          </rPr>
          <t>The OS X system must be configured to disable iCloud Address Book services.</t>
        </r>
      </text>
    </comment>
    <comment ref="AB14" authorId="0" shapeId="0" xr:uid="{00000000-0006-0000-0500-000020000000}">
      <text>
        <r>
          <rPr>
            <sz val="11"/>
            <rFont val="Calibri"/>
          </rPr>
          <t>The OS X system must be configured to disable the Mail iCloud services.</t>
        </r>
      </text>
    </comment>
    <comment ref="AC14" authorId="0" shapeId="0" xr:uid="{00000000-0006-0000-0500-000021000000}">
      <text>
        <r>
          <rPr>
            <sz val="11"/>
            <rFont val="Calibri"/>
          </rPr>
          <t>The OS X system must be configured to disable the iCloud Notes services.</t>
        </r>
      </text>
    </comment>
    <comment ref="AD14" authorId="0" shapeId="0" xr:uid="{00000000-0006-0000-0500-000022000000}">
      <text>
        <r>
          <rPr>
            <sz val="11"/>
            <rFont val="Calibri"/>
          </rPr>
          <t>The OS X system must be configured to disable the camera.</t>
        </r>
      </text>
    </comment>
    <comment ref="AE14" authorId="0" shapeId="0" xr:uid="{00000000-0006-0000-0500-000023000000}">
      <text>
        <r>
          <rPr>
            <sz val="11"/>
            <rFont val="Calibri"/>
          </rPr>
          <t>The OS X system must be configured to disable the system preference pane for iCloud.</t>
        </r>
      </text>
    </comment>
    <comment ref="AF14" authorId="0" shapeId="0" xr:uid="{00000000-0006-0000-0500-000024000000}">
      <text>
        <r>
          <rPr>
            <sz val="11"/>
            <rFont val="Calibri"/>
          </rPr>
          <t>The OS X system must be configured to disable the system preference pane for Internet Accounts.</t>
        </r>
      </text>
    </comment>
    <comment ref="AG14" authorId="0" shapeId="0" xr:uid="{00000000-0006-0000-0500-000025000000}">
      <text>
        <r>
          <rPr>
            <sz val="11"/>
            <rFont val="Calibri"/>
          </rPr>
          <t>The OS X system must be configured to disable the system preference pane for Siri.</t>
        </r>
      </text>
    </comment>
    <comment ref="AH14" authorId="0" shapeId="0" xr:uid="{00000000-0006-0000-0500-000026000000}">
      <text>
        <r>
          <rPr>
            <sz val="11"/>
            <rFont val="Calibri"/>
          </rPr>
          <t>The OS X system must be configured to disable Siri and dictation.</t>
        </r>
      </text>
    </comment>
    <comment ref="AI14" authorId="0" shapeId="0" xr:uid="{00000000-0006-0000-0500-000027000000}">
      <text>
        <r>
          <rPr>
            <sz val="11"/>
            <rFont val="Calibri"/>
          </rPr>
          <t>The OS X system must be configured to disable the Find My Mac iCloud service.</t>
        </r>
      </text>
    </comment>
    <comment ref="AJ14" authorId="0" shapeId="0" xr:uid="{00000000-0006-0000-0500-000028000000}">
      <text>
        <r>
          <rPr>
            <sz val="11"/>
            <rFont val="Calibri"/>
          </rPr>
          <t>The OS X system must be configured to disable Location Services.</t>
        </r>
      </text>
    </comment>
    <comment ref="AK14" authorId="0" shapeId="0" xr:uid="{00000000-0006-0000-0500-000029000000}">
      <text>
        <r>
          <rPr>
            <sz val="11"/>
            <rFont val="Calibri"/>
          </rPr>
          <t>The OS X system must be configured to disable Bonjour multicast advertising.</t>
        </r>
      </text>
    </comment>
    <comment ref="AL14" authorId="0" shapeId="0" xr:uid="{00000000-0006-0000-0500-00002A000000}">
      <text>
        <r>
          <rPr>
            <sz val="11"/>
            <rFont val="Calibri"/>
          </rPr>
          <t>The OS X system must be configured to disable the UUCP service.</t>
        </r>
      </text>
    </comment>
    <comment ref="AM14" authorId="0" shapeId="0" xr:uid="{00000000-0006-0000-0500-00002B000000}">
      <text>
        <r>
          <rPr>
            <sz val="11"/>
            <rFont val="Calibri"/>
          </rPr>
          <t>The OS X system must not use telnet.</t>
        </r>
      </text>
    </comment>
    <comment ref="AN14" authorId="0" shapeId="0" xr:uid="{00000000-0006-0000-0500-00002C000000}">
      <text>
        <r>
          <rPr>
            <sz val="11"/>
            <rFont val="Calibri"/>
          </rPr>
          <t>The OS X system must not use unencrypted FTP.</t>
        </r>
      </text>
    </comment>
    <comment ref="AO14" authorId="0" shapeId="0" xr:uid="{00000000-0006-0000-0500-00002D000000}">
      <text>
        <r>
          <rPr>
            <sz val="11"/>
            <rFont val="Calibri"/>
          </rPr>
          <t>The OS X system must be configured with the usbmuxd daemon disabled.</t>
        </r>
      </text>
    </comment>
    <comment ref="AP14" authorId="0" shapeId="0" xr:uid="{00000000-0006-0000-0500-00002E000000}">
      <text>
        <r>
          <rPr>
            <sz val="11"/>
            <rFont val="Calibri"/>
          </rPr>
          <t>The OS X system must be configured so that Bluetooth devices are not allowed to wake the computer.</t>
        </r>
      </text>
    </comment>
    <comment ref="AQ14" authorId="0" shapeId="0" xr:uid="{00000000-0006-0000-0500-00002F000000}">
      <text>
        <r>
          <rPr>
            <sz val="11"/>
            <rFont val="Calibri"/>
          </rPr>
          <t>The OS X system must be configured with Bluetooth Sharing disabled.</t>
        </r>
      </text>
    </comment>
    <comment ref="AR14" authorId="0" shapeId="0" xr:uid="{00000000-0006-0000-0500-000030000000}">
      <text>
        <r>
          <rPr>
            <sz val="11"/>
            <rFont val="Calibri"/>
          </rPr>
          <t>The OS X system must be configured to disable Remote Apple Events.</t>
        </r>
      </text>
    </comment>
    <comment ref="AS14" authorId="0" shapeId="0" xr:uid="{00000000-0006-0000-0500-000031000000}">
      <text>
        <r>
          <rPr>
            <sz val="11"/>
            <rFont val="Calibri"/>
          </rPr>
          <t>The OS X system must be configured with the finger service disabled.</t>
        </r>
      </text>
    </comment>
    <comment ref="AT14" authorId="0" shapeId="0" xr:uid="{00000000-0006-0000-0500-000032000000}">
      <text>
        <r>
          <rPr>
            <sz val="11"/>
            <rFont val="Calibri"/>
          </rPr>
          <t>The OS X system must be configured with the prompt for Apple ID and iCloud disabled.</t>
        </r>
      </text>
    </comment>
    <comment ref="AU14" authorId="0" shapeId="0" xr:uid="{00000000-0006-0000-0500-000033000000}">
      <text>
        <r>
          <rPr>
            <sz val="11"/>
            <rFont val="Calibri"/>
          </rPr>
          <t>The OS X system must be configured with iTunes Music Sharing disabled.</t>
        </r>
      </text>
    </comment>
    <comment ref="H16" authorId="0" shapeId="0" xr:uid="{00000000-0006-0000-0500-000039000000}">
      <text>
        <r>
          <rPr>
            <sz val="11"/>
            <rFont val="Calibri"/>
          </rPr>
          <t>The OS X system must implement DoD-approved encryption to protect the confidentiality and integrity of remote access sessions including transmitted data and data during preparation for transmission.</t>
        </r>
      </text>
    </comment>
    <comment ref="I16" authorId="0" shapeId="0" xr:uid="{00000000-0006-0000-0500-00003A000000}">
      <text>
        <r>
          <rPr>
            <sz val="11"/>
            <rFont val="Calibri"/>
          </rPr>
          <t>The OS X system must implement NSA-approved cryptography to protect classified information in accordance with applicable federal laws, Executive Orders, directives, policies, regulations, and standards.</t>
        </r>
      </text>
    </comment>
    <comment ref="J16" authorId="0" shapeId="0" xr:uid="{00000000-0006-0000-0500-00003B000000}">
      <text>
        <r>
          <rPr>
            <sz val="11"/>
            <rFont val="Calibri"/>
          </rPr>
          <t>The OS X system must implement cryptographic mechanisms to protect the confidentiality and integrity of all information at rest.</t>
        </r>
      </text>
    </comment>
    <comment ref="H18" authorId="0" shapeId="0" xr:uid="{00000000-0006-0000-0500-00003C000000}">
      <text>
        <r>
          <rPr>
            <sz val="11"/>
            <rFont val="Calibri"/>
          </rPr>
          <t>The OS X system must have the security assessment policy subsystem enabled.</t>
        </r>
      </text>
    </comment>
    <comment ref="I18" authorId="0" shapeId="0" xr:uid="{00000000-0006-0000-0500-00003D000000}">
      <text>
        <r>
          <rPr>
            <sz val="11"/>
            <rFont val="Calibri"/>
          </rPr>
          <t>The OS X system must allow only applications downloaded from the App Store or properly signed to run.</t>
        </r>
      </text>
    </comment>
    <comment ref="J18" authorId="0" shapeId="0" xr:uid="{00000000-0006-0000-0500-00003E000000}">
      <text>
        <r>
          <rPr>
            <sz val="11"/>
            <rFont val="Calibri"/>
          </rPr>
          <t>The OS X system must be configured so that end users cannot override Gatekeeper settings.</t>
        </r>
      </text>
    </comment>
    <comment ref="H20" authorId="0" shapeId="0" xr:uid="{00000000-0006-0000-0500-00003F000000}">
      <text>
        <r>
          <rPr>
            <sz val="11"/>
            <rFont val="Calibri"/>
          </rPr>
          <t>The OS X system firewall must be configured with a default-deny policy.</t>
        </r>
      </text>
    </comment>
    <comment ref="I20" authorId="0" shapeId="0" xr:uid="{00000000-0006-0000-0500-000040000000}">
      <text>
        <r>
          <rPr>
            <sz val="11"/>
            <rFont val="Calibri"/>
          </rPr>
          <t>The OS X Application Firewall must be enabled.</t>
        </r>
      </text>
    </comment>
    <comment ref="H22" authorId="0" shapeId="0" xr:uid="{00000000-0006-0000-0500-000041000000}">
      <text>
        <r>
          <rPr>
            <sz val="11"/>
            <rFont val="Calibri"/>
          </rPr>
          <t>The OS X system must restrict the ability of individuals to use USB storage devices.</t>
        </r>
      </text>
    </comment>
    <comment ref="I22" authorId="0" shapeId="0" xr:uid="{00000000-0006-0000-0500-000042000000}">
      <text>
        <r>
          <rPr>
            <sz val="11"/>
            <rFont val="Calibri"/>
          </rPr>
          <t>The OS X system must be configured with the usbmuxd daemon disabled.</t>
        </r>
      </text>
    </comment>
    <comment ref="H23" authorId="0" shapeId="0" xr:uid="{00000000-0006-0000-0500-000043000000}">
      <text>
        <r>
          <rPr>
            <sz val="11"/>
            <rFont val="Calibri"/>
          </rPr>
          <t>The OS X system must be configured so that end users cannot override Gatekeeper settings.</t>
        </r>
      </text>
    </comment>
    <comment ref="I23" authorId="0" shapeId="0" xr:uid="{00000000-0006-0000-0500-000044000000}">
      <text>
        <r>
          <rPr>
            <sz val="11"/>
            <rFont val="Calibri"/>
          </rPr>
          <t>The OS X system must prohibit user installation of software without explicit privileged status.</t>
        </r>
      </text>
    </comment>
    <comment ref="H29" authorId="0" shapeId="0" xr:uid="{00000000-0006-0000-0500-000045000000}">
      <text>
        <r>
          <rPr>
            <sz val="11"/>
            <rFont val="Calibri"/>
          </rPr>
          <t>The OS X system must enforce password complexity by requiring that at least one numeric character be used.</t>
        </r>
      </text>
    </comment>
    <comment ref="I29" authorId="0" shapeId="0" xr:uid="{00000000-0006-0000-0500-000046000000}">
      <text>
        <r>
          <rPr>
            <sz val="11"/>
            <rFont val="Calibri"/>
          </rPr>
          <t>The OS X system must enforce password complexity by requiring that at least one special character be used.</t>
        </r>
      </text>
    </comment>
    <comment ref="J29" authorId="0" shapeId="0" xr:uid="{00000000-0006-0000-0500-000047000000}">
      <text>
        <r>
          <rPr>
            <sz val="11"/>
            <rFont val="Calibri"/>
          </rPr>
          <t>The OS X system must enforce a minimum 15-character password length.</t>
        </r>
      </text>
    </comment>
    <comment ref="K29" authorId="0" shapeId="0" xr:uid="{00000000-0006-0000-0500-000048000000}">
      <text>
        <r>
          <rPr>
            <sz val="11"/>
            <rFont val="Calibri"/>
          </rPr>
          <t>The OS X system must enforce a 60-day maximum password lifetime restriction.</t>
        </r>
      </text>
    </comment>
    <comment ref="L29" authorId="0" shapeId="0" xr:uid="{00000000-0006-0000-0500-000049000000}">
      <text>
        <r>
          <rPr>
            <sz val="11"/>
            <rFont val="Calibri"/>
          </rPr>
          <t>The OS X system must prohibit password reuse for a minimum of five generations.</t>
        </r>
      </text>
    </comment>
    <comment ref="H31" authorId="0" shapeId="0" xr:uid="{00000000-0006-0000-0500-00004A000000}">
      <text>
        <r>
          <rPr>
            <sz val="11"/>
            <rFont val="Calibri"/>
          </rPr>
          <t>The OS X system must require individuals to be authenticated with an individual authenticator prior to using a group authenticator.</t>
        </r>
      </text>
    </comment>
    <comment ref="I31" authorId="0" shapeId="0" xr:uid="{00000000-0006-0000-0500-00004B000000}">
      <text>
        <r>
          <rPr>
            <sz val="11"/>
            <rFont val="Calibri"/>
          </rPr>
          <t>The OS X system must not allow an unattended or automatic logon to the system.</t>
        </r>
      </text>
    </comment>
    <comment ref="J31" authorId="0" shapeId="0" xr:uid="{00000000-0006-0000-0500-00004C000000}">
      <text>
        <r>
          <rPr>
            <sz val="11"/>
            <rFont val="Calibri"/>
          </rPr>
          <t>The OS X system must be configured with the sudoers file configured to authenticate users on a per -tty basis.</t>
        </r>
      </text>
    </comment>
    <comment ref="H32" authorId="0" shapeId="0" xr:uid="{00000000-0006-0000-0500-00004D000000}">
      <text>
        <r>
          <rPr>
            <sz val="11"/>
            <rFont val="Calibri"/>
          </rPr>
          <t>The OS X system must enable System Integrity Protection.</t>
        </r>
      </text>
    </comment>
    <comment ref="H34" authorId="0" shapeId="0" xr:uid="{00000000-0006-0000-0500-00004E000000}">
      <text>
        <r>
          <rPr>
            <sz val="11"/>
            <rFont val="Calibri"/>
          </rPr>
          <t>The OS X system must be configured with all public directories owned by root or an application account.</t>
        </r>
      </text>
    </comment>
    <comment ref="I34" authorId="0" shapeId="0" xr:uid="{00000000-0006-0000-0500-00004F000000}">
      <text>
        <r>
          <rPr>
            <sz val="11"/>
            <rFont val="Calibri"/>
          </rPr>
          <t>The OS X system must be configured with the sticky bit set on all public directories.</t>
        </r>
      </text>
    </comment>
    <comment ref="H38" authorId="0" shapeId="0" xr:uid="{00000000-0006-0000-0500-000050000000}">
      <text>
        <r>
          <rPr>
            <sz val="11"/>
            <rFont val="Calibri"/>
          </rPr>
          <t>The OS X system must ignore IPv4 ICMP redirect messages.</t>
        </r>
      </text>
    </comment>
    <comment ref="I38" authorId="0" shapeId="0" xr:uid="{00000000-0006-0000-0500-000051000000}">
      <text>
        <r>
          <rPr>
            <sz val="11"/>
            <rFont val="Calibri"/>
          </rPr>
          <t>The OS X system must not have IP forwarding for IPv4 enabled.</t>
        </r>
      </text>
    </comment>
    <comment ref="J38" authorId="0" shapeId="0" xr:uid="{00000000-0006-0000-0500-000052000000}">
      <text>
        <r>
          <rPr>
            <sz val="11"/>
            <rFont val="Calibri"/>
          </rPr>
          <t>The OS X system must not have IP forwarding for IPv6 enabled.</t>
        </r>
      </text>
    </comment>
    <comment ref="K38" authorId="0" shapeId="0" xr:uid="{00000000-0006-0000-0500-000053000000}">
      <text>
        <r>
          <rPr>
            <sz val="11"/>
            <rFont val="Calibri"/>
          </rPr>
          <t>The OS X system must not send IPv4 ICMP redirects by default.</t>
        </r>
      </text>
    </comment>
    <comment ref="L38" authorId="0" shapeId="0" xr:uid="{00000000-0006-0000-0500-000054000000}">
      <text>
        <r>
          <rPr>
            <sz val="11"/>
            <rFont val="Calibri"/>
          </rPr>
          <t>The OS X system must not send IPv6 ICMP redirects by default.</t>
        </r>
      </text>
    </comment>
    <comment ref="M38" authorId="0" shapeId="0" xr:uid="{00000000-0006-0000-0500-000055000000}">
      <text>
        <r>
          <rPr>
            <sz val="11"/>
            <rFont val="Calibri"/>
          </rPr>
          <t>The OS X system must prevent local applications from generating source-routed packets.</t>
        </r>
      </text>
    </comment>
    <comment ref="N38" authorId="0" shapeId="0" xr:uid="{00000000-0006-0000-0500-000056000000}">
      <text>
        <r>
          <rPr>
            <sz val="11"/>
            <rFont val="Calibri"/>
          </rPr>
          <t>The OS X system must not process Internet Control Message Protocol [ICMP] timestamp requests.</t>
        </r>
      </text>
    </comment>
    <comment ref="O38" authorId="0" shapeId="0" xr:uid="{00000000-0006-0000-0500-000057000000}">
      <text>
        <r>
          <rPr>
            <sz val="11"/>
            <rFont val="Calibri"/>
          </rPr>
          <t>The OS X system must not accept source-routed IPv4 packets.</t>
        </r>
      </text>
    </comment>
    <comment ref="H41" authorId="0" shapeId="0" xr:uid="{00000000-0006-0000-0500-000058000000}">
      <text>
        <r>
          <rPr>
            <sz val="11"/>
            <rFont val="Calibri"/>
          </rPr>
          <t>The operating system must be a supported release.</t>
        </r>
      </text>
    </comment>
    <comment ref="H43" authorId="0" shapeId="0" xr:uid="{00000000-0006-0000-0500-000059000000}">
      <text>
        <r>
          <rPr>
            <sz val="11"/>
            <rFont val="Calibri"/>
          </rPr>
          <t>The OS X system must automatically remove or disable temporary user accounts after 72 hours.</t>
        </r>
      </text>
    </comment>
    <comment ref="I43" authorId="0" shapeId="0" xr:uid="{00000000-0006-0000-0500-00005A000000}">
      <text>
        <r>
          <rPr>
            <sz val="11"/>
            <rFont val="Calibri"/>
          </rPr>
          <t>The OS X system must automatically remove or disable emergency accounts after the crisis is resolved or within 72 hours.</t>
        </r>
      </text>
    </comment>
    <comment ref="J43" authorId="0" shapeId="0" xr:uid="{00000000-0006-0000-0500-00005B000000}">
      <text>
        <r>
          <rPr>
            <sz val="11"/>
            <rFont val="Calibri"/>
          </rPr>
          <t>The OS X system must be integrated into a directory services infrastructure.</t>
        </r>
      </text>
    </comment>
    <comment ref="H45" authorId="0" shapeId="0" xr:uid="{00000000-0006-0000-0500-00005C000000}">
      <text>
        <r>
          <rPr>
            <sz val="11"/>
            <rFont val="Calibri"/>
          </rPr>
          <t>The OS X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The OS X system must automatically remove or disable temporary user accounts after 72 hours.</t>
        </r>
      </text>
    </comment>
    <comment ref="K3" authorId="0" shapeId="0" xr:uid="{00000000-0006-0000-0600-000002000000}">
      <text>
        <r>
          <rPr>
            <sz val="11"/>
            <rFont val="Calibri"/>
          </rPr>
          <t>The OS X system must automatically remove or disable emergency accounts after the crisis is resolved or within 72 hours.</t>
        </r>
      </text>
    </comment>
    <comment ref="J4" authorId="0" shapeId="0" xr:uid="{00000000-0006-0000-0600-000003000000}">
      <text>
        <r>
          <rPr>
            <sz val="11"/>
            <rFont val="Calibri"/>
          </rPr>
          <t>The OS X system must be configured with all public directories owned by root or an application account.</t>
        </r>
      </text>
    </comment>
    <comment ref="J8" authorId="0" shapeId="0" xr:uid="{00000000-0006-0000-0600-000004000000}">
      <text>
        <r>
          <rPr>
            <sz val="11"/>
            <rFont val="Calibri"/>
          </rPr>
          <t>The OS X system must require individuals to be authenticated with an individual authenticator prior to using a group authenticator.</t>
        </r>
      </text>
    </comment>
    <comment ref="K8" authorId="0" shapeId="0" xr:uid="{00000000-0006-0000-0600-000005000000}">
      <text>
        <r>
          <rPr>
            <sz val="11"/>
            <rFont val="Calibri"/>
          </rPr>
          <t>The OS X system must be configured with the sudoers file configured to authenticate users on a per -tty basis.</t>
        </r>
      </text>
    </comment>
    <comment ref="J10" authorId="0" shapeId="0" xr:uid="{00000000-0006-0000-0600-000006000000}">
      <text>
        <r>
          <rPr>
            <sz val="11"/>
            <rFont val="Calibri"/>
          </rPr>
          <t>The OS X system must be configured with the SSH daemon LoginGraceTime set to 30 or less.</t>
        </r>
      </text>
    </comment>
    <comment ref="K10" authorId="0" shapeId="0" xr:uid="{00000000-0006-0000-0600-000009000000}">
      <text>
        <r>
          <rPr>
            <sz val="11"/>
            <rFont val="Calibri"/>
          </rPr>
          <t>The OS X system must enforce an account lockout time period of 15 minutes in which a user makes three consecutive invalid logon attempts.</t>
        </r>
      </text>
    </comment>
    <comment ref="L10" authorId="0" shapeId="0" xr:uid="{00000000-0006-0000-0600-000007000000}">
      <text>
        <r>
          <rPr>
            <sz val="11"/>
            <rFont val="Calibri"/>
          </rPr>
          <t>The OS X system must enforce account lockout after the limit of three consecutive invalid logon attempts by a user during a 15-minute time period.</t>
        </r>
      </text>
    </comment>
    <comment ref="M10" authorId="0" shapeId="0" xr:uid="{00000000-0006-0000-0600-000008000000}">
      <text>
        <r>
          <rPr>
            <sz val="11"/>
            <rFont val="Calibri"/>
          </rPr>
          <t>The OS X system must automatically lock the account when three unsuccessful logon attempts in 15 minutes are exceeded.</t>
        </r>
      </text>
    </comment>
    <comment ref="J11" authorId="0" shapeId="0" xr:uid="{00000000-0006-0000-0600-00000A000000}">
      <text>
        <r>
          <rPr>
            <sz val="11"/>
            <rFont val="Calibri"/>
          </rPr>
          <t>The OS X system must display the Standard Mandatory DoD Notice and Consent Banner before granting access to the operating system.</t>
        </r>
      </text>
    </comment>
    <comment ref="K11" authorId="0" shapeId="0" xr:uid="{00000000-0006-0000-0600-00000B000000}">
      <text>
        <r>
          <rPr>
            <sz val="11"/>
            <rFont val="Calibri"/>
          </rPr>
          <t>The OS X system must display the Standard Mandatory DoD Notice and Consent Banner before granting access to the system via SSH.</t>
        </r>
      </text>
    </comment>
    <comment ref="L11" authorId="0" shapeId="0" xr:uid="{00000000-0006-0000-0600-00000C000000}">
      <text>
        <r>
          <rPr>
            <sz val="11"/>
            <rFont val="Calibri"/>
          </rPr>
          <t>The OS X system must be configured so that any connection to the system must display the Standard Mandatory DoD Notice and Consent Banner before granting access to the system.</t>
        </r>
      </text>
    </comment>
    <comment ref="J12" authorId="0" shapeId="0" xr:uid="{00000000-0006-0000-0600-00000D000000}">
      <text>
        <r>
          <rPr>
            <sz val="11"/>
            <rFont val="Calibri"/>
          </rPr>
          <t>The OS X system must conceal, via the session lock, information previously visible on the display with a publicly viewable image.</t>
        </r>
      </text>
    </comment>
    <comment ref="K12" authorId="0" shapeId="0" xr:uid="{00000000-0006-0000-0600-000011000000}">
      <text>
        <r>
          <rPr>
            <sz val="11"/>
            <rFont val="Calibri"/>
          </rPr>
          <t>The OS X system must be configured to disable hot corners.</t>
        </r>
      </text>
    </comment>
    <comment ref="L12" authorId="0" shapeId="0" xr:uid="{00000000-0006-0000-0600-000012000000}">
      <text>
        <r>
          <rPr>
            <sz val="11"/>
            <rFont val="Calibri"/>
          </rPr>
          <t>The OS X system must be configured to prevent Apple Watch from terminating a session lock.</t>
        </r>
      </text>
    </comment>
    <comment ref="M12" authorId="0" shapeId="0" xr:uid="{00000000-0006-0000-0600-000013000000}">
      <text>
        <r>
          <rPr>
            <sz val="11"/>
            <rFont val="Calibri"/>
          </rPr>
          <t>The OS X system must initiate a session lock after a 15-minute period of inactivity.</t>
        </r>
      </text>
    </comment>
    <comment ref="N12" authorId="0" shapeId="0" xr:uid="{00000000-0006-0000-0600-00000E000000}">
      <text>
        <r>
          <rPr>
            <sz val="11"/>
            <rFont val="Calibri"/>
          </rPr>
          <t>The OS X system must retain the session lock until the user reestablishes access using established identification and authentication procedures.</t>
        </r>
      </text>
    </comment>
    <comment ref="O12" authorId="0" shapeId="0" xr:uid="{00000000-0006-0000-0600-00000F000000}">
      <text>
        <r>
          <rPr>
            <sz val="11"/>
            <rFont val="Calibri"/>
          </rPr>
          <t>The OS X system must initiate the session lock no more than five seconds after a screen saver is started.</t>
        </r>
      </text>
    </comment>
    <comment ref="P12" authorId="0" shapeId="0" xr:uid="{00000000-0006-0000-0600-000010000000}">
      <text>
        <r>
          <rPr>
            <sz val="11"/>
            <rFont val="Calibri"/>
          </rPr>
          <t>The OS X system must be configured to lock the user session when a smart token is removed.</t>
        </r>
      </text>
    </comment>
    <comment ref="J13" authorId="0" shapeId="0" xr:uid="{00000000-0006-0000-0600-000014000000}">
      <text>
        <r>
          <rPr>
            <sz val="11"/>
            <rFont val="Calibri"/>
          </rPr>
          <t>The OS X system must be configured with the SSH daemon ClientAliveInterval option set to 900 or less.</t>
        </r>
      </text>
    </comment>
    <comment ref="K13" authorId="0" shapeId="0" xr:uid="{00000000-0006-0000-0600-000015000000}">
      <text>
        <r>
          <rPr>
            <sz val="11"/>
            <rFont val="Calibri"/>
          </rPr>
          <t>The OS X system must be configured with the SSH daemon ClientAliveCountMax option set to 0.</t>
        </r>
      </text>
    </comment>
    <comment ref="J14" authorId="0" shapeId="0" xr:uid="{00000000-0006-0000-0600-000016000000}">
      <text>
        <r>
          <rPr>
            <sz val="11"/>
            <rFont val="Calibri"/>
          </rPr>
          <t>The OS X system must enforce requirements for remote connections to the information system.</t>
        </r>
      </text>
    </comment>
    <comment ref="K14" authorId="0" shapeId="0" xr:uid="{00000000-0006-0000-0600-000017000000}">
      <text>
        <r>
          <rPr>
            <sz val="11"/>
            <rFont val="Calibri"/>
          </rPr>
          <t>The OS X system must be configured with the SSH daemon ClientAliveInterval option set to 900 or less.</t>
        </r>
      </text>
    </comment>
    <comment ref="J15" authorId="0" shapeId="0" xr:uid="{00000000-0006-0000-0600-000018000000}">
      <text>
        <r>
          <rPr>
            <sz val="11"/>
            <rFont val="Calibri"/>
          </rPr>
          <t>The OS X system must be configured with Bluetooth turned off unless approved by the organization.</t>
        </r>
      </text>
    </comment>
    <comment ref="K15" authorId="0" shapeId="0" xr:uid="{00000000-0006-0000-0600-000019000000}">
      <text>
        <r>
          <rPr>
            <sz val="11"/>
            <rFont val="Calibri"/>
          </rPr>
          <t>The OS X system must be configured with Wi-Fi support software disabled.</t>
        </r>
      </text>
    </comment>
    <comment ref="L15" authorId="0" shapeId="0" xr:uid="{00000000-0006-0000-0600-00001A000000}">
      <text>
        <r>
          <rPr>
            <sz val="11"/>
            <rFont val="Calibri"/>
          </rPr>
          <t>The OS X system must be configured so that Bluetooth devices are not allowed to wake the computer.</t>
        </r>
      </text>
    </comment>
    <comment ref="M15" authorId="0" shapeId="0" xr:uid="{00000000-0006-0000-0600-00001B000000}">
      <text>
        <r>
          <rPr>
            <sz val="11"/>
            <rFont val="Calibri"/>
          </rPr>
          <t>The OS X system must be configured with Bluetooth Sharing disabled.</t>
        </r>
      </text>
    </comment>
    <comment ref="J17" authorId="0" shapeId="0" xr:uid="{00000000-0006-0000-0600-00001C000000}">
      <text>
        <r>
          <rPr>
            <sz val="11"/>
            <rFont val="Calibri"/>
          </rPr>
          <t>The OS X system must be configured to disable the iCloud Calendar services.</t>
        </r>
      </text>
    </comment>
    <comment ref="K17" authorId="0" shapeId="0" xr:uid="{00000000-0006-0000-0600-00001F000000}">
      <text>
        <r>
          <rPr>
            <sz val="11"/>
            <rFont val="Calibri"/>
          </rPr>
          <t>The OS X system must be configured to disable the iCloud Reminders services.</t>
        </r>
      </text>
    </comment>
    <comment ref="L17" authorId="0" shapeId="0" xr:uid="{00000000-0006-0000-0600-000020000000}">
      <text>
        <r>
          <rPr>
            <sz val="11"/>
            <rFont val="Calibri"/>
          </rPr>
          <t>The OS X system must be configured to disable iCloud Address Book services.</t>
        </r>
      </text>
    </comment>
    <comment ref="M17" authorId="0" shapeId="0" xr:uid="{00000000-0006-0000-0600-000021000000}">
      <text>
        <r>
          <rPr>
            <sz val="11"/>
            <rFont val="Calibri"/>
          </rPr>
          <t>The OS X system must be configured to disable the Mail iCloud services.</t>
        </r>
      </text>
    </comment>
    <comment ref="N17" authorId="0" shapeId="0" xr:uid="{00000000-0006-0000-0600-000022000000}">
      <text>
        <r>
          <rPr>
            <sz val="11"/>
            <rFont val="Calibri"/>
          </rPr>
          <t>The OS X system must be configured to disable the iCloud Notes services.</t>
        </r>
      </text>
    </comment>
    <comment ref="O17" authorId="0" shapeId="0" xr:uid="{00000000-0006-0000-0600-000023000000}">
      <text>
        <r>
          <rPr>
            <sz val="11"/>
            <rFont val="Calibri"/>
          </rPr>
          <t>The OS X system must be configured to disable the system preference pane for iCloud.</t>
        </r>
      </text>
    </comment>
    <comment ref="P17" authorId="0" shapeId="0" xr:uid="{00000000-0006-0000-0600-000024000000}">
      <text>
        <r>
          <rPr>
            <sz val="11"/>
            <rFont val="Calibri"/>
          </rPr>
          <t>The OS X system must be configured to disable the Find My Mac iCloud service.</t>
        </r>
      </text>
    </comment>
    <comment ref="Q17" authorId="0" shapeId="0" xr:uid="{00000000-0006-0000-0600-00001D000000}">
      <text>
        <r>
          <rPr>
            <sz val="11"/>
            <rFont val="Calibri"/>
          </rPr>
          <t>The OS X system must be configured with the prompt for Apple ID and iCloud disabled.</t>
        </r>
      </text>
    </comment>
    <comment ref="R17" authorId="0" shapeId="0" xr:uid="{00000000-0006-0000-0600-00001E000000}">
      <text>
        <r>
          <rPr>
            <sz val="11"/>
            <rFont val="Calibri"/>
          </rPr>
          <t>The OS X system must be configured so that users do not have Apple IDs signed into iCloud.</t>
        </r>
      </text>
    </comment>
    <comment ref="J23" authorId="0" shapeId="0" xr:uid="{00000000-0006-0000-0600-000025000000}">
      <text>
        <r>
          <rPr>
            <sz val="11"/>
            <rFont val="Calibri"/>
          </rPr>
          <t>The OS X system must monitor remote access methods and generate audit records when successful/unsuccessful attempts to access/modify privileges occur.</t>
        </r>
      </text>
    </comment>
    <comment ref="K23" authorId="0" shapeId="0" xr:uid="{00000000-0006-0000-0600-000026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3" authorId="0" shapeId="0" xr:uid="{00000000-0006-0000-0600-000027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23" authorId="0" shapeId="0" xr:uid="{00000000-0006-0000-0600-000028000000}">
      <text>
        <r>
          <rPr>
            <sz val="11"/>
            <rFont val="Calibri"/>
          </rPr>
          <t>The OS X system must allocate audit record storage capacity to store at least one weeks worth of audit records when audit records are not immediately sent to a central audit record storage facility.</t>
        </r>
      </text>
    </comment>
    <comment ref="N23" authorId="0" shapeId="0" xr:uid="{00000000-0006-0000-0600-000029000000}">
      <text>
        <r>
          <rPr>
            <sz val="11"/>
            <rFont val="Calibri"/>
          </rPr>
          <t>The OS X firewall must have logging enabled.</t>
        </r>
      </text>
    </comment>
    <comment ref="O23" authorId="0" shapeId="0" xr:uid="{00000000-0006-0000-0600-00002A000000}">
      <text>
        <r>
          <rPr>
            <sz val="11"/>
            <rFont val="Calibri"/>
          </rPr>
          <t>The OS X system must audit the enforcement actions used to restrict access associated with changes to the system.</t>
        </r>
      </text>
    </comment>
    <comment ref="J24" authorId="0" shapeId="0" xr:uid="{00000000-0006-0000-0600-00002B000000}">
      <text>
        <r>
          <rPr>
            <sz val="11"/>
            <rFont val="Calibri"/>
          </rPr>
          <t>The OS X system must monitor remote access methods and generate audit records when successful/unsuccessful attempts to access/modify privileges occur.</t>
        </r>
      </text>
    </comment>
    <comment ref="K24" authorId="0" shapeId="0" xr:uid="{00000000-0006-0000-0600-00002C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4" authorId="0" shapeId="0" xr:uid="{00000000-0006-0000-0600-00002D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M24" authorId="0" shapeId="0" xr:uid="{00000000-0006-0000-0600-00002E000000}">
      <text>
        <r>
          <rPr>
            <sz val="11"/>
            <rFont val="Calibri"/>
          </rPr>
          <t>The OS X system must audit the enforcement actions used to restrict access associated with changes to the system.</t>
        </r>
      </text>
    </comment>
    <comment ref="J25" authorId="0" shapeId="0" xr:uid="{00000000-0006-0000-0600-00002F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26" authorId="0" shapeId="0" xr:uid="{00000000-0006-0000-0600-000030000000}">
      <text>
        <r>
          <rPr>
            <sz val="11"/>
            <rFont val="Calibri"/>
          </rPr>
          <t>The OS X system must provide an immediate warning to the System Administrator (SA) and Information System Security Officer (ISSO) (at a minimum) when allocated audit record storage volume reaches 75 percent of repository maximum audit record storage capacity.</t>
        </r>
      </text>
    </comment>
    <comment ref="K26" authorId="0" shapeId="0" xr:uid="{00000000-0006-0000-0600-000031000000}">
      <text>
        <r>
          <rPr>
            <sz val="11"/>
            <rFont val="Calibri"/>
          </rPr>
          <t>The OS X system must provide an immediate real-time alert to the System Administrator (SA) and Information System Security Officer (ISSO), at a minimum, of all audit failure events requiring real-time alerts.</t>
        </r>
      </text>
    </comment>
    <comment ref="L26" authorId="0" shapeId="0" xr:uid="{00000000-0006-0000-0600-000032000000}">
      <text>
        <r>
          <rPr>
            <sz val="11"/>
            <rFont val="Calibri"/>
          </rPr>
          <t>The OS X system must shut down by default upon audit failure (unless availability is an overriding concern).</t>
        </r>
      </text>
    </comment>
    <comment ref="J29" authorId="0" shapeId="0" xr:uid="{00000000-0006-0000-0600-000033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K29" authorId="0" shapeId="0" xr:uid="{00000000-0006-0000-0600-000034000000}">
      <text>
        <r>
          <rPr>
            <sz val="11"/>
            <rFont val="Calibri"/>
          </rPr>
          <t>The OS X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J30" authorId="0" shapeId="0" xr:uid="{00000000-0006-0000-0600-000035000000}">
      <text>
        <r>
          <rPr>
            <sz val="11"/>
            <rFont val="Calibri"/>
          </rPr>
          <t>The OS X system must be configured with audit log files owned by root.</t>
        </r>
      </text>
    </comment>
    <comment ref="K30" authorId="0" shapeId="0" xr:uid="{00000000-0006-0000-0600-000038000000}">
      <text>
        <r>
          <rPr>
            <sz val="11"/>
            <rFont val="Calibri"/>
          </rPr>
          <t>The OS X system must be configured with audit log folders owned by root.</t>
        </r>
      </text>
    </comment>
    <comment ref="L30" authorId="0" shapeId="0" xr:uid="{00000000-0006-0000-0600-000039000000}">
      <text>
        <r>
          <rPr>
            <sz val="11"/>
            <rFont val="Calibri"/>
          </rPr>
          <t>The OS X system must be configured with audit log files group-owned by wheel.</t>
        </r>
      </text>
    </comment>
    <comment ref="M30" authorId="0" shapeId="0" xr:uid="{00000000-0006-0000-0600-00003A000000}">
      <text>
        <r>
          <rPr>
            <sz val="11"/>
            <rFont val="Calibri"/>
          </rPr>
          <t>The OS X system must be configured with audit log folders group-owned by wheel.</t>
        </r>
      </text>
    </comment>
    <comment ref="N30" authorId="0" shapeId="0" xr:uid="{00000000-0006-0000-0600-00003B000000}">
      <text>
        <r>
          <rPr>
            <sz val="11"/>
            <rFont val="Calibri"/>
          </rPr>
          <t>The OS X system must be configured with audit log files set to mode 440 or less permissive.</t>
        </r>
      </text>
    </comment>
    <comment ref="O30" authorId="0" shapeId="0" xr:uid="{00000000-0006-0000-0600-00003C000000}">
      <text>
        <r>
          <rPr>
            <sz val="11"/>
            <rFont val="Calibri"/>
          </rPr>
          <t>The OS X system must be configured with audit log folders set to mode 700 or less permissive.</t>
        </r>
      </text>
    </comment>
    <comment ref="P30" authorId="0" shapeId="0" xr:uid="{00000000-0006-0000-0600-00003D000000}">
      <text>
        <r>
          <rPr>
            <sz val="11"/>
            <rFont val="Calibri"/>
          </rPr>
          <t>The OS X system must be configured so that log files must not contain access control lists (ACLs).</t>
        </r>
      </text>
    </comment>
    <comment ref="Q30" authorId="0" shapeId="0" xr:uid="{00000000-0006-0000-0600-00003E000000}">
      <text>
        <r>
          <rPr>
            <sz val="11"/>
            <rFont val="Calibri"/>
          </rPr>
          <t>The OS X system must be configured so that log folders must not contain access control lists (ACLs).</t>
        </r>
      </text>
    </comment>
    <comment ref="R30" authorId="0" shapeId="0" xr:uid="{00000000-0006-0000-0600-00003F000000}">
      <text>
        <r>
          <rPr>
            <sz val="11"/>
            <rFont val="Calibri"/>
          </rPr>
          <t>The OS X system must be configured with system log files owned by root and group-owned by wheel or admin.</t>
        </r>
      </text>
    </comment>
    <comment ref="S30" authorId="0" shapeId="0" xr:uid="{00000000-0006-0000-0600-000036000000}">
      <text>
        <r>
          <rPr>
            <sz val="11"/>
            <rFont val="Calibri"/>
          </rPr>
          <t>The OS X system must be configured with system log files set to mode 640 or less permissive.</t>
        </r>
      </text>
    </comment>
    <comment ref="T30" authorId="0" shapeId="0" xr:uid="{00000000-0006-0000-0600-000037000000}">
      <text>
        <r>
          <rPr>
            <sz val="11"/>
            <rFont val="Calibri"/>
          </rPr>
          <t>The OS X system must be configured with access control lists (ACLs) for system log files to be set correctly.</t>
        </r>
      </text>
    </comment>
    <comment ref="J33" authorId="0" shapeId="0" xr:uid="{00000000-0006-0000-0600-000040000000}">
      <text>
        <r>
          <rPr>
            <sz val="11"/>
            <rFont val="Calibri"/>
          </rPr>
          <t>The OS X system must ignore IPv4 ICMP redirect messages.</t>
        </r>
      </text>
    </comment>
    <comment ref="K33" authorId="0" shapeId="0" xr:uid="{00000000-0006-0000-0600-000041000000}">
      <text>
        <r>
          <rPr>
            <sz val="11"/>
            <rFont val="Calibri"/>
          </rPr>
          <t>The OS X system must not have IP forwarding for IPv4 enabled.</t>
        </r>
      </text>
    </comment>
    <comment ref="L33" authorId="0" shapeId="0" xr:uid="{00000000-0006-0000-0600-000042000000}">
      <text>
        <r>
          <rPr>
            <sz val="11"/>
            <rFont val="Calibri"/>
          </rPr>
          <t>The OS X system must not have IP forwarding for IPv6 enabled.</t>
        </r>
      </text>
    </comment>
    <comment ref="M33" authorId="0" shapeId="0" xr:uid="{00000000-0006-0000-0600-000043000000}">
      <text>
        <r>
          <rPr>
            <sz val="11"/>
            <rFont val="Calibri"/>
          </rPr>
          <t>The OS X system must not send IPv4 ICMP redirects by default.</t>
        </r>
      </text>
    </comment>
    <comment ref="N33" authorId="0" shapeId="0" xr:uid="{00000000-0006-0000-0600-000044000000}">
      <text>
        <r>
          <rPr>
            <sz val="11"/>
            <rFont val="Calibri"/>
          </rPr>
          <t>The OS X system must not send IPv6 ICMP redirects by default.</t>
        </r>
      </text>
    </comment>
    <comment ref="O33" authorId="0" shapeId="0" xr:uid="{00000000-0006-0000-0600-000045000000}">
      <text>
        <r>
          <rPr>
            <sz val="11"/>
            <rFont val="Calibri"/>
          </rPr>
          <t>The OS X system must prevent local applications from generating source-routed packets.</t>
        </r>
      </text>
    </comment>
    <comment ref="P33" authorId="0" shapeId="0" xr:uid="{00000000-0006-0000-0600-000046000000}">
      <text>
        <r>
          <rPr>
            <sz val="11"/>
            <rFont val="Calibri"/>
          </rPr>
          <t>The OS X system must not process Internet Control Message Protocol [ICMP] timestamp requests.</t>
        </r>
      </text>
    </comment>
    <comment ref="Q33" authorId="0" shapeId="0" xr:uid="{00000000-0006-0000-0600-000047000000}">
      <text>
        <r>
          <rPr>
            <sz val="11"/>
            <rFont val="Calibri"/>
          </rPr>
          <t>The OS X system must not accept source-routed IPv4 packets.</t>
        </r>
      </text>
    </comment>
    <comment ref="J37" authorId="0" shapeId="0" xr:uid="{00000000-0006-0000-0600-000048000000}">
      <text>
        <r>
          <rPr>
            <sz val="11"/>
            <rFont val="Calibri"/>
          </rPr>
          <t>The OS X system must be configured to disable rshd service.</t>
        </r>
      </text>
    </comment>
    <comment ref="K37" authorId="0" shapeId="0" xr:uid="{00000000-0006-0000-0600-000066000000}">
      <text>
        <r>
          <rPr>
            <sz val="11"/>
            <rFont val="Calibri"/>
          </rPr>
          <t>The OS X system must enforce requirements for remote connections to the information system.</t>
        </r>
      </text>
    </comment>
    <comment ref="L37" authorId="0" shapeId="0" xr:uid="{00000000-0006-0000-0600-000067000000}">
      <text>
        <r>
          <rPr>
            <sz val="11"/>
            <rFont val="Calibri"/>
          </rPr>
          <t>The OS X system must be configured with Bluetooth turned off unless approved by the organization.</t>
        </r>
      </text>
    </comment>
    <comment ref="M37" authorId="0" shapeId="0" xr:uid="{00000000-0006-0000-0600-000068000000}">
      <text>
        <r>
          <rPr>
            <sz val="11"/>
            <rFont val="Calibri"/>
          </rPr>
          <t>The OS X system must be configured with Wi-Fi support software disabled.</t>
        </r>
      </text>
    </comment>
    <comment ref="N37" authorId="0" shapeId="0" xr:uid="{00000000-0006-0000-0600-000069000000}">
      <text>
        <r>
          <rPr>
            <sz val="11"/>
            <rFont val="Calibri"/>
          </rPr>
          <t>The OS X system must be configured with Infrared [IR] support disabled.</t>
        </r>
      </text>
    </comment>
    <comment ref="O37" authorId="0" shapeId="0" xr:uid="{00000000-0006-0000-0600-00006A000000}">
      <text>
        <r>
          <rPr>
            <sz val="11"/>
            <rFont val="Calibri"/>
          </rPr>
          <t>The OS X system must be configured with automatic actions disabled for blank CDs.</t>
        </r>
      </text>
    </comment>
    <comment ref="P37" authorId="0" shapeId="0" xr:uid="{00000000-0006-0000-0600-00006B000000}">
      <text>
        <r>
          <rPr>
            <sz val="11"/>
            <rFont val="Calibri"/>
          </rPr>
          <t>The OS X system must be configured with automatic actions disabled for blank DVDs.</t>
        </r>
      </text>
    </comment>
    <comment ref="Q37" authorId="0" shapeId="0" xr:uid="{00000000-0006-0000-0600-00006C000000}">
      <text>
        <r>
          <rPr>
            <sz val="11"/>
            <rFont val="Calibri"/>
          </rPr>
          <t>The OS X system must be configured with automatic actions disabled for music CDs.</t>
        </r>
      </text>
    </comment>
    <comment ref="R37" authorId="0" shapeId="0" xr:uid="{00000000-0006-0000-0600-00006D000000}">
      <text>
        <r>
          <rPr>
            <sz val="11"/>
            <rFont val="Calibri"/>
          </rPr>
          <t>The OS X system must be configured with automatic actions disabled for picture CDs.</t>
        </r>
      </text>
    </comment>
    <comment ref="S37" authorId="0" shapeId="0" xr:uid="{00000000-0006-0000-0600-00006E000000}">
      <text>
        <r>
          <rPr>
            <sz val="11"/>
            <rFont val="Calibri"/>
          </rPr>
          <t>The OS X system must be configured with automatic actions disabled for video DVDs.</t>
        </r>
      </text>
    </comment>
    <comment ref="T37" authorId="0" shapeId="0" xr:uid="{00000000-0006-0000-0600-00006F000000}">
      <text>
        <r>
          <rPr>
            <sz val="11"/>
            <rFont val="Calibri"/>
          </rPr>
          <t>The OS X system must be configured to disable SMB File Sharing unless it is required.</t>
        </r>
      </text>
    </comment>
    <comment ref="U37" authorId="0" shapeId="0" xr:uid="{00000000-0006-0000-0600-000049000000}">
      <text>
        <r>
          <rPr>
            <sz val="11"/>
            <rFont val="Calibri"/>
          </rPr>
          <t>The OS X system must be configured to disable Apple File (AFP) Sharing.</t>
        </r>
      </text>
    </comment>
    <comment ref="V37" authorId="0" shapeId="0" xr:uid="{00000000-0006-0000-0600-00004A000000}">
      <text>
        <r>
          <rPr>
            <sz val="11"/>
            <rFont val="Calibri"/>
          </rPr>
          <t>The OS X system must be configured to disable the Network File System (NFS) daemon unless it is required.</t>
        </r>
      </text>
    </comment>
    <comment ref="W37" authorId="0" shapeId="0" xr:uid="{00000000-0006-0000-0600-00004B000000}">
      <text>
        <r>
          <rPr>
            <sz val="11"/>
            <rFont val="Calibri"/>
          </rPr>
          <t>The OS X system must be configured to disable the Network File System (NFS) lock daemon unless it is required.</t>
        </r>
      </text>
    </comment>
    <comment ref="X37" authorId="0" shapeId="0" xr:uid="{00000000-0006-0000-0600-00004C000000}">
      <text>
        <r>
          <rPr>
            <sz val="11"/>
            <rFont val="Calibri"/>
          </rPr>
          <t>The OS X system must be configured to disable the Network File System (NFS) stat daemon unless it is required.</t>
        </r>
      </text>
    </comment>
    <comment ref="Y37" authorId="0" shapeId="0" xr:uid="{00000000-0006-0000-0600-00004D000000}">
      <text>
        <r>
          <rPr>
            <sz val="11"/>
            <rFont val="Calibri"/>
          </rPr>
          <t>The OS X system must be configured to disable the application FaceTime.</t>
        </r>
      </text>
    </comment>
    <comment ref="Z37" authorId="0" shapeId="0" xr:uid="{00000000-0006-0000-0600-00004E000000}">
      <text>
        <r>
          <rPr>
            <sz val="11"/>
            <rFont val="Calibri"/>
          </rPr>
          <t>The OS X system must be configured to disable the application Messages.</t>
        </r>
      </text>
    </comment>
    <comment ref="AA37" authorId="0" shapeId="0" xr:uid="{00000000-0006-0000-0600-00004F000000}">
      <text>
        <r>
          <rPr>
            <sz val="11"/>
            <rFont val="Calibri"/>
          </rPr>
          <t>The OS X system must be configured to disable the iCloud Calendar services.</t>
        </r>
      </text>
    </comment>
    <comment ref="AB37" authorId="0" shapeId="0" xr:uid="{00000000-0006-0000-0600-000050000000}">
      <text>
        <r>
          <rPr>
            <sz val="11"/>
            <rFont val="Calibri"/>
          </rPr>
          <t>The OS X system must be configured to disable the iCloud Reminders services.</t>
        </r>
      </text>
    </comment>
    <comment ref="AC37" authorId="0" shapeId="0" xr:uid="{00000000-0006-0000-0600-000051000000}">
      <text>
        <r>
          <rPr>
            <sz val="11"/>
            <rFont val="Calibri"/>
          </rPr>
          <t>The OS X system must be configured to disable iCloud Address Book services.</t>
        </r>
      </text>
    </comment>
    <comment ref="AD37" authorId="0" shapeId="0" xr:uid="{00000000-0006-0000-0600-000052000000}">
      <text>
        <r>
          <rPr>
            <sz val="11"/>
            <rFont val="Calibri"/>
          </rPr>
          <t>The OS X system must be configured to disable the Mail iCloud services.</t>
        </r>
      </text>
    </comment>
    <comment ref="AE37" authorId="0" shapeId="0" xr:uid="{00000000-0006-0000-0600-000053000000}">
      <text>
        <r>
          <rPr>
            <sz val="11"/>
            <rFont val="Calibri"/>
          </rPr>
          <t>The OS X system must be configured to disable the iCloud Notes services.</t>
        </r>
      </text>
    </comment>
    <comment ref="AF37" authorId="0" shapeId="0" xr:uid="{00000000-0006-0000-0600-000054000000}">
      <text>
        <r>
          <rPr>
            <sz val="11"/>
            <rFont val="Calibri"/>
          </rPr>
          <t>The OS X system must be configured to disable the camera.</t>
        </r>
      </text>
    </comment>
    <comment ref="AG37" authorId="0" shapeId="0" xr:uid="{00000000-0006-0000-0600-000055000000}">
      <text>
        <r>
          <rPr>
            <sz val="11"/>
            <rFont val="Calibri"/>
          </rPr>
          <t>The OS X system must be configured to disable the system preference pane for iCloud.</t>
        </r>
      </text>
    </comment>
    <comment ref="AH37" authorId="0" shapeId="0" xr:uid="{00000000-0006-0000-0600-000056000000}">
      <text>
        <r>
          <rPr>
            <sz val="11"/>
            <rFont val="Calibri"/>
          </rPr>
          <t>The OS X system must be configured to disable the system preference pane for Internet Accounts.</t>
        </r>
      </text>
    </comment>
    <comment ref="AI37" authorId="0" shapeId="0" xr:uid="{00000000-0006-0000-0600-000057000000}">
      <text>
        <r>
          <rPr>
            <sz val="11"/>
            <rFont val="Calibri"/>
          </rPr>
          <t>The OS X system must be configured to disable the system preference pane for Siri.</t>
        </r>
      </text>
    </comment>
    <comment ref="AJ37" authorId="0" shapeId="0" xr:uid="{00000000-0006-0000-0600-000058000000}">
      <text>
        <r>
          <rPr>
            <sz val="11"/>
            <rFont val="Calibri"/>
          </rPr>
          <t>The OS X system must be configured to disable Siri and dictation.</t>
        </r>
      </text>
    </comment>
    <comment ref="AK37" authorId="0" shapeId="0" xr:uid="{00000000-0006-0000-0600-000059000000}">
      <text>
        <r>
          <rPr>
            <sz val="11"/>
            <rFont val="Calibri"/>
          </rPr>
          <t>The OS X system must be configured to disable sending diagnostic and usage data to Apple.</t>
        </r>
      </text>
    </comment>
    <comment ref="AL37" authorId="0" shapeId="0" xr:uid="{00000000-0006-0000-0600-00005A000000}">
      <text>
        <r>
          <rPr>
            <sz val="11"/>
            <rFont val="Calibri"/>
          </rPr>
          <t>The OS X system must be configured to disable the Find My Mac iCloud service.</t>
        </r>
      </text>
    </comment>
    <comment ref="AM37" authorId="0" shapeId="0" xr:uid="{00000000-0006-0000-0600-00005B000000}">
      <text>
        <r>
          <rPr>
            <sz val="11"/>
            <rFont val="Calibri"/>
          </rPr>
          <t>The OS X system must be configured to disable Location Services.</t>
        </r>
      </text>
    </comment>
    <comment ref="AN37" authorId="0" shapeId="0" xr:uid="{00000000-0006-0000-0600-00005C000000}">
      <text>
        <r>
          <rPr>
            <sz val="11"/>
            <rFont val="Calibri"/>
          </rPr>
          <t>The OS X system must be configured to disable Bonjour multicast advertising.</t>
        </r>
      </text>
    </comment>
    <comment ref="AO37" authorId="0" shapeId="0" xr:uid="{00000000-0006-0000-0600-00005D000000}">
      <text>
        <r>
          <rPr>
            <sz val="11"/>
            <rFont val="Calibri"/>
          </rPr>
          <t>The OS X system must be configured to disable the UUCP service.</t>
        </r>
      </text>
    </comment>
    <comment ref="AP37" authorId="0" shapeId="0" xr:uid="{00000000-0006-0000-0600-00005E000000}">
      <text>
        <r>
          <rPr>
            <sz val="11"/>
            <rFont val="Calibri"/>
          </rPr>
          <t>The OS X system must not use telnet.</t>
        </r>
      </text>
    </comment>
    <comment ref="AQ37" authorId="0" shapeId="0" xr:uid="{00000000-0006-0000-0600-00005F000000}">
      <text>
        <r>
          <rPr>
            <sz val="11"/>
            <rFont val="Calibri"/>
          </rPr>
          <t>The OS X system must not use unencrypted FTP.</t>
        </r>
      </text>
    </comment>
    <comment ref="AR37" authorId="0" shapeId="0" xr:uid="{00000000-0006-0000-0600-000060000000}">
      <text>
        <r>
          <rPr>
            <sz val="11"/>
            <rFont val="Calibri"/>
          </rPr>
          <t>The OS X system must be configured with the usbmuxd daemon disabled.</t>
        </r>
      </text>
    </comment>
    <comment ref="AS37" authorId="0" shapeId="0" xr:uid="{00000000-0006-0000-0600-000061000000}">
      <text>
        <r>
          <rPr>
            <sz val="11"/>
            <rFont val="Calibri"/>
          </rPr>
          <t>The OS X system must be configured with Bluetooth Sharing disabled.</t>
        </r>
      </text>
    </comment>
    <comment ref="AT37" authorId="0" shapeId="0" xr:uid="{00000000-0006-0000-0600-000062000000}">
      <text>
        <r>
          <rPr>
            <sz val="11"/>
            <rFont val="Calibri"/>
          </rPr>
          <t>The OS X system must be configured to disable Remote Apple Events.</t>
        </r>
      </text>
    </comment>
    <comment ref="AU37" authorId="0" shapeId="0" xr:uid="{00000000-0006-0000-0600-000063000000}">
      <text>
        <r>
          <rPr>
            <sz val="11"/>
            <rFont val="Calibri"/>
          </rPr>
          <t>The OS X system must be configured with the finger service disabled.</t>
        </r>
      </text>
    </comment>
    <comment ref="AV37" authorId="0" shapeId="0" xr:uid="{00000000-0006-0000-0600-000064000000}">
      <text>
        <r>
          <rPr>
            <sz val="11"/>
            <rFont val="Calibri"/>
          </rPr>
          <t>The OS X system must be configured with the prompt for Apple ID and iCloud disabled.</t>
        </r>
      </text>
    </comment>
    <comment ref="AW37" authorId="0" shapeId="0" xr:uid="{00000000-0006-0000-0600-000065000000}">
      <text>
        <r>
          <rPr>
            <sz val="11"/>
            <rFont val="Calibri"/>
          </rPr>
          <t>The OS X system must be configured with iTunes Music Sharing disabled.</t>
        </r>
      </text>
    </comment>
    <comment ref="J38" authorId="0" shapeId="0" xr:uid="{00000000-0006-0000-0600-000070000000}">
      <text>
        <r>
          <rPr>
            <sz val="11"/>
            <rFont val="Calibri"/>
          </rPr>
          <t>The OS X system must have the security assessment policy subsystem enabled.</t>
        </r>
      </text>
    </comment>
    <comment ref="K38" authorId="0" shapeId="0" xr:uid="{00000000-0006-0000-0600-000071000000}">
      <text>
        <r>
          <rPr>
            <sz val="11"/>
            <rFont val="Calibri"/>
          </rPr>
          <t>The OS X system must allow only applications downloaded from the App Store or properly signed to run.</t>
        </r>
      </text>
    </comment>
    <comment ref="L38" authorId="0" shapeId="0" xr:uid="{00000000-0006-0000-0600-000072000000}">
      <text>
        <r>
          <rPr>
            <sz val="11"/>
            <rFont val="Calibri"/>
          </rPr>
          <t>The OS X system must be configured so that end users cannot override Gatekeeper settings.</t>
        </r>
      </text>
    </comment>
    <comment ref="M38" authorId="0" shapeId="0" xr:uid="{00000000-0006-0000-0600-000073000000}">
      <text>
        <r>
          <rPr>
            <sz val="11"/>
            <rFont val="Calibri"/>
          </rPr>
          <t>The OS X system must prohibit user installation of software without explicit privileged status.</t>
        </r>
      </text>
    </comment>
    <comment ref="J39" authorId="0" shapeId="0" xr:uid="{00000000-0006-0000-0600-000074000000}">
      <text>
        <r>
          <rPr>
            <sz val="11"/>
            <rFont val="Calibri"/>
          </rPr>
          <t>All setuid executables on the OS X system must be documented.</t>
        </r>
      </text>
    </comment>
    <comment ref="J43" authorId="0" shapeId="0" xr:uid="{00000000-0006-0000-0600-000075000000}">
      <text>
        <r>
          <rPr>
            <sz val="11"/>
            <rFont val="Calibri"/>
          </rPr>
          <t>The OS X system must require individuals to be authenticated with an individual authenticator prior to using a group authenticator.</t>
        </r>
      </text>
    </comment>
    <comment ref="K43" authorId="0" shapeId="0" xr:uid="{00000000-0006-0000-0600-000076000000}">
      <text>
        <r>
          <rPr>
            <sz val="11"/>
            <rFont val="Calibri"/>
          </rPr>
          <t>The OS X system must not allow an unattended or automatic logon to the system.</t>
        </r>
      </text>
    </comment>
    <comment ref="L43" authorId="0" shapeId="0" xr:uid="{00000000-0006-0000-0600-000077000000}">
      <text>
        <r>
          <rPr>
            <sz val="11"/>
            <rFont val="Calibri"/>
          </rPr>
          <t>The OS X system must be integrated into a directory services infrastructure.</t>
        </r>
      </text>
    </comment>
    <comment ref="J47" authorId="0" shapeId="0" xr:uid="{00000000-0006-0000-0600-000078000000}">
      <text>
        <r>
          <rPr>
            <sz val="11"/>
            <rFont val="Calibri"/>
          </rPr>
          <t>The OS X system must issue or obtain public key certificates under an appropriate certificate policy from an approved service provider.</t>
        </r>
      </text>
    </comment>
    <comment ref="J48" authorId="0" shapeId="0" xr:uid="{00000000-0006-0000-0600-000079000000}">
      <text>
        <r>
          <rPr>
            <sz val="11"/>
            <rFont val="Calibri"/>
          </rPr>
          <t>The OS X system must enforce password complexity by requiring that at least one numeric character be used.</t>
        </r>
      </text>
    </comment>
    <comment ref="K48" authorId="0" shapeId="0" xr:uid="{00000000-0006-0000-0600-00007A000000}">
      <text>
        <r>
          <rPr>
            <sz val="11"/>
            <rFont val="Calibri"/>
          </rPr>
          <t>The OS X system must enforce password complexity by requiring that at least one special character be used.</t>
        </r>
      </text>
    </comment>
    <comment ref="L48" authorId="0" shapeId="0" xr:uid="{00000000-0006-0000-0600-00007B000000}">
      <text>
        <r>
          <rPr>
            <sz val="11"/>
            <rFont val="Calibri"/>
          </rPr>
          <t>The OS X system must enforce a minimum 15-character password length.</t>
        </r>
      </text>
    </comment>
    <comment ref="M48" authorId="0" shapeId="0" xr:uid="{00000000-0006-0000-0600-00007C000000}">
      <text>
        <r>
          <rPr>
            <sz val="11"/>
            <rFont val="Calibri"/>
          </rPr>
          <t>The OS X system must prohibit password reuse for a minimum of five generations.</t>
        </r>
      </text>
    </comment>
    <comment ref="J49" authorId="0" shapeId="0" xr:uid="{00000000-0006-0000-0600-00007D000000}">
      <text>
        <r>
          <rPr>
            <sz val="11"/>
            <rFont val="Calibri"/>
          </rPr>
          <t>The OS X system logon window must be configured to prompt for username and password, rather than show a list of users.</t>
        </r>
      </text>
    </comment>
    <comment ref="J67" authorId="0" shapeId="0" xr:uid="{00000000-0006-0000-0600-00007E000000}">
      <text>
        <r>
          <rPr>
            <sz val="11"/>
            <rFont val="Calibri"/>
          </rPr>
          <t>The OS X system must restrict the ability of individuals to use USB storage devices.</t>
        </r>
      </text>
    </comment>
    <comment ref="J80" authorId="0" shapeId="0" xr:uid="{00000000-0006-0000-0600-00007F000000}">
      <text>
        <r>
          <rPr>
            <sz val="11"/>
            <rFont val="Calibri"/>
          </rPr>
          <t>The OS X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 ref="J88" authorId="0" shapeId="0" xr:uid="{00000000-0006-0000-0600-000080000000}">
      <text>
        <r>
          <rPr>
            <sz val="11"/>
            <rFont val="Calibri"/>
          </rPr>
          <t>The OS X firewall must have logging enabled.</t>
        </r>
      </text>
    </comment>
    <comment ref="J89" authorId="0" shapeId="0" xr:uid="{00000000-0006-0000-0600-000081000000}">
      <text>
        <r>
          <rPr>
            <sz val="11"/>
            <rFont val="Calibri"/>
          </rPr>
          <t>The OS X system must be configured with the sticky bit set on all public directories.</t>
        </r>
      </text>
    </comment>
    <comment ref="J90" authorId="0" shapeId="0" xr:uid="{00000000-0006-0000-0600-000082000000}">
      <text>
        <r>
          <rPr>
            <sz val="11"/>
            <rFont val="Calibri"/>
          </rPr>
          <t>The OS X system firewall must be configured with a default-deny policy.</t>
        </r>
      </text>
    </comment>
    <comment ref="K90" authorId="0" shapeId="0" xr:uid="{00000000-0006-0000-0600-000083000000}">
      <text>
        <r>
          <rPr>
            <sz val="11"/>
            <rFont val="Calibri"/>
          </rPr>
          <t>The OS X Application Firewall must be enabled.</t>
        </r>
      </text>
    </comment>
    <comment ref="J91" authorId="0" shapeId="0" xr:uid="{00000000-0006-0000-0600-000084000000}">
      <text>
        <r>
          <rPr>
            <sz val="11"/>
            <rFont val="Calibri"/>
          </rPr>
          <t>The OS X system must implement DoD-approved encryption to protect the confidentiality and integrity of remote access sessions including transmitted data and data during preparation for transmission.</t>
        </r>
      </text>
    </comment>
    <comment ref="K91" authorId="0" shapeId="0" xr:uid="{00000000-0006-0000-0600-000085000000}">
      <text>
        <r>
          <rPr>
            <sz val="11"/>
            <rFont val="Calibri"/>
          </rPr>
          <t>The OS X system must not use telnet.</t>
        </r>
      </text>
    </comment>
    <comment ref="L91" authorId="0" shapeId="0" xr:uid="{00000000-0006-0000-0600-000086000000}">
      <text>
        <r>
          <rPr>
            <sz val="11"/>
            <rFont val="Calibri"/>
          </rPr>
          <t>The OS X system must not use unencrypted FTP.</t>
        </r>
      </text>
    </comment>
    <comment ref="J94" authorId="0" shapeId="0" xr:uid="{00000000-0006-0000-0600-000087000000}">
      <text>
        <r>
          <rPr>
            <sz val="11"/>
            <rFont val="Calibri"/>
          </rPr>
          <t>The OS X system must implement NSA-approved cryptography to protect classified information in accordance with applicable federal laws, Executive Orders, directives, policies, regulations, and standards.</t>
        </r>
      </text>
    </comment>
    <comment ref="K94" authorId="0" shapeId="0" xr:uid="{00000000-0006-0000-0600-000088000000}">
      <text>
        <r>
          <rPr>
            <sz val="11"/>
            <rFont val="Calibri"/>
          </rPr>
          <t>The OS X system must implement cryptographic mechanisms to protect the confidentiality and integrity of all information at rest.</t>
        </r>
      </text>
    </comment>
    <comment ref="J99" authorId="0" shapeId="0" xr:uid="{00000000-0006-0000-0600-000089000000}">
      <text>
        <r>
          <rPr>
            <sz val="11"/>
            <rFont val="Calibri"/>
          </rPr>
          <t>The OS X system must enable System Integrity Protection.</t>
        </r>
      </text>
    </comment>
    <comment ref="K99" authorId="0" shapeId="0" xr:uid="{00000000-0006-0000-0600-00008A000000}">
      <text>
        <r>
          <rPr>
            <sz val="11"/>
            <rFont val="Calibri"/>
          </rPr>
          <t>The operating system must be a supported release.</t>
        </r>
      </text>
    </comment>
    <comment ref="J100" authorId="0" shapeId="0" xr:uid="{00000000-0006-0000-0600-00008B000000}">
      <text>
        <r>
          <rPr>
            <sz val="11"/>
            <rFont val="Calibri"/>
          </rPr>
          <t>The OS X system must use a DoD anti-virus program.</t>
        </r>
      </text>
    </comment>
    <comment ref="J110" authorId="0" shapeId="0" xr:uid="{00000000-0006-0000-0600-00008C000000}">
      <text>
        <r>
          <rPr>
            <sz val="11"/>
            <rFont val="Calibri"/>
          </rPr>
          <t>The operating system must be a supported release.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OS X system must be integrated into a directory services infrastructure.</t>
        </r>
      </text>
    </comment>
    <comment ref="H91" authorId="0" shapeId="0" xr:uid="{00000000-0006-0000-0700-000002000000}">
      <text>
        <r>
          <rPr>
            <sz val="11"/>
            <rFont val="Calibri"/>
          </rPr>
          <t>The OS X system must require individuals to be authenticated with an individual authenticator prior to using a group authenticator.</t>
        </r>
      </text>
    </comment>
    <comment ref="I91" authorId="0" shapeId="0" xr:uid="{00000000-0006-0000-0700-00000C000000}">
      <text>
        <r>
          <rPr>
            <sz val="11"/>
            <rFont val="Calibri"/>
          </rPr>
          <t>The OS X system must enforce password complexity by requiring that at least one numeric character be used.</t>
        </r>
      </text>
    </comment>
    <comment ref="J91" authorId="0" shapeId="0" xr:uid="{00000000-0006-0000-0700-000003000000}">
      <text>
        <r>
          <rPr>
            <sz val="11"/>
            <rFont val="Calibri"/>
          </rPr>
          <t>The OS X system must enforce password complexity by requiring that at least one special character be used.</t>
        </r>
      </text>
    </comment>
    <comment ref="K91" authorId="0" shapeId="0" xr:uid="{00000000-0006-0000-0700-000004000000}">
      <text>
        <r>
          <rPr>
            <sz val="11"/>
            <rFont val="Calibri"/>
          </rPr>
          <t>The OS X system must enforce a minimum 15-character password length.</t>
        </r>
      </text>
    </comment>
    <comment ref="L91" authorId="0" shapeId="0" xr:uid="{00000000-0006-0000-0700-000005000000}">
      <text>
        <r>
          <rPr>
            <sz val="11"/>
            <rFont val="Calibri"/>
          </rPr>
          <t>The OS X system must not allow an unattended or automatic logon to the system.</t>
        </r>
      </text>
    </comment>
    <comment ref="M91" authorId="0" shapeId="0" xr:uid="{00000000-0006-0000-0700-000006000000}">
      <text>
        <r>
          <rPr>
            <sz val="11"/>
            <rFont val="Calibri"/>
          </rPr>
          <t>The OS X system logon window must be configured to prompt for username and password, rather than show a list of users.</t>
        </r>
      </text>
    </comment>
    <comment ref="N91" authorId="0" shapeId="0" xr:uid="{00000000-0006-0000-0700-000007000000}">
      <text>
        <r>
          <rPr>
            <sz val="11"/>
            <rFont val="Calibri"/>
          </rPr>
          <t>The OS X system must enforce an account lockout time period of 15 minutes in which a user makes three consecutive invalid logon attempts.</t>
        </r>
      </text>
    </comment>
    <comment ref="O91" authorId="0" shapeId="0" xr:uid="{00000000-0006-0000-0700-000008000000}">
      <text>
        <r>
          <rPr>
            <sz val="11"/>
            <rFont val="Calibri"/>
          </rPr>
          <t>The OS X system must enforce account lockout after the limit of three consecutive invalid logon attempts by a user during a 15-minute time period.</t>
        </r>
      </text>
    </comment>
    <comment ref="P91" authorId="0" shapeId="0" xr:uid="{00000000-0006-0000-0700-000009000000}">
      <text>
        <r>
          <rPr>
            <sz val="11"/>
            <rFont val="Calibri"/>
          </rPr>
          <t>The OS X system must automatically lock the account when three unsuccessful logon attempts in 15 minutes are exceeded.</t>
        </r>
      </text>
    </comment>
    <comment ref="Q91" authorId="0" shapeId="0" xr:uid="{00000000-0006-0000-0700-00000A000000}">
      <text>
        <r>
          <rPr>
            <sz val="11"/>
            <rFont val="Calibri"/>
          </rPr>
          <t>The OS X system must enforce a 60-day maximum password lifetime restriction.</t>
        </r>
      </text>
    </comment>
    <comment ref="R91" authorId="0" shapeId="0" xr:uid="{00000000-0006-0000-0700-00000B000000}">
      <text>
        <r>
          <rPr>
            <sz val="11"/>
            <rFont val="Calibri"/>
          </rPr>
          <t>The OS X system must prohibit password reuse for a minimum of five generations.</t>
        </r>
      </text>
    </comment>
    <comment ref="H92" authorId="0" shapeId="0" xr:uid="{00000000-0006-0000-0700-00000D000000}">
      <text>
        <r>
          <rPr>
            <sz val="11"/>
            <rFont val="Calibri"/>
          </rPr>
          <t>The OS X system must issue or obtain public key certificates under an appropriate certificate policy from an approved service provider.</t>
        </r>
      </text>
    </comment>
    <comment ref="H93" authorId="0" shapeId="0" xr:uid="{00000000-0006-0000-0700-00000E000000}">
      <text>
        <r>
          <rPr>
            <sz val="11"/>
            <rFont val="Calibri"/>
          </rPr>
          <t>The OS X system must automatically remove or disable temporary user accounts after 72 hours.</t>
        </r>
      </text>
    </comment>
    <comment ref="I93" authorId="0" shapeId="0" xr:uid="{00000000-0006-0000-0700-00000F000000}">
      <text>
        <r>
          <rPr>
            <sz val="11"/>
            <rFont val="Calibri"/>
          </rPr>
          <t>The OS X system must automatically remove or disable emergency accounts after the crisis is resolved or within 72 hours.</t>
        </r>
      </text>
    </comment>
    <comment ref="J93" authorId="0" shapeId="0" xr:uid="{00000000-0006-0000-0700-000010000000}">
      <text>
        <r>
          <rPr>
            <sz val="11"/>
            <rFont val="Calibri"/>
          </rPr>
          <t>The OS X system must require individuals to be authenticated with an individual authenticator prior to using a group authenticator.</t>
        </r>
      </text>
    </comment>
    <comment ref="K93" authorId="0" shapeId="0" xr:uid="{00000000-0006-0000-0700-000011000000}">
      <text>
        <r>
          <rPr>
            <sz val="11"/>
            <rFont val="Calibri"/>
          </rPr>
          <t>The OS X system must be configured with the sudoers file configured to authenticate users on a per -tty basis.</t>
        </r>
      </text>
    </comment>
    <comment ref="L93" authorId="0" shapeId="0" xr:uid="{00000000-0006-0000-0700-000012000000}">
      <text>
        <r>
          <rPr>
            <sz val="11"/>
            <rFont val="Calibri"/>
          </rPr>
          <t>The OS X system must be configured with all public directories owned by root or an application account.</t>
        </r>
      </text>
    </comment>
    <comment ref="M93" authorId="0" shapeId="0" xr:uid="{00000000-0006-0000-0700-000013000000}">
      <text>
        <r>
          <rPr>
            <sz val="11"/>
            <rFont val="Calibri"/>
          </rPr>
          <t>The OS X system must be configured with the sticky bit set on all public directories.</t>
        </r>
      </text>
    </comment>
    <comment ref="H102" authorId="0" shapeId="0" xr:uid="{00000000-0006-0000-0700-000014000000}">
      <text>
        <r>
          <rPr>
            <sz val="11"/>
            <rFont val="Calibri"/>
          </rPr>
          <t>The OS X system must conceal, via the session lock, information previously visible on the display with a publicly viewable image.</t>
        </r>
      </text>
    </comment>
    <comment ref="I102" authorId="0" shapeId="0" xr:uid="{00000000-0006-0000-0700-000015000000}">
      <text>
        <r>
          <rPr>
            <sz val="11"/>
            <rFont val="Calibri"/>
          </rPr>
          <t>The OS X system must be configured to disable hot corners.</t>
        </r>
      </text>
    </comment>
    <comment ref="J102" authorId="0" shapeId="0" xr:uid="{00000000-0006-0000-0700-000016000000}">
      <text>
        <r>
          <rPr>
            <sz val="11"/>
            <rFont val="Calibri"/>
          </rPr>
          <t>The OS X system must be configured to prevent Apple Watch from terminating a session lock.</t>
        </r>
      </text>
    </comment>
    <comment ref="K102" authorId="0" shapeId="0" xr:uid="{00000000-0006-0000-0700-000017000000}">
      <text>
        <r>
          <rPr>
            <sz val="11"/>
            <rFont val="Calibri"/>
          </rPr>
          <t>The OS X system must initiate a session lock after a 15-minute period of inactivity.</t>
        </r>
      </text>
    </comment>
    <comment ref="L102" authorId="0" shapeId="0" xr:uid="{00000000-0006-0000-0700-000018000000}">
      <text>
        <r>
          <rPr>
            <sz val="11"/>
            <rFont val="Calibri"/>
          </rPr>
          <t>The OS X system must retain the session lock until the user reestablishes access using established identification and authentication procedures.</t>
        </r>
      </text>
    </comment>
    <comment ref="M102" authorId="0" shapeId="0" xr:uid="{00000000-0006-0000-0700-000019000000}">
      <text>
        <r>
          <rPr>
            <sz val="11"/>
            <rFont val="Calibri"/>
          </rPr>
          <t>The OS X system must initiate the session lock no more than five seconds after a screen saver is started.</t>
        </r>
      </text>
    </comment>
    <comment ref="N102" authorId="0" shapeId="0" xr:uid="{00000000-0006-0000-0700-00001A000000}">
      <text>
        <r>
          <rPr>
            <sz val="11"/>
            <rFont val="Calibri"/>
          </rPr>
          <t>The OS X system must be configured with the SSH daemon ClientAliveInterval option set to 900 or less.</t>
        </r>
      </text>
    </comment>
    <comment ref="O102" authorId="0" shapeId="0" xr:uid="{00000000-0006-0000-0700-00001B000000}">
      <text>
        <r>
          <rPr>
            <sz val="11"/>
            <rFont val="Calibri"/>
          </rPr>
          <t>The OS X system must be configured with the SSH daemon ClientAliveCountMax option set to 0.</t>
        </r>
      </text>
    </comment>
    <comment ref="P102" authorId="0" shapeId="0" xr:uid="{00000000-0006-0000-0700-00001C000000}">
      <text>
        <r>
          <rPr>
            <sz val="11"/>
            <rFont val="Calibri"/>
          </rPr>
          <t>The OS X system must be configured to lock the user session when a smart token is removed.</t>
        </r>
      </text>
    </comment>
    <comment ref="H110" authorId="0" shapeId="0" xr:uid="{00000000-0006-0000-0700-00001D000000}">
      <text>
        <r>
          <rPr>
            <sz val="11"/>
            <rFont val="Calibri"/>
          </rPr>
          <t>The OS X system must implement NSA-approved cryptography to protect classified information in accordance with applicable federal laws, Executive Orders, directives, policies, regulations, and standards.</t>
        </r>
      </text>
    </comment>
    <comment ref="I110" authorId="0" shapeId="0" xr:uid="{00000000-0006-0000-0700-00001E000000}">
      <text>
        <r>
          <rPr>
            <sz val="11"/>
            <rFont val="Calibri"/>
          </rPr>
          <t>The OS X system must implement cryptographic mechanisms to protect the confidentiality and integrity of all information at rest.</t>
        </r>
      </text>
    </comment>
    <comment ref="H111" authorId="0" shapeId="0" xr:uid="{00000000-0006-0000-0700-00001F000000}">
      <text>
        <r>
          <rPr>
            <sz val="11"/>
            <rFont val="Calibri"/>
          </rPr>
          <t>The OS X system must implement DoD-approved encryption to protect the confidentiality and integrity of remote access sessions including transmitted data and data during preparation for transmission.</t>
        </r>
      </text>
    </comment>
    <comment ref="H114" authorId="0" shapeId="0" xr:uid="{00000000-0006-0000-0700-000020000000}">
      <text>
        <r>
          <rPr>
            <sz val="11"/>
            <rFont val="Calibri"/>
          </rPr>
          <t>The OS X system must be configured to disable sending diagnostic and usage data to Apple.</t>
        </r>
      </text>
    </comment>
    <comment ref="H115" authorId="0" shapeId="0" xr:uid="{00000000-0006-0000-0700-000021000000}">
      <text>
        <r>
          <rPr>
            <sz val="11"/>
            <rFont val="Calibri"/>
          </rPr>
          <t>The OS X system must enable System Integrity Protection.</t>
        </r>
      </text>
    </comment>
    <comment ref="H142" authorId="0" shapeId="0" xr:uid="{00000000-0006-0000-0700-000022000000}">
      <text>
        <r>
          <rPr>
            <sz val="11"/>
            <rFont val="Calibri"/>
          </rPr>
          <t>All setuid executables on the OS X system must be documented.</t>
        </r>
      </text>
    </comment>
    <comment ref="H143" authorId="0" shapeId="0" xr:uid="{00000000-0006-0000-0700-000023000000}">
      <text>
        <r>
          <rPr>
            <sz val="11"/>
            <rFont val="Calibri"/>
          </rPr>
          <t>The operating system must be a supported release.</t>
        </r>
      </text>
    </comment>
    <comment ref="H145" authorId="0" shapeId="0" xr:uid="{00000000-0006-0000-0700-000024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I145" authorId="0" shapeId="0" xr:uid="{00000000-0006-0000-0700-000025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H146" authorId="0" shapeId="0" xr:uid="{00000000-0006-0000-0700-000026000000}">
      <text>
        <r>
          <rPr>
            <sz val="11"/>
            <rFont val="Calibri"/>
          </rPr>
          <t>The OS X system must have the security assessment policy subsystem enabled.</t>
        </r>
      </text>
    </comment>
    <comment ref="I146" authorId="0" shapeId="0" xr:uid="{00000000-0006-0000-0700-000027000000}">
      <text>
        <r>
          <rPr>
            <sz val="11"/>
            <rFont val="Calibri"/>
          </rPr>
          <t>The OS X system must allow only applications downloaded from the App Store or properly signed to run.</t>
        </r>
      </text>
    </comment>
    <comment ref="J146" authorId="0" shapeId="0" xr:uid="{00000000-0006-0000-0700-000028000000}">
      <text>
        <r>
          <rPr>
            <sz val="11"/>
            <rFont val="Calibri"/>
          </rPr>
          <t>The OS X system must be configured so that end users cannot override Gatekeeper settings.</t>
        </r>
      </text>
    </comment>
    <comment ref="K146" authorId="0" shapeId="0" xr:uid="{00000000-0006-0000-0700-000029000000}">
      <text>
        <r>
          <rPr>
            <sz val="11"/>
            <rFont val="Calibri"/>
          </rPr>
          <t>The OS X system must prohibit user installation of software without explicit privileged status.</t>
        </r>
      </text>
    </comment>
    <comment ref="H149" authorId="0" shapeId="0" xr:uid="{00000000-0006-0000-0700-00002A000000}">
      <text>
        <r>
          <rPr>
            <sz val="11"/>
            <rFont val="Calibri"/>
          </rPr>
          <t>The OS X system must monitor remote access methods and generate audit records when successful/unsuccessful attempts to access/modify privileges occur.</t>
        </r>
      </text>
    </comment>
    <comment ref="I149" authorId="0" shapeId="0" xr:uid="{00000000-0006-0000-0700-000034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J149" authorId="0" shapeId="0" xr:uid="{00000000-0006-0000-0700-000035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K149" authorId="0" shapeId="0" xr:uid="{00000000-0006-0000-0700-000036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L149" authorId="0" shapeId="0" xr:uid="{00000000-0006-0000-0700-000037000000}">
      <text>
        <r>
          <rPr>
            <sz val="11"/>
            <rFont val="Calibri"/>
          </rPr>
          <t>The OS X system must allocate audit record storage capacity to store at least one weeks worth of audit records when audit records are not immediately sent to a central audit record storage facility.</t>
        </r>
      </text>
    </comment>
    <comment ref="M149" authorId="0" shapeId="0" xr:uid="{00000000-0006-0000-0700-000038000000}">
      <text>
        <r>
          <rPr>
            <sz val="11"/>
            <rFont val="Calibri"/>
          </rPr>
          <t>The OS X system must provide an immediate warning to the System Administrator (SA) and Information System Security Officer (ISSO) (at a minimum) when allocated audit record storage volume reaches 75 percent of repository maximum audit record storage capacity.</t>
        </r>
      </text>
    </comment>
    <comment ref="N149" authorId="0" shapeId="0" xr:uid="{00000000-0006-0000-0700-000039000000}">
      <text>
        <r>
          <rPr>
            <sz val="11"/>
            <rFont val="Calibri"/>
          </rPr>
          <t>The OS X system must provide an immediate real-time alert to the System Administrator (SA) and Information System Security Officer (ISSO), at a minimum, of all audit failure events requiring real-time alerts.</t>
        </r>
      </text>
    </comment>
    <comment ref="O149" authorId="0" shapeId="0" xr:uid="{00000000-0006-0000-0700-00003A000000}">
      <text>
        <r>
          <rPr>
            <sz val="11"/>
            <rFont val="Calibri"/>
          </rPr>
          <t>The OS X system must be configured with audit log files owned by root.</t>
        </r>
      </text>
    </comment>
    <comment ref="P149" authorId="0" shapeId="0" xr:uid="{00000000-0006-0000-0700-00003B000000}">
      <text>
        <r>
          <rPr>
            <sz val="11"/>
            <rFont val="Calibri"/>
          </rPr>
          <t>The OS X system must be configured with audit log folders owned by root.</t>
        </r>
      </text>
    </comment>
    <comment ref="Q149" authorId="0" shapeId="0" xr:uid="{00000000-0006-0000-0700-00003C000000}">
      <text>
        <r>
          <rPr>
            <sz val="11"/>
            <rFont val="Calibri"/>
          </rPr>
          <t>The OS X system must be configured with audit log files group-owned by wheel.</t>
        </r>
      </text>
    </comment>
    <comment ref="R149" authorId="0" shapeId="0" xr:uid="{00000000-0006-0000-0700-00003D000000}">
      <text>
        <r>
          <rPr>
            <sz val="11"/>
            <rFont val="Calibri"/>
          </rPr>
          <t>The OS X system must be configured with audit log folders group-owned by wheel.</t>
        </r>
      </text>
    </comment>
    <comment ref="S149" authorId="0" shapeId="0" xr:uid="{00000000-0006-0000-0700-00002B000000}">
      <text>
        <r>
          <rPr>
            <sz val="11"/>
            <rFont val="Calibri"/>
          </rPr>
          <t>The OS X system must be configured with audit log files set to mode 440 or less permissive.</t>
        </r>
      </text>
    </comment>
    <comment ref="T149" authorId="0" shapeId="0" xr:uid="{00000000-0006-0000-0700-00002C000000}">
      <text>
        <r>
          <rPr>
            <sz val="11"/>
            <rFont val="Calibri"/>
          </rPr>
          <t>The OS X system must be configured with audit log folders set to mode 700 or less permissive.</t>
        </r>
      </text>
    </comment>
    <comment ref="U149" authorId="0" shapeId="0" xr:uid="{00000000-0006-0000-0700-00002D000000}">
      <text>
        <r>
          <rPr>
            <sz val="11"/>
            <rFont val="Calibri"/>
          </rPr>
          <t>The OS X system must be configured so that log files must not contain access control lists (ACLs).</t>
        </r>
      </text>
    </comment>
    <comment ref="V149" authorId="0" shapeId="0" xr:uid="{00000000-0006-0000-0700-00002E000000}">
      <text>
        <r>
          <rPr>
            <sz val="11"/>
            <rFont val="Calibri"/>
          </rPr>
          <t>The OS X system must be configured so that log folders must not contain access control lists (ACLs).</t>
        </r>
      </text>
    </comment>
    <comment ref="W149" authorId="0" shapeId="0" xr:uid="{00000000-0006-0000-0700-00002F000000}">
      <text>
        <r>
          <rPr>
            <sz val="11"/>
            <rFont val="Calibri"/>
          </rPr>
          <t>The OS X firewall must have logging enabled.</t>
        </r>
      </text>
    </comment>
    <comment ref="X149" authorId="0" shapeId="0" xr:uid="{00000000-0006-0000-0700-000030000000}">
      <text>
        <r>
          <rPr>
            <sz val="11"/>
            <rFont val="Calibri"/>
          </rPr>
          <t>The OS X system must be configured with system log files owned by root and group-owned by wheel or admin.</t>
        </r>
      </text>
    </comment>
    <comment ref="Y149" authorId="0" shapeId="0" xr:uid="{00000000-0006-0000-0700-000031000000}">
      <text>
        <r>
          <rPr>
            <sz val="11"/>
            <rFont val="Calibri"/>
          </rPr>
          <t>The OS X system must be configured with system log files set to mode 640 or less permissive.</t>
        </r>
      </text>
    </comment>
    <comment ref="Z149" authorId="0" shapeId="0" xr:uid="{00000000-0006-0000-0700-000032000000}">
      <text>
        <r>
          <rPr>
            <sz val="11"/>
            <rFont val="Calibri"/>
          </rPr>
          <t>The OS X system must be configured with access control lists (ACLs) for system log files to be set correctly.</t>
        </r>
      </text>
    </comment>
    <comment ref="AA149" authorId="0" shapeId="0" xr:uid="{00000000-0006-0000-0700-000033000000}">
      <text>
        <r>
          <rPr>
            <sz val="11"/>
            <rFont val="Calibri"/>
          </rPr>
          <t>The OS X system must audit the enforcement actions used to restrict access associated with changes to the system.</t>
        </r>
      </text>
    </comment>
    <comment ref="H150" authorId="0" shapeId="0" xr:uid="{00000000-0006-0000-0700-00003E000000}">
      <text>
        <r>
          <rPr>
            <sz val="11"/>
            <rFont val="Calibri"/>
          </rPr>
          <t>The OS X system must restrict the ability of individuals to use USB storage devices.</t>
        </r>
      </text>
    </comment>
    <comment ref="H151" authorId="0" shapeId="0" xr:uid="{00000000-0006-0000-0700-00003F000000}">
      <text>
        <r>
          <rPr>
            <sz val="11"/>
            <rFont val="Calibri"/>
          </rPr>
          <t>The OS X system must be configured to disable rshd service.</t>
        </r>
      </text>
    </comment>
    <comment ref="I151" authorId="0" shapeId="0" xr:uid="{00000000-0006-0000-0700-000054000000}">
      <text>
        <r>
          <rPr>
            <sz val="11"/>
            <rFont val="Calibri"/>
          </rPr>
          <t>The OS X system must enforce requirements for remote connections to the information system.</t>
        </r>
      </text>
    </comment>
    <comment ref="J151" authorId="0" shapeId="0" xr:uid="{00000000-0006-0000-0700-000055000000}">
      <text>
        <r>
          <rPr>
            <sz val="11"/>
            <rFont val="Calibri"/>
          </rPr>
          <t>The OS X system must be configured with Bluetooth turned off unless approved by the organization.</t>
        </r>
      </text>
    </comment>
    <comment ref="K151" authorId="0" shapeId="0" xr:uid="{00000000-0006-0000-0700-000056000000}">
      <text>
        <r>
          <rPr>
            <sz val="11"/>
            <rFont val="Calibri"/>
          </rPr>
          <t>The OS X system must be configured with Wi-Fi support software disabled.</t>
        </r>
      </text>
    </comment>
    <comment ref="L151" authorId="0" shapeId="0" xr:uid="{00000000-0006-0000-0700-000057000000}">
      <text>
        <r>
          <rPr>
            <sz val="11"/>
            <rFont val="Calibri"/>
          </rPr>
          <t>The OS X system must be configured with Infrared [IR] support disabled.</t>
        </r>
      </text>
    </comment>
    <comment ref="M151" authorId="0" shapeId="0" xr:uid="{00000000-0006-0000-0700-000058000000}">
      <text>
        <r>
          <rPr>
            <sz val="11"/>
            <rFont val="Calibri"/>
          </rPr>
          <t>The OS X system must be configured with automatic actions disabled for blank CDs.</t>
        </r>
      </text>
    </comment>
    <comment ref="N151" authorId="0" shapeId="0" xr:uid="{00000000-0006-0000-0700-000059000000}">
      <text>
        <r>
          <rPr>
            <sz val="11"/>
            <rFont val="Calibri"/>
          </rPr>
          <t>The OS X system must be configured with automatic actions disabled for blank DVDs.</t>
        </r>
      </text>
    </comment>
    <comment ref="O151" authorId="0" shapeId="0" xr:uid="{00000000-0006-0000-0700-00005A000000}">
      <text>
        <r>
          <rPr>
            <sz val="11"/>
            <rFont val="Calibri"/>
          </rPr>
          <t>The OS X system must be configured with automatic actions disabled for music CDs.</t>
        </r>
      </text>
    </comment>
    <comment ref="P151" authorId="0" shapeId="0" xr:uid="{00000000-0006-0000-0700-00005B000000}">
      <text>
        <r>
          <rPr>
            <sz val="11"/>
            <rFont val="Calibri"/>
          </rPr>
          <t>The OS X system must be configured with automatic actions disabled for picture CDs.</t>
        </r>
      </text>
    </comment>
    <comment ref="Q151" authorId="0" shapeId="0" xr:uid="{00000000-0006-0000-0700-00005C000000}">
      <text>
        <r>
          <rPr>
            <sz val="11"/>
            <rFont val="Calibri"/>
          </rPr>
          <t>The OS X system must be configured with automatic actions disabled for video DVDs.</t>
        </r>
      </text>
    </comment>
    <comment ref="R151" authorId="0" shapeId="0" xr:uid="{00000000-0006-0000-0700-00005D000000}">
      <text>
        <r>
          <rPr>
            <sz val="11"/>
            <rFont val="Calibri"/>
          </rPr>
          <t>The OS X system must be configured to disable SMB File Sharing unless it is required.</t>
        </r>
      </text>
    </comment>
    <comment ref="S151" authorId="0" shapeId="0" xr:uid="{00000000-0006-0000-0700-00005E000000}">
      <text>
        <r>
          <rPr>
            <sz val="11"/>
            <rFont val="Calibri"/>
          </rPr>
          <t>The OS X system must be configured to disable Apple File (AFP) Sharing.</t>
        </r>
      </text>
    </comment>
    <comment ref="T151" authorId="0" shapeId="0" xr:uid="{00000000-0006-0000-0700-00005F000000}">
      <text>
        <r>
          <rPr>
            <sz val="11"/>
            <rFont val="Calibri"/>
          </rPr>
          <t>The OS X system must be configured to disable the Network File System (NFS) daemon unless it is required.</t>
        </r>
      </text>
    </comment>
    <comment ref="U151" authorId="0" shapeId="0" xr:uid="{00000000-0006-0000-0700-000060000000}">
      <text>
        <r>
          <rPr>
            <sz val="11"/>
            <rFont val="Calibri"/>
          </rPr>
          <t>The OS X system must be configured to disable the Network File System (NFS) lock daemon unless it is required.</t>
        </r>
      </text>
    </comment>
    <comment ref="V151" authorId="0" shapeId="0" xr:uid="{00000000-0006-0000-0700-000061000000}">
      <text>
        <r>
          <rPr>
            <sz val="11"/>
            <rFont val="Calibri"/>
          </rPr>
          <t>The OS X system must be configured to disable the Network File System (NFS) stat daemon unless it is required.</t>
        </r>
      </text>
    </comment>
    <comment ref="W151" authorId="0" shapeId="0" xr:uid="{00000000-0006-0000-0700-000062000000}">
      <text>
        <r>
          <rPr>
            <sz val="11"/>
            <rFont val="Calibri"/>
          </rPr>
          <t>The OS X system must be configured to disable the application FaceTime.</t>
        </r>
      </text>
    </comment>
    <comment ref="X151" authorId="0" shapeId="0" xr:uid="{00000000-0006-0000-0700-000063000000}">
      <text>
        <r>
          <rPr>
            <sz val="11"/>
            <rFont val="Calibri"/>
          </rPr>
          <t>The OS X system must be configured to disable the application Messages.</t>
        </r>
      </text>
    </comment>
    <comment ref="Y151" authorId="0" shapeId="0" xr:uid="{00000000-0006-0000-0700-000064000000}">
      <text>
        <r>
          <rPr>
            <sz val="11"/>
            <rFont val="Calibri"/>
          </rPr>
          <t>The OS X system must be configured to disable the iCloud Calendar services.</t>
        </r>
      </text>
    </comment>
    <comment ref="Z151" authorId="0" shapeId="0" xr:uid="{00000000-0006-0000-0700-000065000000}">
      <text>
        <r>
          <rPr>
            <sz val="11"/>
            <rFont val="Calibri"/>
          </rPr>
          <t>The OS X system must be configured to disable the iCloud Reminders services.</t>
        </r>
      </text>
    </comment>
    <comment ref="AA151" authorId="0" shapeId="0" xr:uid="{00000000-0006-0000-0700-000066000000}">
      <text>
        <r>
          <rPr>
            <sz val="11"/>
            <rFont val="Calibri"/>
          </rPr>
          <t>The OS X system must be configured to disable iCloud Address Book services.</t>
        </r>
      </text>
    </comment>
    <comment ref="AB151" authorId="0" shapeId="0" xr:uid="{00000000-0006-0000-0700-000040000000}">
      <text>
        <r>
          <rPr>
            <sz val="11"/>
            <rFont val="Calibri"/>
          </rPr>
          <t>The OS X system must be configured to disable the Mail iCloud services.</t>
        </r>
      </text>
    </comment>
    <comment ref="AC151" authorId="0" shapeId="0" xr:uid="{00000000-0006-0000-0700-000041000000}">
      <text>
        <r>
          <rPr>
            <sz val="11"/>
            <rFont val="Calibri"/>
          </rPr>
          <t>The OS X system must be configured to disable the iCloud Notes services.</t>
        </r>
      </text>
    </comment>
    <comment ref="AD151" authorId="0" shapeId="0" xr:uid="{00000000-0006-0000-0700-000042000000}">
      <text>
        <r>
          <rPr>
            <sz val="11"/>
            <rFont val="Calibri"/>
          </rPr>
          <t>The OS X system must be configured to disable the camera.</t>
        </r>
      </text>
    </comment>
    <comment ref="AE151" authorId="0" shapeId="0" xr:uid="{00000000-0006-0000-0700-000043000000}">
      <text>
        <r>
          <rPr>
            <sz val="11"/>
            <rFont val="Calibri"/>
          </rPr>
          <t>The OS X system must be configured to disable the system preference pane for iCloud.</t>
        </r>
      </text>
    </comment>
    <comment ref="AF151" authorId="0" shapeId="0" xr:uid="{00000000-0006-0000-0700-000044000000}">
      <text>
        <r>
          <rPr>
            <sz val="11"/>
            <rFont val="Calibri"/>
          </rPr>
          <t>The OS X system must be configured to disable the system preference pane for Internet Accounts.</t>
        </r>
      </text>
    </comment>
    <comment ref="AG151" authorId="0" shapeId="0" xr:uid="{00000000-0006-0000-0700-000045000000}">
      <text>
        <r>
          <rPr>
            <sz val="11"/>
            <rFont val="Calibri"/>
          </rPr>
          <t>The OS X system must be configured to disable the system preference pane for Siri.</t>
        </r>
      </text>
    </comment>
    <comment ref="AH151" authorId="0" shapeId="0" xr:uid="{00000000-0006-0000-0700-000046000000}">
      <text>
        <r>
          <rPr>
            <sz val="11"/>
            <rFont val="Calibri"/>
          </rPr>
          <t>The OS X system must be configured to disable Siri and dictation.</t>
        </r>
      </text>
    </comment>
    <comment ref="AI151" authorId="0" shapeId="0" xr:uid="{00000000-0006-0000-0700-000047000000}">
      <text>
        <r>
          <rPr>
            <sz val="11"/>
            <rFont val="Calibri"/>
          </rPr>
          <t>The OS X system must be configured to disable the Find My Mac iCloud service.</t>
        </r>
      </text>
    </comment>
    <comment ref="AJ151" authorId="0" shapeId="0" xr:uid="{00000000-0006-0000-0700-000048000000}">
      <text>
        <r>
          <rPr>
            <sz val="11"/>
            <rFont val="Calibri"/>
          </rPr>
          <t>The OS X system must be configured to disable Location Services.</t>
        </r>
      </text>
    </comment>
    <comment ref="AK151" authorId="0" shapeId="0" xr:uid="{00000000-0006-0000-0700-000049000000}">
      <text>
        <r>
          <rPr>
            <sz val="11"/>
            <rFont val="Calibri"/>
          </rPr>
          <t>The OS X system must be configured to disable Bonjour multicast advertising.</t>
        </r>
      </text>
    </comment>
    <comment ref="AL151" authorId="0" shapeId="0" xr:uid="{00000000-0006-0000-0700-00004A000000}">
      <text>
        <r>
          <rPr>
            <sz val="11"/>
            <rFont val="Calibri"/>
          </rPr>
          <t>The OS X system must be configured to disable the UUCP service.</t>
        </r>
      </text>
    </comment>
    <comment ref="AM151" authorId="0" shapeId="0" xr:uid="{00000000-0006-0000-0700-00004B000000}">
      <text>
        <r>
          <rPr>
            <sz val="11"/>
            <rFont val="Calibri"/>
          </rPr>
          <t>The OS X system must not use telnet.</t>
        </r>
      </text>
    </comment>
    <comment ref="AN151" authorId="0" shapeId="0" xr:uid="{00000000-0006-0000-0700-00004C000000}">
      <text>
        <r>
          <rPr>
            <sz val="11"/>
            <rFont val="Calibri"/>
          </rPr>
          <t>The OS X system must not use unencrypted FTP.</t>
        </r>
      </text>
    </comment>
    <comment ref="AO151" authorId="0" shapeId="0" xr:uid="{00000000-0006-0000-0700-00004D000000}">
      <text>
        <r>
          <rPr>
            <sz val="11"/>
            <rFont val="Calibri"/>
          </rPr>
          <t>The OS X system must be configured with the usbmuxd daemon disabled.</t>
        </r>
      </text>
    </comment>
    <comment ref="AP151" authorId="0" shapeId="0" xr:uid="{00000000-0006-0000-0700-00004E000000}">
      <text>
        <r>
          <rPr>
            <sz val="11"/>
            <rFont val="Calibri"/>
          </rPr>
          <t>The OS X system must be configured so that Bluetooth devices are not allowed to wake the computer.</t>
        </r>
      </text>
    </comment>
    <comment ref="AQ151" authorId="0" shapeId="0" xr:uid="{00000000-0006-0000-0700-00004F000000}">
      <text>
        <r>
          <rPr>
            <sz val="11"/>
            <rFont val="Calibri"/>
          </rPr>
          <t>The OS X system must be configured with Bluetooth Sharing disabled.</t>
        </r>
      </text>
    </comment>
    <comment ref="AR151" authorId="0" shapeId="0" xr:uid="{00000000-0006-0000-0700-000050000000}">
      <text>
        <r>
          <rPr>
            <sz val="11"/>
            <rFont val="Calibri"/>
          </rPr>
          <t>The OS X system must be configured to disable Remote Apple Events.</t>
        </r>
      </text>
    </comment>
    <comment ref="AS151" authorId="0" shapeId="0" xr:uid="{00000000-0006-0000-0700-000051000000}">
      <text>
        <r>
          <rPr>
            <sz val="11"/>
            <rFont val="Calibri"/>
          </rPr>
          <t>The OS X system must be configured with the finger service disabled.</t>
        </r>
      </text>
    </comment>
    <comment ref="AT151" authorId="0" shapeId="0" xr:uid="{00000000-0006-0000-0700-000052000000}">
      <text>
        <r>
          <rPr>
            <sz val="11"/>
            <rFont val="Calibri"/>
          </rPr>
          <t>The OS X system must be configured with the prompt for Apple ID and iCloud disabled.</t>
        </r>
      </text>
    </comment>
    <comment ref="AU151" authorId="0" shapeId="0" xr:uid="{00000000-0006-0000-0700-000053000000}">
      <text>
        <r>
          <rPr>
            <sz val="11"/>
            <rFont val="Calibri"/>
          </rPr>
          <t>The OS X system must be configured so that users do not have Apple IDs signed into iCloud.</t>
        </r>
      </text>
    </comment>
    <comment ref="H152" authorId="0" shapeId="0" xr:uid="{00000000-0006-0000-0700-000067000000}">
      <text>
        <r>
          <rPr>
            <sz val="11"/>
            <rFont val="Calibri"/>
          </rPr>
          <t>The OS X system firewall must be configured with a default-deny policy.</t>
        </r>
      </text>
    </comment>
    <comment ref="I152" authorId="0" shapeId="0" xr:uid="{00000000-0006-0000-0700-000068000000}">
      <text>
        <r>
          <rPr>
            <sz val="11"/>
            <rFont val="Calibri"/>
          </rPr>
          <t>The OS X Application Firewall must be enabled.</t>
        </r>
      </text>
    </comment>
    <comment ref="J152" authorId="0" shapeId="0" xr:uid="{00000000-0006-0000-0700-000069000000}">
      <text>
        <r>
          <rPr>
            <sz val="11"/>
            <rFont val="Calibri"/>
          </rPr>
          <t>The OS X system must ignore IPv4 ICMP redirect messages.</t>
        </r>
      </text>
    </comment>
    <comment ref="K152" authorId="0" shapeId="0" xr:uid="{00000000-0006-0000-0700-00006A000000}">
      <text>
        <r>
          <rPr>
            <sz val="11"/>
            <rFont val="Calibri"/>
          </rPr>
          <t>The OS X system must not have IP forwarding for IPv4 enabled.</t>
        </r>
      </text>
    </comment>
    <comment ref="L152" authorId="0" shapeId="0" xr:uid="{00000000-0006-0000-0700-00006B000000}">
      <text>
        <r>
          <rPr>
            <sz val="11"/>
            <rFont val="Calibri"/>
          </rPr>
          <t>The OS X system must not have IP forwarding for IPv6 enabled.</t>
        </r>
      </text>
    </comment>
    <comment ref="M152" authorId="0" shapeId="0" xr:uid="{00000000-0006-0000-0700-00006C000000}">
      <text>
        <r>
          <rPr>
            <sz val="11"/>
            <rFont val="Calibri"/>
          </rPr>
          <t>The OS X system must not send IPv4 ICMP redirects by default.</t>
        </r>
      </text>
    </comment>
    <comment ref="N152" authorId="0" shapeId="0" xr:uid="{00000000-0006-0000-0700-00006D000000}">
      <text>
        <r>
          <rPr>
            <sz val="11"/>
            <rFont val="Calibri"/>
          </rPr>
          <t>The OS X system must not send IPv6 ICMP redirects by default.</t>
        </r>
      </text>
    </comment>
    <comment ref="O152" authorId="0" shapeId="0" xr:uid="{00000000-0006-0000-0700-00006E000000}">
      <text>
        <r>
          <rPr>
            <sz val="11"/>
            <rFont val="Calibri"/>
          </rPr>
          <t>The OS X system must prevent local applications from generating source-routed packets.</t>
        </r>
      </text>
    </comment>
    <comment ref="P152" authorId="0" shapeId="0" xr:uid="{00000000-0006-0000-0700-00006F000000}">
      <text>
        <r>
          <rPr>
            <sz val="11"/>
            <rFont val="Calibri"/>
          </rPr>
          <t>The OS X system must not process Internet Control Message Protocol [ICMP] timestamp requests.</t>
        </r>
      </text>
    </comment>
    <comment ref="Q152" authorId="0" shapeId="0" xr:uid="{00000000-0006-0000-0700-000070000000}">
      <text>
        <r>
          <rPr>
            <sz val="11"/>
            <rFont val="Calibri"/>
          </rPr>
          <t>The OS X system must not accept source-routed IPv4 packets.</t>
        </r>
      </text>
    </comment>
    <comment ref="H161" authorId="0" shapeId="0" xr:uid="{00000000-0006-0000-0700-000071000000}">
      <text>
        <r>
          <rPr>
            <sz val="11"/>
            <rFont val="Calibri"/>
          </rPr>
          <t>The OS X system must provide an immediate real-time alert to the System Administrator (SA) and Information System Security Officer (ISSO), at a minimum, of all audit failure events requiring real-time alerts.</t>
        </r>
      </text>
    </comment>
    <comment ref="H165" authorId="0" shapeId="0" xr:uid="{00000000-0006-0000-0700-000072000000}">
      <text>
        <r>
          <rPr>
            <sz val="11"/>
            <rFont val="Calibri"/>
          </rPr>
          <t>The OS X firewall must have logging enabled.</t>
        </r>
      </text>
    </comment>
    <comment ref="H167" authorId="0" shapeId="0" xr:uid="{00000000-0006-0000-0700-000073000000}">
      <text>
        <r>
          <rPr>
            <sz val="11"/>
            <rFont val="Calibri"/>
          </rPr>
          <t>The OS X system must monitor remote access methods and generate audit records when successful/unsuccessful attempts to access/modify privileges occur.</t>
        </r>
      </text>
    </comment>
    <comment ref="H168" authorId="0" shapeId="0" xr:uid="{00000000-0006-0000-0700-000074000000}">
      <text>
        <r>
          <rPr>
            <sz val="11"/>
            <rFont val="Calibri"/>
          </rPr>
          <t>The OS X system must use a DoD anti-virus program.</t>
        </r>
      </text>
    </comment>
    <comment ref="H172" authorId="0" shapeId="0" xr:uid="{00000000-0006-0000-0700-000075000000}">
      <text>
        <r>
          <rPr>
            <sz val="11"/>
            <rFont val="Calibri"/>
          </rPr>
          <t>The OS X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OS X Application Firewall must be enabled.</t>
        </r>
      </text>
    </comment>
    <comment ref="G46" authorId="0" shapeId="0" xr:uid="{00000000-0006-0000-0800-000002000000}">
      <text>
        <r>
          <rPr>
            <sz val="11"/>
            <rFont val="Calibri"/>
          </rPr>
          <t>The OS X system firewall must be configured with a default-deny policy.</t>
        </r>
      </text>
    </comment>
    <comment ref="G52" authorId="0" shapeId="0" xr:uid="{00000000-0006-0000-0800-000003000000}">
      <text>
        <r>
          <rPr>
            <sz val="11"/>
            <rFont val="Calibri"/>
          </rPr>
          <t>The OS X system must be configured to disable rshd service.</t>
        </r>
      </text>
    </comment>
    <comment ref="H52" authorId="0" shapeId="0" xr:uid="{00000000-0006-0000-0800-00001F000000}">
      <text>
        <r>
          <rPr>
            <sz val="11"/>
            <rFont val="Calibri"/>
          </rPr>
          <t>The OS X system must enforce requirements for remote connections to the information system.</t>
        </r>
      </text>
    </comment>
    <comment ref="I52" authorId="0" shapeId="0" xr:uid="{00000000-0006-0000-0800-000004000000}">
      <text>
        <r>
          <rPr>
            <sz val="11"/>
            <rFont val="Calibri"/>
          </rPr>
          <t>The OS X system must be configured with Bluetooth turned off unless approved by the organization.</t>
        </r>
      </text>
    </comment>
    <comment ref="J52" authorId="0" shapeId="0" xr:uid="{00000000-0006-0000-0800-000005000000}">
      <text>
        <r>
          <rPr>
            <sz val="11"/>
            <rFont val="Calibri"/>
          </rPr>
          <t>The OS X system must be configured with Wi-Fi support software disabled.</t>
        </r>
      </text>
    </comment>
    <comment ref="K52" authorId="0" shapeId="0" xr:uid="{00000000-0006-0000-0800-000006000000}">
      <text>
        <r>
          <rPr>
            <sz val="11"/>
            <rFont val="Calibri"/>
          </rPr>
          <t>The OS X system must be configured with Infrared [IR] support disabled.</t>
        </r>
      </text>
    </comment>
    <comment ref="L52" authorId="0" shapeId="0" xr:uid="{00000000-0006-0000-0800-000007000000}">
      <text>
        <r>
          <rPr>
            <sz val="11"/>
            <rFont val="Calibri"/>
          </rPr>
          <t>The OS X system must be configured to disable SMB File Sharing unless it is required.</t>
        </r>
      </text>
    </comment>
    <comment ref="M52" authorId="0" shapeId="0" xr:uid="{00000000-0006-0000-0800-000008000000}">
      <text>
        <r>
          <rPr>
            <sz val="11"/>
            <rFont val="Calibri"/>
          </rPr>
          <t>The OS X system must be configured to disable Apple File (AFP) Sharing.</t>
        </r>
      </text>
    </comment>
    <comment ref="N52" authorId="0" shapeId="0" xr:uid="{00000000-0006-0000-0800-000009000000}">
      <text>
        <r>
          <rPr>
            <sz val="11"/>
            <rFont val="Calibri"/>
          </rPr>
          <t>The OS X system must be configured to disable the Network File System (NFS) daemon unless it is required.</t>
        </r>
      </text>
    </comment>
    <comment ref="O52" authorId="0" shapeId="0" xr:uid="{00000000-0006-0000-0800-00000A000000}">
      <text>
        <r>
          <rPr>
            <sz val="11"/>
            <rFont val="Calibri"/>
          </rPr>
          <t>The OS X system must be configured to disable the Network File System (NFS) lock daemon unless it is required.</t>
        </r>
      </text>
    </comment>
    <comment ref="P52" authorId="0" shapeId="0" xr:uid="{00000000-0006-0000-0800-00000B000000}">
      <text>
        <r>
          <rPr>
            <sz val="11"/>
            <rFont val="Calibri"/>
          </rPr>
          <t>The OS X system must be configured to disable the Network File System (NFS) stat daemon unless it is required.</t>
        </r>
      </text>
    </comment>
    <comment ref="Q52" authorId="0" shapeId="0" xr:uid="{00000000-0006-0000-0800-00000C000000}">
      <text>
        <r>
          <rPr>
            <sz val="11"/>
            <rFont val="Calibri"/>
          </rPr>
          <t>The OS X system must be configured to disable the application FaceTime.</t>
        </r>
      </text>
    </comment>
    <comment ref="R52" authorId="0" shapeId="0" xr:uid="{00000000-0006-0000-0800-00000D000000}">
      <text>
        <r>
          <rPr>
            <sz val="11"/>
            <rFont val="Calibri"/>
          </rPr>
          <t>The OS X system must be configured to disable the application Messages.</t>
        </r>
      </text>
    </comment>
    <comment ref="S52" authorId="0" shapeId="0" xr:uid="{00000000-0006-0000-0800-00000E000000}">
      <text>
        <r>
          <rPr>
            <sz val="11"/>
            <rFont val="Calibri"/>
          </rPr>
          <t>The OS X system must be configured to disable the iCloud Calendar services.</t>
        </r>
      </text>
    </comment>
    <comment ref="T52" authorId="0" shapeId="0" xr:uid="{00000000-0006-0000-0800-00000F000000}">
      <text>
        <r>
          <rPr>
            <sz val="11"/>
            <rFont val="Calibri"/>
          </rPr>
          <t>The OS X system must be configured to disable the iCloud Reminders services.</t>
        </r>
      </text>
    </comment>
    <comment ref="U52" authorId="0" shapeId="0" xr:uid="{00000000-0006-0000-0800-000010000000}">
      <text>
        <r>
          <rPr>
            <sz val="11"/>
            <rFont val="Calibri"/>
          </rPr>
          <t>The OS X system must be configured to disable iCloud Address Book services.</t>
        </r>
      </text>
    </comment>
    <comment ref="V52" authorId="0" shapeId="0" xr:uid="{00000000-0006-0000-0800-000011000000}">
      <text>
        <r>
          <rPr>
            <sz val="11"/>
            <rFont val="Calibri"/>
          </rPr>
          <t>The OS X system must be configured to disable the Mail iCloud services.</t>
        </r>
      </text>
    </comment>
    <comment ref="W52" authorId="0" shapeId="0" xr:uid="{00000000-0006-0000-0800-000012000000}">
      <text>
        <r>
          <rPr>
            <sz val="11"/>
            <rFont val="Calibri"/>
          </rPr>
          <t>The OS X system must be configured to disable the iCloud Notes services.</t>
        </r>
      </text>
    </comment>
    <comment ref="X52" authorId="0" shapeId="0" xr:uid="{00000000-0006-0000-0800-000013000000}">
      <text>
        <r>
          <rPr>
            <sz val="11"/>
            <rFont val="Calibri"/>
          </rPr>
          <t>The OS X system must be configured to disable the camera.</t>
        </r>
      </text>
    </comment>
    <comment ref="Y52" authorId="0" shapeId="0" xr:uid="{00000000-0006-0000-0800-000014000000}">
      <text>
        <r>
          <rPr>
            <sz val="11"/>
            <rFont val="Calibri"/>
          </rPr>
          <t>The OS X system must be configured to disable Bonjour multicast advertising.</t>
        </r>
      </text>
    </comment>
    <comment ref="Z52" authorId="0" shapeId="0" xr:uid="{00000000-0006-0000-0800-000015000000}">
      <text>
        <r>
          <rPr>
            <sz val="11"/>
            <rFont val="Calibri"/>
          </rPr>
          <t>The OS X system must be configured to disable the UUCP service.</t>
        </r>
      </text>
    </comment>
    <comment ref="AA52" authorId="0" shapeId="0" xr:uid="{00000000-0006-0000-0800-000016000000}">
      <text>
        <r>
          <rPr>
            <sz val="11"/>
            <rFont val="Calibri"/>
          </rPr>
          <t>The OS X system must not use telnet.</t>
        </r>
      </text>
    </comment>
    <comment ref="AB52" authorId="0" shapeId="0" xr:uid="{00000000-0006-0000-0800-000017000000}">
      <text>
        <r>
          <rPr>
            <sz val="11"/>
            <rFont val="Calibri"/>
          </rPr>
          <t>The OS X system must not use unencrypted FTP.</t>
        </r>
      </text>
    </comment>
    <comment ref="AC52" authorId="0" shapeId="0" xr:uid="{00000000-0006-0000-0800-000018000000}">
      <text>
        <r>
          <rPr>
            <sz val="11"/>
            <rFont val="Calibri"/>
          </rPr>
          <t>The OS X system must be configured with Bluetooth Sharing disabled.</t>
        </r>
      </text>
    </comment>
    <comment ref="AD52" authorId="0" shapeId="0" xr:uid="{00000000-0006-0000-0800-000019000000}">
      <text>
        <r>
          <rPr>
            <sz val="11"/>
            <rFont val="Calibri"/>
          </rPr>
          <t>The OS X system must be configured to disable Remote Apple Events.</t>
        </r>
      </text>
    </comment>
    <comment ref="AE52" authorId="0" shapeId="0" xr:uid="{00000000-0006-0000-0800-00001A000000}">
      <text>
        <r>
          <rPr>
            <sz val="11"/>
            <rFont val="Calibri"/>
          </rPr>
          <t>The OS X system must be configured with the finger service disabled.</t>
        </r>
      </text>
    </comment>
    <comment ref="AF52" authorId="0" shapeId="0" xr:uid="{00000000-0006-0000-0800-00001B000000}">
      <text>
        <r>
          <rPr>
            <sz val="11"/>
            <rFont val="Calibri"/>
          </rPr>
          <t>The OS X system must be configured with iTunes Music Sharing disabled.</t>
        </r>
      </text>
    </comment>
    <comment ref="AG52" authorId="0" shapeId="0" xr:uid="{00000000-0006-0000-0800-00001C000000}">
      <text>
        <r>
          <rPr>
            <sz val="11"/>
            <rFont val="Calibri"/>
          </rPr>
          <t>The OS X system must be configured to disable Internet Sharing.</t>
        </r>
      </text>
    </comment>
    <comment ref="AH52" authorId="0" shapeId="0" xr:uid="{00000000-0006-0000-0800-00001D000000}">
      <text>
        <r>
          <rPr>
            <sz val="11"/>
            <rFont val="Calibri"/>
          </rPr>
          <t>The OS X system must be configured to disable Web Sharing.</t>
        </r>
      </text>
    </comment>
    <comment ref="AI52" authorId="0" shapeId="0" xr:uid="{00000000-0006-0000-0800-00001E000000}">
      <text>
        <r>
          <rPr>
            <sz val="11"/>
            <rFont val="Calibri"/>
          </rPr>
          <t>The OS X system must be configured to disable AirDrop.</t>
        </r>
      </text>
    </comment>
    <comment ref="G59" authorId="0" shapeId="0" xr:uid="{00000000-0006-0000-0800-000020000000}">
      <text>
        <r>
          <rPr>
            <sz val="11"/>
            <rFont val="Calibri"/>
          </rPr>
          <t>The OS X system must be configured with automatic actions disabled for blank CDs.</t>
        </r>
      </text>
    </comment>
    <comment ref="H59" authorId="0" shapeId="0" xr:uid="{00000000-0006-0000-0800-000021000000}">
      <text>
        <r>
          <rPr>
            <sz val="11"/>
            <rFont val="Calibri"/>
          </rPr>
          <t>The OS X system must be configured with automatic actions disabled for blank DVDs.</t>
        </r>
      </text>
    </comment>
    <comment ref="I59" authorId="0" shapeId="0" xr:uid="{00000000-0006-0000-0800-000022000000}">
      <text>
        <r>
          <rPr>
            <sz val="11"/>
            <rFont val="Calibri"/>
          </rPr>
          <t>The OS X system must be configured with automatic actions disabled for music CDs.</t>
        </r>
      </text>
    </comment>
    <comment ref="J59" authorId="0" shapeId="0" xr:uid="{00000000-0006-0000-0800-000023000000}">
      <text>
        <r>
          <rPr>
            <sz val="11"/>
            <rFont val="Calibri"/>
          </rPr>
          <t>The OS X system must be configured with automatic actions disabled for picture CDs.</t>
        </r>
      </text>
    </comment>
    <comment ref="K59" authorId="0" shapeId="0" xr:uid="{00000000-0006-0000-0800-000024000000}">
      <text>
        <r>
          <rPr>
            <sz val="11"/>
            <rFont val="Calibri"/>
          </rPr>
          <t>The OS X system must be configured with automatic actions disabled for video DVDs.</t>
        </r>
      </text>
    </comment>
    <comment ref="G63" authorId="0" shapeId="0" xr:uid="{00000000-0006-0000-0800-000025000000}">
      <text>
        <r>
          <rPr>
            <sz val="11"/>
            <rFont val="Calibri"/>
          </rPr>
          <t>The operating system must be a supported release.</t>
        </r>
      </text>
    </comment>
    <comment ref="G64" authorId="0" shapeId="0" xr:uid="{00000000-0006-0000-0800-000026000000}">
      <text>
        <r>
          <rPr>
            <sz val="11"/>
            <rFont val="Calibri"/>
          </rPr>
          <t>The operating system must be a supported release.</t>
        </r>
      </text>
    </comment>
    <comment ref="G81" authorId="0" shapeId="0" xr:uid="{00000000-0006-0000-0800-000027000000}">
      <text>
        <r>
          <rPr>
            <sz val="11"/>
            <rFont val="Calibri"/>
          </rPr>
          <t>The OS X system must require individuals to be authenticated with an individual authenticator prior to using a group authenticator.</t>
        </r>
      </text>
    </comment>
    <comment ref="H81" authorId="0" shapeId="0" xr:uid="{00000000-0006-0000-0800-000028000000}">
      <text>
        <r>
          <rPr>
            <sz val="11"/>
            <rFont val="Calibri"/>
          </rPr>
          <t>The OS X system must not allow an unattended or automatic logon to the system.</t>
        </r>
      </text>
    </comment>
    <comment ref="G82" authorId="0" shapeId="0" xr:uid="{00000000-0006-0000-0800-000029000000}">
      <text>
        <r>
          <rPr>
            <sz val="11"/>
            <rFont val="Calibri"/>
          </rPr>
          <t>The OS X system must automatically remove or disable temporary user accounts after 72 hours.</t>
        </r>
      </text>
    </comment>
    <comment ref="H82" authorId="0" shapeId="0" xr:uid="{00000000-0006-0000-0800-00002A000000}">
      <text>
        <r>
          <rPr>
            <sz val="11"/>
            <rFont val="Calibri"/>
          </rPr>
          <t>The OS X system must automatically remove or disable emergency accounts after the crisis is resolved or within 72 hours.</t>
        </r>
      </text>
    </comment>
    <comment ref="G85" authorId="0" shapeId="0" xr:uid="{00000000-0006-0000-0800-00002B000000}">
      <text>
        <r>
          <rPr>
            <sz val="11"/>
            <rFont val="Calibri"/>
          </rPr>
          <t>The OS X system must be configured with the sudoers file configured to authenticate users on a per -tty basis.</t>
        </r>
      </text>
    </comment>
    <comment ref="G91" authorId="0" shapeId="0" xr:uid="{00000000-0006-0000-0800-00002C000000}">
      <text>
        <r>
          <rPr>
            <sz val="11"/>
            <rFont val="Calibri"/>
          </rPr>
          <t>The OS X system must enforce password complexity by requiring that at least one numeric character be used.</t>
        </r>
      </text>
    </comment>
    <comment ref="H91" authorId="0" shapeId="0" xr:uid="{00000000-0006-0000-0800-00002D000000}">
      <text>
        <r>
          <rPr>
            <sz val="11"/>
            <rFont val="Calibri"/>
          </rPr>
          <t>The OS X system must enforce password complexity by requiring that at least one special character be used.</t>
        </r>
      </text>
    </comment>
    <comment ref="I91" authorId="0" shapeId="0" xr:uid="{00000000-0006-0000-0800-00002E000000}">
      <text>
        <r>
          <rPr>
            <sz val="11"/>
            <rFont val="Calibri"/>
          </rPr>
          <t>The OS X system must enforce a minimum 15-character password length.</t>
        </r>
      </text>
    </comment>
    <comment ref="J91" authorId="0" shapeId="0" xr:uid="{00000000-0006-0000-0800-00002F000000}">
      <text>
        <r>
          <rPr>
            <sz val="11"/>
            <rFont val="Calibri"/>
          </rPr>
          <t>The OS X system must enforce an account lockout time period of 15 minutes in which a user makes three consecutive invalid logon attempts.</t>
        </r>
      </text>
    </comment>
    <comment ref="K91" authorId="0" shapeId="0" xr:uid="{00000000-0006-0000-0800-000030000000}">
      <text>
        <r>
          <rPr>
            <sz val="11"/>
            <rFont val="Calibri"/>
          </rPr>
          <t>The OS X system must enforce account lockout after the limit of three consecutive invalid logon attempts by a user during a 15-minute time period.</t>
        </r>
      </text>
    </comment>
    <comment ref="L91" authorId="0" shapeId="0" xr:uid="{00000000-0006-0000-0800-000031000000}">
      <text>
        <r>
          <rPr>
            <sz val="11"/>
            <rFont val="Calibri"/>
          </rPr>
          <t>The OS X system must automatically lock the account when three unsuccessful logon attempts in 15 minutes are exceeded.</t>
        </r>
      </text>
    </comment>
    <comment ref="M91" authorId="0" shapeId="0" xr:uid="{00000000-0006-0000-0800-000032000000}">
      <text>
        <r>
          <rPr>
            <sz val="11"/>
            <rFont val="Calibri"/>
          </rPr>
          <t>The OS X system must enforce a 60-day maximum password lifetime restriction.</t>
        </r>
      </text>
    </comment>
    <comment ref="N91" authorId="0" shapeId="0" xr:uid="{00000000-0006-0000-0800-000033000000}">
      <text>
        <r>
          <rPr>
            <sz val="11"/>
            <rFont val="Calibri"/>
          </rPr>
          <t>The OS X system must prohibit password reuse for a minimum of five generations.</t>
        </r>
      </text>
    </comment>
    <comment ref="G100" authorId="0" shapeId="0" xr:uid="{00000000-0006-0000-0800-000034000000}">
      <text>
        <r>
          <rPr>
            <sz val="11"/>
            <rFont val="Calibri"/>
          </rPr>
          <t>The OS X system must use a DoD anti-virus program.</t>
        </r>
      </text>
    </comment>
    <comment ref="G101" authorId="0" shapeId="0" xr:uid="{00000000-0006-0000-0800-000035000000}">
      <text>
        <r>
          <rPr>
            <sz val="11"/>
            <rFont val="Calibri"/>
          </rPr>
          <t>The OS X system must use a DoD anti-virus program.</t>
        </r>
      </text>
    </comment>
    <comment ref="G102" authorId="0" shapeId="0" xr:uid="{00000000-0006-0000-0800-000036000000}">
      <text>
        <r>
          <rPr>
            <sz val="11"/>
            <rFont val="Calibri"/>
          </rPr>
          <t>The OS X system must use a DoD anti-virus program.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35" authorId="0" shapeId="0" xr:uid="{00000000-0006-0000-0A00-000001000000}">
      <text>
        <r>
          <rPr>
            <sz val="11"/>
            <rFont val="Calibri"/>
          </rPr>
          <t>The OS X system must be configured to disable rshd service.</t>
        </r>
      </text>
    </comment>
    <comment ref="M35" authorId="0" shapeId="0" xr:uid="{00000000-0006-0000-0A00-00000E000000}">
      <text>
        <r>
          <rPr>
            <sz val="11"/>
            <rFont val="Calibri"/>
          </rPr>
          <t>The OS X system must enforce requirements for remote connections to the information system.</t>
        </r>
      </text>
    </comment>
    <comment ref="N35" authorId="0" shapeId="0" xr:uid="{00000000-0006-0000-0A00-000002000000}">
      <text>
        <r>
          <rPr>
            <sz val="11"/>
            <rFont val="Calibri"/>
          </rPr>
          <t>The OS X system must be configured to disable SMB File Sharing unless it is required.</t>
        </r>
      </text>
    </comment>
    <comment ref="O35" authorId="0" shapeId="0" xr:uid="{00000000-0006-0000-0A00-000003000000}">
      <text>
        <r>
          <rPr>
            <sz val="11"/>
            <rFont val="Calibri"/>
          </rPr>
          <t>The OS X system must be configured to disable Apple File (AFP) Sharing.</t>
        </r>
      </text>
    </comment>
    <comment ref="P35" authorId="0" shapeId="0" xr:uid="{00000000-0006-0000-0A00-000004000000}">
      <text>
        <r>
          <rPr>
            <sz val="11"/>
            <rFont val="Calibri"/>
          </rPr>
          <t>The OS X system must be configured to disable the Network File System (NFS) daemon unless it is required.</t>
        </r>
      </text>
    </comment>
    <comment ref="Q35" authorId="0" shapeId="0" xr:uid="{00000000-0006-0000-0A00-000005000000}">
      <text>
        <r>
          <rPr>
            <sz val="11"/>
            <rFont val="Calibri"/>
          </rPr>
          <t>The OS X system must be configured to disable the Network File System (NFS) lock daemon unless it is required.</t>
        </r>
      </text>
    </comment>
    <comment ref="R35" authorId="0" shapeId="0" xr:uid="{00000000-0006-0000-0A00-000006000000}">
      <text>
        <r>
          <rPr>
            <sz val="11"/>
            <rFont val="Calibri"/>
          </rPr>
          <t>The OS X system must be configured to disable the Network File System (NFS) stat daemon unless it is required.</t>
        </r>
      </text>
    </comment>
    <comment ref="S35" authorId="0" shapeId="0" xr:uid="{00000000-0006-0000-0A00-000007000000}">
      <text>
        <r>
          <rPr>
            <sz val="11"/>
            <rFont val="Calibri"/>
          </rPr>
          <t>The OS X system must be configured to disable the UUCP service.</t>
        </r>
      </text>
    </comment>
    <comment ref="T35" authorId="0" shapeId="0" xr:uid="{00000000-0006-0000-0A00-000008000000}">
      <text>
        <r>
          <rPr>
            <sz val="11"/>
            <rFont val="Calibri"/>
          </rPr>
          <t>The OS X system must not use telnet.</t>
        </r>
      </text>
    </comment>
    <comment ref="U35" authorId="0" shapeId="0" xr:uid="{00000000-0006-0000-0A00-000009000000}">
      <text>
        <r>
          <rPr>
            <sz val="11"/>
            <rFont val="Calibri"/>
          </rPr>
          <t>The OS X system must not use unencrypted FTP.</t>
        </r>
      </text>
    </comment>
    <comment ref="V35" authorId="0" shapeId="0" xr:uid="{00000000-0006-0000-0A00-00000A000000}">
      <text>
        <r>
          <rPr>
            <sz val="11"/>
            <rFont val="Calibri"/>
          </rPr>
          <t>The OS X system must be configured to disable Remote Apple Events.</t>
        </r>
      </text>
    </comment>
    <comment ref="W35" authorId="0" shapeId="0" xr:uid="{00000000-0006-0000-0A00-00000B000000}">
      <text>
        <r>
          <rPr>
            <sz val="11"/>
            <rFont val="Calibri"/>
          </rPr>
          <t>The OS X system must be configured with the finger service disabled.</t>
        </r>
      </text>
    </comment>
    <comment ref="X35" authorId="0" shapeId="0" xr:uid="{00000000-0006-0000-0A00-00000C000000}">
      <text>
        <r>
          <rPr>
            <sz val="11"/>
            <rFont val="Calibri"/>
          </rPr>
          <t>The OS X system must be configured to disable Internet Sharing.</t>
        </r>
      </text>
    </comment>
    <comment ref="Y35" authorId="0" shapeId="0" xr:uid="{00000000-0006-0000-0A00-00000D000000}">
      <text>
        <r>
          <rPr>
            <sz val="11"/>
            <rFont val="Calibri"/>
          </rPr>
          <t>The OS X system must be configured to disable Web Sharing.</t>
        </r>
      </text>
    </comment>
    <comment ref="L36" authorId="0" shapeId="0" xr:uid="{00000000-0006-0000-0A00-00000F000000}">
      <text>
        <r>
          <rPr>
            <sz val="11"/>
            <rFont val="Calibri"/>
          </rPr>
          <t>The OS X system must not use telnet.</t>
        </r>
      </text>
    </comment>
    <comment ref="M36" authorId="0" shapeId="0" xr:uid="{00000000-0006-0000-0A00-000010000000}">
      <text>
        <r>
          <rPr>
            <sz val="11"/>
            <rFont val="Calibri"/>
          </rPr>
          <t>The OS X system must not use unencrypted FTP.</t>
        </r>
      </text>
    </comment>
    <comment ref="L38" authorId="0" shapeId="0" xr:uid="{00000000-0006-0000-0A00-000011000000}">
      <text>
        <r>
          <rPr>
            <sz val="11"/>
            <rFont val="Calibri"/>
          </rPr>
          <t>The OS X system must implement DoD-approved encryption to protect the confidentiality and integrity of remote access sessions including transmitted data and data during preparation for transmission.</t>
        </r>
      </text>
    </comment>
    <comment ref="L119" authorId="0" shapeId="0" xr:uid="{00000000-0006-0000-0A00-000012000000}">
      <text>
        <r>
          <rPr>
            <sz val="11"/>
            <rFont val="Calibri"/>
          </rPr>
          <t>The operating system must be a supported release.</t>
        </r>
      </text>
    </comment>
    <comment ref="L152" authorId="0" shapeId="0" xr:uid="{00000000-0006-0000-0A00-000013000000}">
      <text>
        <r>
          <rPr>
            <sz val="11"/>
            <rFont val="Calibri"/>
          </rPr>
          <t>The OS X system must require individuals to be authenticated with an individual authenticator prior to using a group authenticator.</t>
        </r>
      </text>
    </comment>
    <comment ref="M152" authorId="0" shapeId="0" xr:uid="{00000000-0006-0000-0A00-000014000000}">
      <text>
        <r>
          <rPr>
            <sz val="11"/>
            <rFont val="Calibri"/>
          </rPr>
          <t>The OS X system must not allow an unattended or automatic logon to the system.</t>
        </r>
      </text>
    </comment>
    <comment ref="L155" authorId="0" shapeId="0" xr:uid="{00000000-0006-0000-0A00-000015000000}">
      <text>
        <r>
          <rPr>
            <sz val="11"/>
            <rFont val="Calibri"/>
          </rPr>
          <t>The OS X system must automatically remove or disable temporary user accounts after 72 hours.</t>
        </r>
      </text>
    </comment>
    <comment ref="M155" authorId="0" shapeId="0" xr:uid="{00000000-0006-0000-0A00-000016000000}">
      <text>
        <r>
          <rPr>
            <sz val="11"/>
            <rFont val="Calibri"/>
          </rPr>
          <t>The OS X system must automatically remove or disable emergency accounts after the crisis is resolved or within 72 hours.</t>
        </r>
      </text>
    </comment>
    <comment ref="L159" authorId="0" shapeId="0" xr:uid="{00000000-0006-0000-0A00-000017000000}">
      <text>
        <r>
          <rPr>
            <sz val="11"/>
            <rFont val="Calibri"/>
          </rPr>
          <t>The OS X system must conceal, via the session lock, information previously visible on the display with a publicly viewable image.</t>
        </r>
      </text>
    </comment>
    <comment ref="M159" authorId="0" shapeId="0" xr:uid="{00000000-0006-0000-0A00-000018000000}">
      <text>
        <r>
          <rPr>
            <sz val="11"/>
            <rFont val="Calibri"/>
          </rPr>
          <t>The OS X system must initiate a session lock after a 15-minute period of inactivity.</t>
        </r>
      </text>
    </comment>
    <comment ref="N159" authorId="0" shapeId="0" xr:uid="{00000000-0006-0000-0A00-000019000000}">
      <text>
        <r>
          <rPr>
            <sz val="11"/>
            <rFont val="Calibri"/>
          </rPr>
          <t>The OS X system must retain the session lock until the user reestablishes access using established identification and authentication procedures.</t>
        </r>
      </text>
    </comment>
    <comment ref="O159" authorId="0" shapeId="0" xr:uid="{00000000-0006-0000-0A00-00001A000000}">
      <text>
        <r>
          <rPr>
            <sz val="11"/>
            <rFont val="Calibri"/>
          </rPr>
          <t>The OS X system must initiate the session lock no more than five seconds after a screen saver is started.</t>
        </r>
      </text>
    </comment>
    <comment ref="P159" authorId="0" shapeId="0" xr:uid="{00000000-0006-0000-0A00-00001B000000}">
      <text>
        <r>
          <rPr>
            <sz val="11"/>
            <rFont val="Calibri"/>
          </rPr>
          <t>The OS X system must be configured with the SSH daemon ClientAliveInterval option set to 900 or less.</t>
        </r>
      </text>
    </comment>
    <comment ref="Q159" authorId="0" shapeId="0" xr:uid="{00000000-0006-0000-0A00-00001C000000}">
      <text>
        <r>
          <rPr>
            <sz val="11"/>
            <rFont val="Calibri"/>
          </rPr>
          <t>The OS X system must be configured with the SSH daemon ClientAliveCountMax option set to 0.</t>
        </r>
      </text>
    </comment>
    <comment ref="L164" authorId="0" shapeId="0" xr:uid="{00000000-0006-0000-0A00-00001D000000}">
      <text>
        <r>
          <rPr>
            <sz val="11"/>
            <rFont val="Calibri"/>
          </rPr>
          <t>The OS X system must enforce an account lockout time period of 15 minutes in which a user makes three consecutive invalid logon attempts.</t>
        </r>
      </text>
    </comment>
    <comment ref="M164" authorId="0" shapeId="0" xr:uid="{00000000-0006-0000-0A00-00001E000000}">
      <text>
        <r>
          <rPr>
            <sz val="11"/>
            <rFont val="Calibri"/>
          </rPr>
          <t>The OS X system must enforce account lockout after the limit of three consecutive invalid logon attempts by a user during a 15-minute time period.</t>
        </r>
      </text>
    </comment>
    <comment ref="N164" authorId="0" shapeId="0" xr:uid="{00000000-0006-0000-0A00-00001F000000}">
      <text>
        <r>
          <rPr>
            <sz val="11"/>
            <rFont val="Calibri"/>
          </rPr>
          <t>The OS X system must automatically lock the account when three unsuccessful logon attempts in 15 minutes are exceeded.</t>
        </r>
      </text>
    </comment>
    <comment ref="L166" authorId="0" shapeId="0" xr:uid="{00000000-0006-0000-0A00-000020000000}">
      <text>
        <r>
          <rPr>
            <sz val="11"/>
            <rFont val="Calibri"/>
          </rPr>
          <t>The OS X system must enforce password complexity by requiring that at least one numeric character be used.</t>
        </r>
      </text>
    </comment>
    <comment ref="M166" authorId="0" shapeId="0" xr:uid="{00000000-0006-0000-0A00-000021000000}">
      <text>
        <r>
          <rPr>
            <sz val="11"/>
            <rFont val="Calibri"/>
          </rPr>
          <t>The OS X system must enforce password complexity by requiring that at least one special character be used.</t>
        </r>
      </text>
    </comment>
    <comment ref="N166" authorId="0" shapeId="0" xr:uid="{00000000-0006-0000-0A00-000022000000}">
      <text>
        <r>
          <rPr>
            <sz val="11"/>
            <rFont val="Calibri"/>
          </rPr>
          <t>The OS X system must enforce a minimum 15-character password length.</t>
        </r>
      </text>
    </comment>
    <comment ref="L167" authorId="0" shapeId="0" xr:uid="{00000000-0006-0000-0A00-000023000000}">
      <text>
        <r>
          <rPr>
            <sz val="11"/>
            <rFont val="Calibri"/>
          </rPr>
          <t>The OS X system must prohibit password reuse for a minimum of five generations.</t>
        </r>
      </text>
    </comment>
    <comment ref="L169" authorId="0" shapeId="0" xr:uid="{00000000-0006-0000-0A00-000024000000}">
      <text>
        <r>
          <rPr>
            <sz val="11"/>
            <rFont val="Calibri"/>
          </rPr>
          <t>The OS X system must enforce a 60-day maximum password lifetime restriction.</t>
        </r>
      </text>
    </comment>
    <comment ref="L222" authorId="0" shapeId="0" xr:uid="{00000000-0006-0000-0A00-000025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2" authorId="0" shapeId="0" xr:uid="{00000000-0006-0000-0A00-000026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3" authorId="0" shapeId="0" xr:uid="{00000000-0006-0000-0A00-000027000000}">
      <text>
        <r>
          <rPr>
            <sz val="11"/>
            <rFont val="Calibri"/>
          </rPr>
          <t>The OS X system must monitor remote access methods and generate audit records when successful/unsuccessful attempts to access/modify privileges occur.</t>
        </r>
      </text>
    </comment>
    <comment ref="M223" authorId="0" shapeId="0" xr:uid="{00000000-0006-0000-0A00-000028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25" authorId="0" shapeId="0" xr:uid="{00000000-0006-0000-0A00-000029000000}">
      <text>
        <r>
          <rPr>
            <sz val="11"/>
            <rFont val="Calibri"/>
          </rPr>
          <t>The OS X system must monitor remote access methods and generate audit records when successful/unsuccessful attempts to access/modify privileges occur.</t>
        </r>
      </text>
    </comment>
    <comment ref="M225" authorId="0" shapeId="0" xr:uid="{00000000-0006-0000-0A00-00002A000000}">
      <text>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text>
    </comment>
    <comment ref="L226" authorId="0" shapeId="0" xr:uid="{00000000-0006-0000-0A00-00002B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M226" authorId="0" shapeId="0" xr:uid="{00000000-0006-0000-0A00-00002C000000}">
      <text>
        <r>
          <rPr>
            <sz val="11"/>
            <rFont val="Calibri"/>
          </rPr>
          <t>The OS X system must audit the enforcement actions used to restrict access associated with changes to the system.</t>
        </r>
      </text>
    </comment>
    <comment ref="L227" authorId="0" shapeId="0" xr:uid="{00000000-0006-0000-0A00-00002D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227" authorId="0" shapeId="0" xr:uid="{00000000-0006-0000-0A00-00002E000000}">
      <text>
        <r>
          <rPr>
            <sz val="11"/>
            <rFont val="Calibri"/>
          </rPr>
          <t>The OS X firewall must have logging enabled.</t>
        </r>
      </text>
    </comment>
    <comment ref="L228" authorId="0" shapeId="0" xr:uid="{00000000-0006-0000-0A00-00002F000000}">
      <text>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text>
    </comment>
    <comment ref="L231" authorId="0" shapeId="0" xr:uid="{00000000-0006-0000-0A00-000030000000}">
      <text>
        <r>
          <rPr>
            <sz val="11"/>
            <rFont val="Calibri"/>
          </rPr>
          <t>The OS X system must be configured with audit log files owned by root.</t>
        </r>
      </text>
    </comment>
    <comment ref="M231" authorId="0" shapeId="0" xr:uid="{00000000-0006-0000-0A00-000031000000}">
      <text>
        <r>
          <rPr>
            <sz val="11"/>
            <rFont val="Calibri"/>
          </rPr>
          <t>The OS X system must be configured with audit log folders owned by root.</t>
        </r>
      </text>
    </comment>
    <comment ref="N231" authorId="0" shapeId="0" xr:uid="{00000000-0006-0000-0A00-000032000000}">
      <text>
        <r>
          <rPr>
            <sz val="11"/>
            <rFont val="Calibri"/>
          </rPr>
          <t>The OS X system must be configured with audit log files group-owned by wheel.</t>
        </r>
      </text>
    </comment>
    <comment ref="O231" authorId="0" shapeId="0" xr:uid="{00000000-0006-0000-0A00-000033000000}">
      <text>
        <r>
          <rPr>
            <sz val="11"/>
            <rFont val="Calibri"/>
          </rPr>
          <t>The OS X system must be configured with audit log folders group-owned by wheel.</t>
        </r>
      </text>
    </comment>
    <comment ref="P231" authorId="0" shapeId="0" xr:uid="{00000000-0006-0000-0A00-000034000000}">
      <text>
        <r>
          <rPr>
            <sz val="11"/>
            <rFont val="Calibri"/>
          </rPr>
          <t>The OS X system must be configured with audit log files set to mode 440 or less permissive.</t>
        </r>
      </text>
    </comment>
    <comment ref="Q231" authorId="0" shapeId="0" xr:uid="{00000000-0006-0000-0A00-000035000000}">
      <text>
        <r>
          <rPr>
            <sz val="11"/>
            <rFont val="Calibri"/>
          </rPr>
          <t>The OS X system must be configured with audit log folders set to mode 700 or less permissive.</t>
        </r>
      </text>
    </comment>
    <comment ref="R231" authorId="0" shapeId="0" xr:uid="{00000000-0006-0000-0A00-000036000000}">
      <text>
        <r>
          <rPr>
            <sz val="11"/>
            <rFont val="Calibri"/>
          </rPr>
          <t>The OS X system must be configured with system log files owned by root and group-owned by wheel or admin.</t>
        </r>
      </text>
    </comment>
    <comment ref="S231" authorId="0" shapeId="0" xr:uid="{00000000-0006-0000-0A00-000037000000}">
      <text>
        <r>
          <rPr>
            <sz val="11"/>
            <rFont val="Calibri"/>
          </rPr>
          <t>The OS X system must be configured with system log files set to mode 640 or less permissive.</t>
        </r>
      </text>
    </comment>
    <comment ref="L232" authorId="0" shapeId="0" xr:uid="{00000000-0006-0000-0A00-000038000000}">
      <text>
        <r>
          <rPr>
            <sz val="11"/>
            <rFont val="Calibri"/>
          </rPr>
          <t>The OS X system must be configured with audit log files owned by root.</t>
        </r>
      </text>
    </comment>
    <comment ref="M232" authorId="0" shapeId="0" xr:uid="{00000000-0006-0000-0A00-000039000000}">
      <text>
        <r>
          <rPr>
            <sz val="11"/>
            <rFont val="Calibri"/>
          </rPr>
          <t>The OS X system must be configured with audit log folders owned by root.</t>
        </r>
      </text>
    </comment>
    <comment ref="N232" authorId="0" shapeId="0" xr:uid="{00000000-0006-0000-0A00-00003A000000}">
      <text>
        <r>
          <rPr>
            <sz val="11"/>
            <rFont val="Calibri"/>
          </rPr>
          <t>The OS X system must be configured with audit log files group-owned by wheel.</t>
        </r>
      </text>
    </comment>
    <comment ref="O232" authorId="0" shapeId="0" xr:uid="{00000000-0006-0000-0A00-00003B000000}">
      <text>
        <r>
          <rPr>
            <sz val="11"/>
            <rFont val="Calibri"/>
          </rPr>
          <t>The OS X system must be configured with audit log folders group-owned by wheel.</t>
        </r>
      </text>
    </comment>
    <comment ref="P232" authorId="0" shapeId="0" xr:uid="{00000000-0006-0000-0A00-00003C000000}">
      <text>
        <r>
          <rPr>
            <sz val="11"/>
            <rFont val="Calibri"/>
          </rPr>
          <t>The OS X system must be configured with audit log files set to mode 440 or less permissive.</t>
        </r>
      </text>
    </comment>
    <comment ref="Q232" authorId="0" shapeId="0" xr:uid="{00000000-0006-0000-0A00-00003D000000}">
      <text>
        <r>
          <rPr>
            <sz val="11"/>
            <rFont val="Calibri"/>
          </rPr>
          <t>The OS X system must be configured with audit log folders set to mode 700 or less permissive.</t>
        </r>
      </text>
    </comment>
    <comment ref="R232" authorId="0" shapeId="0" xr:uid="{00000000-0006-0000-0A00-00003E000000}">
      <text>
        <r>
          <rPr>
            <sz val="11"/>
            <rFont val="Calibri"/>
          </rPr>
          <t>The OS X system must be configured so that log files must not contain access control lists (ACLs).</t>
        </r>
      </text>
    </comment>
    <comment ref="S232" authorId="0" shapeId="0" xr:uid="{00000000-0006-0000-0A00-00003F000000}">
      <text>
        <r>
          <rPr>
            <sz val="11"/>
            <rFont val="Calibri"/>
          </rPr>
          <t>The OS X system must be configured so that log folders must not contain access control lists (ACLs).</t>
        </r>
      </text>
    </comment>
    <comment ref="T232" authorId="0" shapeId="0" xr:uid="{00000000-0006-0000-0A00-000040000000}">
      <text>
        <r>
          <rPr>
            <sz val="11"/>
            <rFont val="Calibri"/>
          </rPr>
          <t>The OS X system must be configured with system log files owned by root and group-owned by wheel or admin.</t>
        </r>
      </text>
    </comment>
    <comment ref="U232" authorId="0" shapeId="0" xr:uid="{00000000-0006-0000-0A00-000041000000}">
      <text>
        <r>
          <rPr>
            <sz val="11"/>
            <rFont val="Calibri"/>
          </rPr>
          <t>The OS X system must be configured with system log files set to mode 640 or less permissive.</t>
        </r>
      </text>
    </comment>
    <comment ref="V232" authorId="0" shapeId="0" xr:uid="{00000000-0006-0000-0A00-000042000000}">
      <text>
        <r>
          <rPr>
            <sz val="11"/>
            <rFont val="Calibri"/>
          </rPr>
          <t>The OS X system must be configured with access control lists (ACLs) for system log files to be set correctly.</t>
        </r>
      </text>
    </comment>
    <comment ref="L242" authorId="0" shapeId="0" xr:uid="{00000000-0006-0000-0A00-000043000000}">
      <text>
        <r>
          <rPr>
            <sz val="11"/>
            <rFont val="Calibri"/>
          </rPr>
          <t>The OS X system must allocate audit record storage capacity to store at least one weeks worth of audit records when audit records are not immediately sent to a central audit record storage facility.</t>
        </r>
      </text>
    </comment>
    <comment ref="L244" authorId="0" shapeId="0" xr:uid="{00000000-0006-0000-0A00-000044000000}">
      <text>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text>
    </comment>
    <comment ref="M244" authorId="0" shapeId="0" xr:uid="{00000000-0006-0000-0A00-000045000000}">
      <text>
        <r>
          <rPr>
            <sz val="11"/>
            <rFont val="Calibri"/>
          </rPr>
          <t>The OS X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 ref="L245" authorId="0" shapeId="0" xr:uid="{00000000-0006-0000-0A00-000046000000}">
      <text>
        <r>
          <rPr>
            <sz val="11"/>
            <rFont val="Calibri"/>
          </rPr>
          <t>The OS X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text>
    </comment>
  </commentList>
</comments>
</file>

<file path=xl/sharedStrings.xml><?xml version="1.0" encoding="utf-8"?>
<sst xmlns="http://schemas.openxmlformats.org/spreadsheetml/2006/main" count="9908" uniqueCount="5321">
  <si>
    <t>Id</t>
  </si>
  <si>
    <t>Title</t>
  </si>
  <si>
    <t>Severity</t>
  </si>
  <si>
    <t>MoSCoW</t>
  </si>
  <si>
    <t>OpsImpact</t>
  </si>
  <si>
    <t>Phase</t>
  </si>
  <si>
    <t>ImplStatus</t>
  </si>
  <si>
    <t>Notes</t>
  </si>
  <si>
    <t>Remediation</t>
  </si>
  <si>
    <t>Description</t>
  </si>
  <si>
    <t>Audit</t>
  </si>
  <si>
    <t>Status</t>
  </si>
  <si>
    <t>LogID</t>
  </si>
  <si>
    <t>V-75945</t>
  </si>
  <si>
    <r>
      <rPr>
        <sz val="11"/>
        <rFont val="Calibri"/>
      </rPr>
      <t>The OS X system must conceal, via the session lock, information previously visible on the display with a publicly viewable image.</t>
    </r>
  </si>
  <si>
    <t>CAT III (Low)</t>
  </si>
  <si>
    <t>Unassigned</t>
  </si>
  <si>
    <t>Unassessed</t>
  </si>
  <si>
    <t>Pending</t>
  </si>
  <si>
    <t/>
  </si>
  <si>
    <r>
      <rPr>
        <sz val="11"/>
        <color rgb="FF000000"/>
        <rFont val="Calibri"/>
      </rPr>
      <t>This setting is enforced using the "Login Window Policy" configuration profile.</t>
    </r>
  </si>
  <si>
    <r>
      <rPr>
        <sz val="11"/>
        <color rgb="FF000000"/>
        <rFont val="Calibri"/>
      </rPr>
      <t>A default screen saver must be configured for all users, as the screen saver will act as a session time-out lock for the system and must conceal the contents of the screen from unauthorized users. The screen saver must not display any sensitive information or reveal the contents of the locked session screen. Publicly viewable images can include static or dynamic images such as patterns used with screen savers, photographic images, solid colors, a clock, a battery life indicator, or a blank screen.</t>
    </r>
  </si>
  <si>
    <r>
      <rPr>
        <sz val="11"/>
        <color rgb="FF000000"/>
        <rFont val="Calibri"/>
      </rPr>
      <t>To view the currently selected screen saver for the logged-on user, run the following command:</t>
    </r>
    <r>
      <rPr>
        <sz val="11"/>
        <color rgb="FF000000"/>
        <rFont val="Calibri"/>
      </rPr>
      <t xml:space="preserve">
</t>
    </r>
    <r>
      <rPr>
        <sz val="11"/>
        <color rgb="FF000000"/>
        <rFont val="Calibri"/>
      </rPr>
      <t>/usr/sbin/system_profiler SPConfigurationProfileDataType | /usr/bin/grep loginWindowModulePath</t>
    </r>
    <r>
      <rPr>
        <sz val="11"/>
        <color rgb="FF000000"/>
        <rFont val="Calibri"/>
      </rPr>
      <t xml:space="preserve">
</t>
    </r>
    <r>
      <rPr>
        <sz val="11"/>
        <color rgb="FF000000"/>
        <rFont val="Calibri"/>
      </rPr>
      <t>If there is no result or defined "loginWindowModulePath", this is a finding.</t>
    </r>
  </si>
  <si>
    <t>V-75947</t>
  </si>
  <si>
    <r>
      <rPr>
        <sz val="11"/>
        <rFont val="Calibri"/>
      </rPr>
      <t>The OS X system must be configured to disable hot corners.</t>
    </r>
  </si>
  <si>
    <t>CAT II (Medium)</t>
  </si>
  <si>
    <r>
      <rPr>
        <sz val="11"/>
        <color rgb="FF000000"/>
        <rFont val="Calibri"/>
      </rPr>
      <t>This setting is enforced using the "Custom Policy" configuration profile.</t>
    </r>
  </si>
  <si>
    <r>
      <rPr>
        <sz val="11"/>
        <color rgb="FF000000"/>
        <rFont val="Calibri"/>
      </rPr>
      <t>Although hot comers can be used to initiate a session lock or launch useful applications, they can also be configured to disable an automatic session lock from initiating. Such a configuration introduces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</si>
  <si>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is configured to disable hot corners, run the following commands:</t>
    </r>
    <r>
      <rPr>
        <sz val="11"/>
        <color rgb="FF000000"/>
        <rFont val="Calibri"/>
      </rPr>
      <t xml:space="preserve">
</t>
    </r>
    <r>
      <rPr>
        <sz val="11"/>
        <color rgb="FF000000"/>
        <rFont val="Calibri"/>
      </rPr>
      <t>/usr/sbin/system_profiler SPConfigurationProfileDataType | /usr/bin/grep '"wvous-bl-corner = 0;"'</t>
    </r>
    <r>
      <rPr>
        <sz val="11"/>
        <color rgb="FF000000"/>
        <rFont val="Calibri"/>
      </rPr>
      <t xml:space="preserve">
</t>
    </r>
    <r>
      <rPr>
        <sz val="11"/>
        <color rgb="FF000000"/>
        <rFont val="Calibri"/>
      </rPr>
      <t>/usr/sbin/system_profiler SPConfigurationProfileDataType | /usr/bin/grep '"wvous-tl-corner = 0;"'</t>
    </r>
    <r>
      <rPr>
        <sz val="11"/>
        <color rgb="FF000000"/>
        <rFont val="Calibri"/>
      </rPr>
      <t xml:space="preserve">
</t>
    </r>
    <r>
      <rPr>
        <sz val="11"/>
        <color rgb="FF000000"/>
        <rFont val="Calibri"/>
      </rPr>
      <t>/usr/sbin/system_profiler SPConfigurationProfileDataType | /usr/bin/grep '"wvous-br-corner = 0;"'</t>
    </r>
    <r>
      <rPr>
        <sz val="11"/>
        <color rgb="FF000000"/>
        <rFont val="Calibri"/>
      </rPr>
      <t xml:space="preserve">
</t>
    </r>
    <r>
      <rPr>
        <sz val="11"/>
        <color rgb="FF000000"/>
        <rFont val="Calibri"/>
      </rPr>
      <t>/usr/sbin/system_profiler SPConfigurationProfileDataType | /usr/bin/grep '"wvous-tr-corner = 0;"'</t>
    </r>
    <r>
      <rPr>
        <sz val="11"/>
        <color rgb="FF000000"/>
        <rFont val="Calibri"/>
      </rPr>
      <t xml:space="preserve">
</t>
    </r>
    <r>
      <rPr>
        <sz val="11"/>
        <color rgb="FF000000"/>
        <rFont val="Calibri"/>
      </rPr>
      <t>If any of the commands returns no result, this is a finding.</t>
    </r>
  </si>
  <si>
    <t>V-75949</t>
  </si>
  <si>
    <r>
      <rPr>
        <sz val="11"/>
        <rFont val="Calibri"/>
      </rPr>
      <t>The OS X system must be configured to prevent Apple Watch from terminating a session lock.</t>
    </r>
  </si>
  <si>
    <r>
      <rPr>
        <sz val="11"/>
        <color rgb="FF000000"/>
        <rFont val="Calibri"/>
      </rPr>
      <t>This setting is enforced using the "Security Privacy Policy" configuration profile.</t>
    </r>
  </si>
  <si>
    <r>
      <rPr>
        <sz val="11"/>
        <color rgb="FF000000"/>
        <rFont val="Calibri"/>
      </rPr>
      <t>Users must be prompted to enter their passwords when unlocking the screen saver. The screen saver acts as a session lock and prevents unauthorized users from accessing the current user's account.</t>
    </r>
  </si>
  <si>
    <r>
      <rPr>
        <sz val="11"/>
        <color rgb="FF000000"/>
        <rFont val="Calibri"/>
      </rPr>
      <t>To check if the system is configured to prevent Apple Watch from terminating a session lock, run the following command:</t>
    </r>
    <r>
      <rPr>
        <sz val="11"/>
        <color rgb="FF000000"/>
        <rFont val="Calibri"/>
      </rPr>
      <t xml:space="preserve">
</t>
    </r>
    <r>
      <rPr>
        <sz val="11"/>
        <color rgb="FF000000"/>
        <rFont val="Calibri"/>
      </rPr>
      <t>/usr/sbin/system_profiler SPConfigurationProfileDataType | /usr/bin/grep "allowAutoUnlock = 0;"</t>
    </r>
    <r>
      <rPr>
        <sz val="11"/>
        <color rgb="FF000000"/>
        <rFont val="Calibri"/>
      </rPr>
      <t xml:space="preserve">
</t>
    </r>
    <r>
      <rPr>
        <sz val="11"/>
        <color rgb="FF000000"/>
        <rFont val="Calibri"/>
      </rPr>
      <t>If there is no result, this is a finding.</t>
    </r>
  </si>
  <si>
    <t>V-75951</t>
  </si>
  <si>
    <r>
      <rPr>
        <sz val="11"/>
        <rFont val="Calibri"/>
      </rPr>
      <t>The OS X system must initiate a session lock after a 15-minute period of inactivity.</t>
    </r>
  </si>
  <si>
    <r>
      <rPr>
        <sz val="11"/>
        <color rgb="FF000000"/>
        <rFont val="Calibri"/>
      </rPr>
      <t>A screen saver must be enabled and set to require a password to unlock. The timeout should be set to 15 minutes of inactivity. This mitigates the risk that a user might forget to manually lock the screen before stepping away from the computer.</t>
    </r>
    <r>
      <rPr>
        <sz val="11"/>
        <color rgb="FF000000"/>
        <rFont val="Calibri"/>
      </rPr>
      <t xml:space="preserve">
</t>
    </r>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</si>
  <si>
    <r>
      <rPr>
        <sz val="11"/>
        <color rgb="FF000000"/>
        <rFont val="Calibri"/>
      </rPr>
      <t>To check if the system has a configuration profile configured to enable the screen saver after a time-out period, run the following command:</t>
    </r>
    <r>
      <rPr>
        <sz val="11"/>
        <color rgb="FF000000"/>
        <rFont val="Calibri"/>
      </rPr>
      <t xml:space="preserve">
</t>
    </r>
    <r>
      <rPr>
        <sz val="11"/>
        <color rgb="FF000000"/>
        <rFont val="Calibri"/>
      </rPr>
      <t>/usr/sbin/system_profiler SPConfigurationProfileDataType | /usr/bin/grep idleTime</t>
    </r>
    <r>
      <rPr>
        <sz val="11"/>
        <color rgb="FF000000"/>
        <rFont val="Calibri"/>
      </rPr>
      <t xml:space="preserve">
</t>
    </r>
    <r>
      <rPr>
        <sz val="11"/>
        <color rgb="FF000000"/>
        <rFont val="Calibri"/>
      </rPr>
      <t xml:space="preserve">The check should return a value of "900" or less for "idleTime". </t>
    </r>
    <r>
      <rPr>
        <sz val="11"/>
        <color rgb="FF000000"/>
        <rFont val="Calibri"/>
      </rPr>
      <t xml:space="preserve">
</t>
    </r>
    <r>
      <rPr>
        <sz val="11"/>
        <color rgb="FF000000"/>
        <rFont val="Calibri"/>
      </rPr>
      <t>If it does not, this is a finding.</t>
    </r>
  </si>
  <si>
    <t>V-75953</t>
  </si>
  <si>
    <r>
      <rPr>
        <sz val="11"/>
        <rFont val="Calibri"/>
      </rPr>
      <t>The OS X system must retain the session lock until the user reestablishes access using established identification and authentication procedures.</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</si>
  <si>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t>
    </r>
    <r>
      <rPr>
        <sz val="11"/>
        <color rgb="FF000000"/>
        <rFont val="Calibri"/>
      </rPr>
      <t xml:space="preserve">
</t>
    </r>
    <r>
      <rPr>
        <sz val="11"/>
        <color rgb="FF000000"/>
        <rFont val="Calibri"/>
      </rPr>
      <t>If there is no result, or if "askForPassword" is not set to "1", this is a finding.</t>
    </r>
  </si>
  <si>
    <t>V-75955</t>
  </si>
  <si>
    <r>
      <rPr>
        <sz val="11"/>
        <rFont val="Calibri"/>
      </rPr>
      <t>The OS X system must initiate the session lock no more than five seconds after a screen saver is started.</t>
    </r>
  </si>
  <si>
    <r>
      <rPr>
        <sz val="11"/>
        <color rgb="FF000000"/>
        <rFont val="Calibri"/>
      </rPr>
      <t>A screen saver must be enabled and set to require a password to unlock. An excessive grace period impacts the ability for a session to be truly locked, requiring authentication to unlock.</t>
    </r>
  </si>
  <si>
    <r>
      <rPr>
        <sz val="11"/>
        <color rgb="FF000000"/>
        <rFont val="Calibri"/>
      </rPr>
      <t>To check if the system will prompt users to enter their passwords to unlock the screen saver, run the following command:</t>
    </r>
    <r>
      <rPr>
        <sz val="11"/>
        <color rgb="FF000000"/>
        <rFont val="Calibri"/>
      </rPr>
      <t xml:space="preserve">
</t>
    </r>
    <r>
      <rPr>
        <sz val="11"/>
        <color rgb="FF000000"/>
        <rFont val="Calibri"/>
      </rPr>
      <t>/usr/sbin/system_profiler SPConfigurationProfileDataType | /usr/bin/grep askForPasswordDelay</t>
    </r>
    <r>
      <rPr>
        <sz val="11"/>
        <color rgb="FF000000"/>
        <rFont val="Calibri"/>
      </rPr>
      <t xml:space="preserve">
</t>
    </r>
    <r>
      <rPr>
        <sz val="11"/>
        <color rgb="FF000000"/>
        <rFont val="Calibri"/>
      </rPr>
      <t>If there is no result, or if "askForPasswordDelay" is not set to "5.0" or less, this is a finding.</t>
    </r>
  </si>
  <si>
    <t>V-75957</t>
  </si>
  <si>
    <r>
      <rPr>
        <sz val="11"/>
        <rFont val="Calibri"/>
      </rPr>
      <t>The OS X system must monitor remote access methods and generate audit records when successful/unsuccessful attempts to access/modify privileges occur.</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</si>
  <si>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sed -i.bak '/^flags/ s/$/,lo/'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</si>
  <si>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Frequently, an attacker that successfully gains access to a system has only gained access to an account with limited privileges, such as a guest account or a service account. The attacker must attempt to change to another user account with normal or elevated privileges in order to proceed. Auditing successful and unsuccessful attempts to switch to another user account and the escalation of privileges mitigates this risk.</t>
    </r>
    <r>
      <rPr>
        <sz val="11"/>
        <color rgb="FF000000"/>
        <rFont val="Calibri"/>
      </rPr>
      <t xml:space="preserve">
</t>
    </r>
    <r>
      <rPr>
        <sz val="11"/>
        <color rgb="FF000000"/>
        <rFont val="Calibri"/>
      </rPr>
      <t>Satisfies: SRG-OS-000032-GPOS-00013, SRG-OS-000064-GPOS-00033, SRG-OS-000462-GPOS-00206</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</si>
  <si>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Attempts to log in as another user are logged by way of the "lo" flag.</t>
    </r>
    <r>
      <rPr>
        <sz val="11"/>
        <color rgb="FF000000"/>
        <rFont val="Calibri"/>
      </rPr>
      <t xml:space="preserve">
</t>
    </r>
    <r>
      <rPr>
        <sz val="11"/>
        <color rgb="FF000000"/>
        <rFont val="Calibri"/>
      </rPr>
      <t>If "lo" is not listed in the result of the check, this is a finding.</t>
    </r>
  </si>
  <si>
    <t>V-75959</t>
  </si>
  <si>
    <r>
      <rPr>
        <sz val="11"/>
        <rFont val="Calibri"/>
      </rPr>
      <t>The OS X system must implement DoD-approved encryption to protect the confidentiality and integrity of remote access sessions including transmitted data and data during preparation for transmission.</t>
    </r>
  </si>
  <si>
    <t>CAT I (High)</t>
  </si>
  <si>
    <r>
      <rPr>
        <sz val="11"/>
        <color rgb="FF000000"/>
        <rFont val="Calibri"/>
      </rPr>
      <t>To enable the SSH service, run the following command:</t>
    </r>
    <r>
      <rPr>
        <sz val="11"/>
        <color rgb="FF000000"/>
        <rFont val="Calibri"/>
      </rPr>
      <t xml:space="preserve">
</t>
    </r>
    <r>
      <rPr>
        <sz val="11"/>
        <color rgb="FF000000"/>
        <rFont val="Calibri"/>
      </rPr>
      <t>/usr/bin/sudo /bin/launchctl enable system/com.openssh.sshd</t>
    </r>
    <r>
      <rPr>
        <sz val="11"/>
        <color rgb="FF000000"/>
        <rFont val="Calibri"/>
      </rPr>
      <t xml:space="preserve">
</t>
    </r>
    <r>
      <rPr>
        <sz val="11"/>
        <color rgb="FF000000"/>
        <rFont val="Calibri"/>
      </rPr>
      <t>The system may need to be restarted for the update to take effect.</t>
    </r>
  </si>
  <si>
    <r>
      <rPr>
        <sz val="11"/>
        <color rgb="FF000000"/>
        <rFont val="Calibri"/>
      </rPr>
      <t>Without confidentiality and integrity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Remote Desktop Protocol [RDP]), thereby providing a degree of confidentiality. The encryption strength of a mechanism is selected based on the security categorization of the information.</t>
    </r>
    <r>
      <rPr>
        <sz val="11"/>
        <color rgb="FF000000"/>
        <rFont val="Calibri"/>
      </rPr>
      <t xml:space="preserve">
</t>
    </r>
    <r>
      <rPr>
        <sz val="11"/>
        <color rgb="FF000000"/>
        <rFont val="Calibri"/>
      </rPr>
      <t>Satisfies: SRG-OS-000033-GPOS-00014, SRG-OS-000423-GPOS-00187, SRG-OS-000424-GPOS-00188, SRG-OS-000425-GPOS-00189, SRG-OS-000426-GPOS-00190</t>
    </r>
  </si>
  <si>
    <r>
      <rPr>
        <sz val="11"/>
        <color rgb="FF000000"/>
        <rFont val="Calibri"/>
      </rPr>
      <t>For systems that allow remote access through SSH, run the following command:</t>
    </r>
    <r>
      <rPr>
        <sz val="11"/>
        <color rgb="FF000000"/>
        <rFont val="Calibri"/>
      </rPr>
      <t xml:space="preserve">
</t>
    </r>
    <r>
      <rPr>
        <sz val="11"/>
        <color rgb="FF000000"/>
        <rFont val="Calibri"/>
      </rPr>
      <t>/usr/bin/sudo /bin/launchctl print-disabled system | /usr/bin/grep com.openssh.sshd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"com.openssh.sshd" =&gt; false</t>
    </r>
  </si>
  <si>
    <t>V-75961</t>
  </si>
  <si>
    <r>
      <rPr>
        <sz val="11"/>
        <rFont val="Calibri"/>
      </rPr>
      <t>The OS X system must be configured to disable rshd service.</t>
    </r>
  </si>
  <si>
    <r>
      <rPr>
        <sz val="11"/>
        <color rgb="FF000000"/>
        <rFont val="Calibri"/>
      </rPr>
      <t>To disable the "rshd" service, run the following command:</t>
    </r>
    <r>
      <rPr>
        <sz val="11"/>
        <color rgb="FF000000"/>
        <rFont val="Calibri"/>
      </rPr>
      <t xml:space="preserve">
</t>
    </r>
    <r>
      <rPr>
        <sz val="11"/>
        <color rgb="FF000000"/>
        <rFont val="Calibri"/>
      </rPr>
      <t>/usr/bin/sudo /bin/launchctl disable system/com.apple.rshd</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</si>
  <si>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"rshd" service must be disabled.</t>
    </r>
  </si>
  <si>
    <r>
      <rPr>
        <sz val="11"/>
        <color rgb="FF000000"/>
        <rFont val="Calibri"/>
      </rPr>
      <t>To check if the "rshd" service is disabled, use the following command:</t>
    </r>
    <r>
      <rPr>
        <sz val="11"/>
        <color rgb="FF000000"/>
        <rFont val="Calibri"/>
      </rPr>
      <t xml:space="preserve">
</t>
    </r>
    <r>
      <rPr>
        <sz val="11"/>
        <color rgb="FF000000"/>
        <rFont val="Calibri"/>
      </rPr>
      <t>/usr/bin/sudo /bin/launchctl print-disabled system | /usr/bin/grep com.apple.rshd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"com.apple.rshd" =&gt; true</t>
    </r>
  </si>
  <si>
    <t>V-75963</t>
  </si>
  <si>
    <r>
      <rPr>
        <sz val="11"/>
        <rFont val="Calibri"/>
      </rPr>
      <t>The OS X system must enforce requirements for remote connections to the information system.</t>
    </r>
  </si>
  <si>
    <r>
      <rPr>
        <sz val="11"/>
        <color rgb="FF000000"/>
        <rFont val="Calibri"/>
      </rPr>
      <t>To disable the Screen Sharing service, run the following command:</t>
    </r>
    <r>
      <rPr>
        <sz val="11"/>
        <color rgb="FF000000"/>
        <rFont val="Calibri"/>
      </rPr>
      <t xml:space="preserve">
</t>
    </r>
    <r>
      <rPr>
        <sz val="11"/>
        <color rgb="FF000000"/>
        <rFont val="Calibri"/>
      </rPr>
      <t>/usr/bin/sudo /bin/launchctl disable system/com.apple.screensharing</t>
    </r>
    <r>
      <rPr>
        <sz val="11"/>
        <color rgb="FF000000"/>
        <rFont val="Calibri"/>
      </rPr>
      <t xml:space="preserve">
</t>
    </r>
    <r>
      <rPr>
        <sz val="11"/>
        <color rgb="FF000000"/>
        <rFont val="Calibri"/>
      </rPr>
      <t>The system may need to be restarted for the update to take effect.</t>
    </r>
  </si>
  <si>
    <r>
      <rPr>
        <sz val="11"/>
        <color rgb="FF000000"/>
        <rFont val="Calibri"/>
      </rPr>
      <t>The Screen Sharing feature allows remote users to view or control the desktop of the current user. A malicious user can take advantage of screen sharing to gain full access to the system remotely, either with stolen credentials or by guessing the username and password. Disabling Screen Sharing mitigates this risk.</t>
    </r>
  </si>
  <si>
    <r>
      <rPr>
        <sz val="11"/>
        <color rgb="FF000000"/>
        <rFont val="Calibri"/>
      </rPr>
      <t>To check if the Screen Sharing service is disabled, use the following command:</t>
    </r>
    <r>
      <rPr>
        <sz val="11"/>
        <color rgb="FF000000"/>
        <rFont val="Calibri"/>
      </rPr>
      <t xml:space="preserve">
</t>
    </r>
    <r>
      <rPr>
        <sz val="11"/>
        <color rgb="FF000000"/>
        <rFont val="Calibri"/>
      </rPr>
      <t>/usr/bin/sudo /bin/launchctl print-disabled system | /usr/bin/grep com.apple.screensharing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"com.apple.screensharing" =&gt; true</t>
    </r>
  </si>
  <si>
    <t>V-75965</t>
  </si>
  <si>
    <r>
      <rPr>
        <sz val="11"/>
        <rFont val="Calibri"/>
      </rPr>
      <t>The OS X system must be configured with Bluetooth turned off unless approved by the organization.</t>
    </r>
  </si>
  <si>
    <r>
      <rPr>
        <sz val="11"/>
        <color rgb="FF000000"/>
        <rFont val="Calibri"/>
      </rPr>
      <t>This setting is enforced using the "Bluetooth Policy" configuration profile.</t>
    </r>
  </si>
  <si>
    <r>
      <rPr>
        <sz val="11"/>
        <color rgb="FF000000"/>
        <rFont val="Calibri"/>
      </rPr>
      <t>The Bluetooth kernel extension must be disabled, as wireless access introduces unnecessary security risks. Disabling Bluetooth support with a configuration profile mitigates this risk.</t>
    </r>
  </si>
  <si>
    <r>
      <rPr>
        <sz val="11"/>
        <color rgb="FF000000"/>
        <rFont val="Calibri"/>
      </rPr>
      <t>If Bluetooth connectivity is required to facilitate use of approved external devices, this is not applicable.</t>
    </r>
    <r>
      <rPr>
        <sz val="11"/>
        <color rgb="FF000000"/>
        <rFont val="Calibri"/>
      </rPr>
      <t xml:space="preserve">
</t>
    </r>
    <r>
      <rPr>
        <sz val="11"/>
        <color rgb="FF000000"/>
        <rFont val="Calibri"/>
      </rPr>
      <t>To check if Bluetooth is disabled, run the following command:</t>
    </r>
    <r>
      <rPr>
        <sz val="11"/>
        <color rgb="FF000000"/>
        <rFont val="Calibri"/>
      </rPr>
      <t xml:space="preserve">
</t>
    </r>
    <r>
      <rPr>
        <sz val="11"/>
        <color rgb="FF000000"/>
        <rFont val="Calibri"/>
      </rPr>
      <t>/usr/sbin/system_profiler SPConfigurationProfileDataType | /usr/bin/grep DisableBluetooth</t>
    </r>
    <r>
      <rPr>
        <sz val="11"/>
        <color rgb="FF000000"/>
        <rFont val="Calibri"/>
      </rPr>
      <t xml:space="preserve">
</t>
    </r>
    <r>
      <rPr>
        <sz val="11"/>
        <color rgb="FF000000"/>
        <rFont val="Calibri"/>
      </rPr>
      <t>If there is no result, or if "DisableBluetooth" is not set to "1", this is a finding.</t>
    </r>
  </si>
  <si>
    <t>V-75967</t>
  </si>
  <si>
    <r>
      <rPr>
        <sz val="11"/>
        <rFont val="Calibri"/>
      </rPr>
      <t>The OS X system must be configured with Wi-Fi support software disabled.</t>
    </r>
  </si>
  <si>
    <r>
      <rPr>
        <sz val="11"/>
        <color rgb="FF000000"/>
        <rFont val="Calibri"/>
      </rPr>
      <t>To disable the Wi-Fi network device, run the following command:</t>
    </r>
    <r>
      <rPr>
        <sz val="11"/>
        <color rgb="FF000000"/>
        <rFont val="Calibri"/>
      </rPr>
      <t xml:space="preserve">
</t>
    </r>
    <r>
      <rPr>
        <sz val="11"/>
        <color rgb="FF000000"/>
        <rFont val="Calibri"/>
      </rPr>
      <t>/usr/bin/sudo /usr/sbin/networksetup -setnetworkserviceenabled "Wi-Fi" off</t>
    </r>
  </si>
  <si>
    <r>
      <rPr>
        <sz val="11"/>
        <color rgb="FF000000"/>
        <rFont val="Calibri"/>
      </rPr>
      <t>Use of Wi-Fi to connect to unauthorized networks may facilitate the exfiltration of mission data.</t>
    </r>
    <r>
      <rPr>
        <sz val="11"/>
        <color rgb="FF000000"/>
        <rFont val="Calibri"/>
      </rPr>
      <t xml:space="preserve">
</t>
    </r>
    <r>
      <rPr>
        <sz val="11"/>
        <color rgb="FF000000"/>
        <rFont val="Calibri"/>
      </rPr>
      <t>Satisfies: SRG-OS-000300-GPOS-00118, SRG-OS-000480-GPOS-00227</t>
    </r>
  </si>
  <si>
    <r>
      <rPr>
        <sz val="11"/>
        <color rgb="FF000000"/>
        <rFont val="Calibri"/>
      </rPr>
      <t>If the system requires Wi-Fi to connect to an authorized network, this is not applicable.</t>
    </r>
    <r>
      <rPr>
        <sz val="11"/>
        <color rgb="FF000000"/>
        <rFont val="Calibri"/>
      </rPr>
      <t xml:space="preserve">
</t>
    </r>
    <r>
      <rPr>
        <sz val="11"/>
        <color rgb="FF000000"/>
        <rFont val="Calibri"/>
      </rPr>
      <t>To check if the Wi-Fi network device is disabled, run the following command:</t>
    </r>
    <r>
      <rPr>
        <sz val="11"/>
        <color rgb="FF000000"/>
        <rFont val="Calibri"/>
      </rPr>
      <t xml:space="preserve">
</t>
    </r>
    <r>
      <rPr>
        <sz val="11"/>
        <color rgb="FF000000"/>
        <rFont val="Calibri"/>
      </rPr>
      <t>/usr/bin/sudo /usr/sbin/networksetup -listallnetworkservices</t>
    </r>
    <r>
      <rPr>
        <sz val="11"/>
        <color rgb="FF000000"/>
        <rFont val="Calibri"/>
      </rPr>
      <t xml:space="preserve">
</t>
    </r>
    <r>
      <rPr>
        <sz val="11"/>
        <color rgb="FF000000"/>
        <rFont val="Calibri"/>
      </rPr>
      <t>A disabled device will have an asterisk in front of its name.</t>
    </r>
    <r>
      <rPr>
        <sz val="11"/>
        <color rgb="FF000000"/>
        <rFont val="Calibri"/>
      </rPr>
      <t xml:space="preserve">
</t>
    </r>
    <r>
      <rPr>
        <sz val="11"/>
        <color rgb="FF000000"/>
        <rFont val="Calibri"/>
      </rPr>
      <t>If the Wi-Fi device is missing this asterisk, this is a finding.</t>
    </r>
  </si>
  <si>
    <t>V-75969</t>
  </si>
  <si>
    <r>
      <rPr>
        <sz val="11"/>
        <rFont val="Calibri"/>
      </rPr>
      <t>The OS X system must be configured with Infrared [IR] support disabled.</t>
    </r>
  </si>
  <si>
    <r>
      <rPr>
        <sz val="11"/>
        <color rgb="FF000000"/>
        <rFont val="Calibri"/>
      </rPr>
      <t>To disable IR, run the following command:</t>
    </r>
    <r>
      <rPr>
        <sz val="11"/>
        <color rgb="FF000000"/>
        <rFont val="Calibri"/>
      </rPr>
      <t xml:space="preserve">
</t>
    </r>
    <r>
      <rPr>
        <sz val="11"/>
        <color rgb="FF000000"/>
        <rFont val="Calibri"/>
      </rPr>
      <t>/usr/bin/sudo /usr/bin/defaults write /Library/Preferences/com.apple.driver.AppleIRController DeviceEnabled -bool FALSE</t>
    </r>
  </si>
  <si>
    <r>
      <rPr>
        <sz val="11"/>
        <color rgb="FF000000"/>
        <rFont val="Calibri"/>
      </rPr>
      <t>IR kernel support must be disabled to prevent users from controlling the system with IR devices. By default, if IR is enabled, the system will accept IR control from any remote device.</t>
    </r>
  </si>
  <si>
    <r>
      <rPr>
        <sz val="11"/>
        <color rgb="FF000000"/>
        <rFont val="Calibri"/>
      </rPr>
      <t>To check if IR support is disabled, run the following command:</t>
    </r>
    <r>
      <rPr>
        <sz val="11"/>
        <color rgb="FF000000"/>
        <rFont val="Calibri"/>
      </rPr>
      <t xml:space="preserve">
</t>
    </r>
    <r>
      <rPr>
        <sz val="11"/>
        <color rgb="FF000000"/>
        <rFont val="Calibri"/>
      </rPr>
      <t>/usr/bin/sudo /usr/bin/defaults read /Library/Preferences/com.apple.driver.AppleIRController DeviceEnabled</t>
    </r>
    <r>
      <rPr>
        <sz val="11"/>
        <color rgb="FF000000"/>
        <rFont val="Calibri"/>
      </rPr>
      <t xml:space="preserve">
</t>
    </r>
    <r>
      <rPr>
        <sz val="11"/>
        <color rgb="FF000000"/>
        <rFont val="Calibri"/>
      </rPr>
      <t>If the result is not "0", this is a finding.</t>
    </r>
  </si>
  <si>
    <t>V-75971</t>
  </si>
  <si>
    <r>
      <rPr>
        <sz val="11"/>
        <rFont val="Calibri"/>
      </rPr>
      <t>The OS X system must be configured with automatic actions disabled for blank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</si>
  <si>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blank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</si>
  <si>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blank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'com.apple.digihub.blank.cd.appeared'</t>
    </r>
    <r>
      <rPr>
        <sz val="11"/>
        <color rgb="FF000000"/>
        <rFont val="Calibri"/>
      </rPr>
      <t xml:space="preserve">
</t>
    </r>
    <r>
      <rPr>
        <sz val="11"/>
        <color rgb="FF000000"/>
        <rFont val="Calibri"/>
      </rPr>
      <t>If this is not defined or "action" is not set to "1", this is a finding.</t>
    </r>
  </si>
  <si>
    <t>V-75973</t>
  </si>
  <si>
    <r>
      <rPr>
        <sz val="11"/>
        <rFont val="Calibri"/>
      </rPr>
      <t>The OS X system must be configured with automatic actions disabled for blank DVDs.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</si>
  <si>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blank DVDs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</si>
  <si>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blank DVDs in the configuration profile, run the following command:</t>
    </r>
    <r>
      <rPr>
        <sz val="11"/>
        <color rgb="FF000000"/>
        <rFont val="Calibri"/>
      </rPr>
      <t xml:space="preserve">
</t>
    </r>
    <r>
      <rPr>
        <sz val="11"/>
        <color rgb="FF000000"/>
        <rFont val="Calibri"/>
      </rPr>
      <t>/usr/sbin/system_profiler SPConfigurationProfileDataType | /usr/bin/grep -A 2 'com.apple.digihub.blank.dvd.appeared'</t>
    </r>
    <r>
      <rPr>
        <sz val="11"/>
        <color rgb="FF000000"/>
        <rFont val="Calibri"/>
      </rPr>
      <t xml:space="preserve">
</t>
    </r>
    <r>
      <rPr>
        <sz val="11"/>
        <color rgb="FF000000"/>
        <rFont val="Calibri"/>
      </rPr>
      <t>If this is not defined or "action" is not set to "1", this is a finding.</t>
    </r>
  </si>
  <si>
    <t>V-75975</t>
  </si>
  <si>
    <r>
      <rPr>
        <sz val="11"/>
        <rFont val="Calibri"/>
      </rPr>
      <t>The OS X system must be configured with automatic actions disabled for music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</si>
  <si>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music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</si>
  <si>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music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'com.apple.digihub.cd.music.appeared'</t>
    </r>
    <r>
      <rPr>
        <sz val="11"/>
        <color rgb="FF000000"/>
        <rFont val="Calibri"/>
      </rPr>
      <t xml:space="preserve">
</t>
    </r>
    <r>
      <rPr>
        <sz val="11"/>
        <color rgb="FF000000"/>
        <rFont val="Calibri"/>
      </rPr>
      <t>If this is not defined or "action" is not set to "1", this is a finding.</t>
    </r>
  </si>
  <si>
    <t>V-75977</t>
  </si>
  <si>
    <r>
      <rPr>
        <sz val="11"/>
        <rFont val="Calibri"/>
      </rPr>
      <t>The OS X system must be configured with automatic actions disabled for picture CDs.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</si>
  <si>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picture CDs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</si>
  <si>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picture CDs in the configuration profile, run the following command:</t>
    </r>
    <r>
      <rPr>
        <sz val="11"/>
        <color rgb="FF000000"/>
        <rFont val="Calibri"/>
      </rPr>
      <t xml:space="preserve">
</t>
    </r>
    <r>
      <rPr>
        <sz val="11"/>
        <color rgb="FF000000"/>
        <rFont val="Calibri"/>
      </rPr>
      <t>/usr/sbin/system_profiler SPConfigurationProfileDataType | /usr/bin/grep -A 2 'com.apple.digihub.cd.picture.appeared'</t>
    </r>
    <r>
      <rPr>
        <sz val="11"/>
        <color rgb="FF000000"/>
        <rFont val="Calibri"/>
      </rPr>
      <t xml:space="preserve">
</t>
    </r>
    <r>
      <rPr>
        <sz val="11"/>
        <color rgb="FF000000"/>
        <rFont val="Calibri"/>
      </rPr>
      <t>If this is not defined or "action" is not set to "1", this is a finding.</t>
    </r>
  </si>
  <si>
    <t>V-75979</t>
  </si>
  <si>
    <r>
      <rPr>
        <sz val="11"/>
        <rFont val="Calibri"/>
      </rPr>
      <t>The OS X system must be configured with automatic actions disabled for video DVDs.</t>
    </r>
  </si>
  <si>
    <r>
      <rPr>
        <sz val="11"/>
        <color rgb="FF000000"/>
        <rFont val="Calibri"/>
      </rPr>
      <t>Applications should not be configured to launch automatically when a disk is inserted. This potentially circumvents anti-virus software and allows malicious users to craft disks that can exploit user applications. Disabling Automatic Actions for video DVDs mitigates this risk.</t>
    </r>
  </si>
  <si>
    <r>
      <rPr>
        <sz val="11"/>
        <color rgb="FF000000"/>
        <rFont val="Calibri"/>
      </rPr>
      <t>If an approved HBSS DCM/DLP solution is installed, this is not applicable.</t>
    </r>
    <r>
      <rPr>
        <sz val="11"/>
        <color rgb="FF000000"/>
        <rFont val="Calibri"/>
      </rPr>
      <t xml:space="preserve">
</t>
    </r>
    <r>
      <rPr>
        <sz val="11"/>
        <color rgb="FF000000"/>
        <rFont val="Calibri"/>
      </rPr>
      <t>To check if the system has the correct setting for video DVDs in the configuration profile, run the following command:</t>
    </r>
    <r>
      <rPr>
        <sz val="11"/>
        <color rgb="FF000000"/>
        <rFont val="Calibri"/>
      </rPr>
      <t xml:space="preserve">
</t>
    </r>
    <r>
      <rPr>
        <sz val="11"/>
        <color rgb="FF000000"/>
        <rFont val="Calibri"/>
      </rPr>
      <t>/usr/sbin/system_profiler SPConfigurationProfileDataType | /usr/bin/grep -A 2 'com.apple.digihub.dvd.video.appeared'</t>
    </r>
    <r>
      <rPr>
        <sz val="11"/>
        <color rgb="FF000000"/>
        <rFont val="Calibri"/>
      </rPr>
      <t xml:space="preserve">
</t>
    </r>
    <r>
      <rPr>
        <sz val="11"/>
        <color rgb="FF000000"/>
        <rFont val="Calibri"/>
      </rPr>
      <t>If this is not defined or "action" is not set to "1", this is a finding.</t>
    </r>
  </si>
  <si>
    <t>V-75981</t>
  </si>
  <si>
    <r>
      <rPr>
        <sz val="11"/>
        <rFont val="Calibri"/>
      </rPr>
      <t>The OS X system must automatically remove or disable temporary user accounts after 72 hours.</t>
    </r>
  </si>
  <si>
    <r>
      <rPr>
        <sz val="11"/>
        <color rgb="FF000000"/>
        <rFont val="Calibri"/>
      </rPr>
      <t>This setting may be enforced using a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policy file, substituting the correct user name in place of "username":</t>
    </r>
    <r>
      <rPr>
        <sz val="11"/>
        <color rgb="FF000000"/>
        <rFont val="Calibri"/>
      </rPr>
      <t xml:space="preserve">
</t>
    </r>
    <r>
      <rPr>
        <sz val="11"/>
        <color rgb="FF000000"/>
        <rFont val="Calibri"/>
      </rPr>
      <t>/usr/bin/sudo /usr/bin/pwpolicy -u username getaccountpolicies | tail -n +2 &gt; pwpolicy.plist</t>
    </r>
    <r>
      <rPr>
        <sz val="11"/>
        <color rgb="FF000000"/>
        <rFont val="Calibri"/>
      </rPr>
      <t xml:space="preserve">
</t>
    </r>
    <r>
      <rPr>
        <sz val="11"/>
        <color rgb="FF000000"/>
        <rFont val="Calibri"/>
      </rPr>
      <t>Open the resulting password policy file in a text editor.</t>
    </r>
    <r>
      <rPr>
        <sz val="11"/>
        <color rgb="FF000000"/>
        <rFont val="Calibri"/>
      </rPr>
      <t xml:space="preserve">
</t>
    </r>
    <r>
      <rPr>
        <sz val="11"/>
        <color rgb="FF000000"/>
        <rFont val="Calibri"/>
      </rPr>
      <t>If other policy settings are present, and the line "&lt;key&gt;policyCategoryAuthentication&lt;/key&gt;" already exists, insert the following text after the &lt;array&gt; tag that immediately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&lt; policyAttributeCreationTime + 259299&lt;/string&gt;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Temporary Account&lt;/string&gt;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At a minimum, edit the file to ensure that it contains the following text:</t>
    </r>
    <r>
      <rPr>
        <sz val="11"/>
        <color rgb="FF000000"/>
        <rFont val="Calibri"/>
      </rPr>
      <t xml:space="preserve">
</t>
    </r>
    <r>
      <rPr>
        <sz val="11"/>
        <color rgb="FF000000"/>
        <rFont val="Calibri"/>
      </rPr>
      <t>&lt;?xml version="1.0" encoding="UTF-8"?&gt;</t>
    </r>
    <r>
      <rPr>
        <sz val="11"/>
        <color rgb="FF000000"/>
        <rFont val="Calibri"/>
      </rPr>
      <t xml:space="preserve">
</t>
    </r>
    <r>
      <rPr>
        <sz val="11"/>
        <color rgb="FF000000"/>
        <rFont val="Calibri"/>
      </rPr>
      <t>&lt;!DOCTYPE plist PUBLIC "-//Apple//DTD PLIST 1.0//EN" "http://www.apple.com/DTDs/PropertyList-1.0.dtd"&gt;</t>
    </r>
    <r>
      <rPr>
        <sz val="11"/>
        <color rgb="FF000000"/>
        <rFont val="Calibri"/>
      </rPr>
      <t xml:space="preserve">
</t>
    </r>
    <r>
      <rPr>
        <sz val="11"/>
        <color rgb="FF000000"/>
        <rFont val="Calibri"/>
      </rPr>
      <t>&lt;plist version="1.0"&gt;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&lt; policyAttributeCreationTime + 259299&lt;/string&gt;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&lt;string&gt;Disable Temporary Account&lt;/string&gt;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&lt;/plist&gt;</t>
    </r>
    <r>
      <rPr>
        <sz val="11"/>
        <color rgb="FF000000"/>
        <rFont val="Calibri"/>
      </rPr>
      <t xml:space="preserve">
</t>
    </r>
    <r>
      <rPr>
        <sz val="11"/>
        <color rgb="FF000000"/>
        <rFont val="Calibri"/>
      </rPr>
      <t>After saving the file and exiting to the command prompt, run the following command to load the new policy file, substituting the correct user name in place of "username":</t>
    </r>
    <r>
      <rPr>
        <sz val="11"/>
        <color rgb="FF000000"/>
        <rFont val="Calibri"/>
      </rPr>
      <t xml:space="preserve">
</t>
    </r>
    <r>
      <rPr>
        <sz val="11"/>
        <color rgb="FF000000"/>
        <rFont val="Calibri"/>
      </rPr>
      <t>/usr/bin/sudo /usr/bin/pwpolicy -u username setaccountpolicies pwpolicy.plist</t>
    </r>
  </si>
  <si>
    <r>
      <rPr>
        <sz val="11"/>
        <color rgb="FF000000"/>
        <rFont val="Calibri"/>
      </rPr>
      <t>If temporary user accounts remain active when no longer needed or for an excessive period, these accounts may be targeted by attackers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</si>
  <si>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 xml:space="preserve">Verify if a password policy is enforced by a directory service by asking the System Administrator (SA) or Information System Security Officer (ISSO). </t>
    </r>
    <r>
      <rPr>
        <sz val="11"/>
        <color rgb="FF000000"/>
        <rFont val="Calibri"/>
      </rPr>
      <t xml:space="preserve">
</t>
    </r>
    <r>
      <rPr>
        <sz val="11"/>
        <color rgb="FF000000"/>
        <rFont val="Calibri"/>
      </rPr>
      <t xml:space="preserve">If no policy is enforced by a directory service, a password policy can be set with the "pwpolicy" utility. The variable names may vary depending on how the policy was set. </t>
    </r>
    <r>
      <rPr>
        <sz val="11"/>
        <color rgb="FF000000"/>
        <rFont val="Calibri"/>
      </rPr>
      <t xml:space="preserve">
</t>
    </r>
    <r>
      <rPr>
        <sz val="11"/>
        <color rgb="FF000000"/>
        <rFont val="Calibri"/>
      </rPr>
      <t>To check if the password policy is configured to disable a temporary account after 72 hours, run the following command to output the password policy to the screen, substituting the correct user name in place of username: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no output, and password policy is not controlled by a directory service, this is a finding.</t>
    </r>
    <r>
      <rPr>
        <sz val="11"/>
        <color rgb="FF000000"/>
        <rFont val="Calibri"/>
      </rPr>
      <t xml:space="preserve">
</t>
    </r>
    <r>
      <rPr>
        <sz val="11"/>
        <color rgb="FF000000"/>
        <rFont val="Calibri"/>
      </rPr>
      <t>Otherwise, look for the line "&lt;key&gt;policyCategoryAuthentication&lt;/key&gt;".</t>
    </r>
    <r>
      <rPr>
        <sz val="11"/>
        <color rgb="FF000000"/>
        <rFont val="Calibri"/>
      </rPr>
      <t xml:space="preserve">
</t>
    </r>
    <r>
      <rPr>
        <sz val="11"/>
        <color rgb="FF000000"/>
        <rFont val="Calibri"/>
      </rPr>
      <t>In the array that follows, there should be a &lt;dict&gt; section that contains a check &lt;string&gt; that allows users to log in if "policyAttributeCurrentTime" is less than the result of adding "policyAttributeCreationTime" to 72 hours (259299 seconds).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to "policyAttributeCreationTime", this is a finding.</t>
    </r>
  </si>
  <si>
    <t>V-75983</t>
  </si>
  <si>
    <r>
      <rPr>
        <sz val="11"/>
        <rFont val="Calibri"/>
      </rPr>
      <t>The OS X system must automatically remove or disable emergency accounts after the crisis is resolved or within 72 hours.</t>
    </r>
  </si>
  <si>
    <r>
      <rPr>
        <sz val="11"/>
        <color rgb="FF000000"/>
        <rFont val="Calibri"/>
      </rPr>
      <t xml:space="preserve">To remove all "pwpolicy" settings for an emergency account, run the following command, replacing </t>
    </r>
    <r>
      <rPr>
        <sz val="11"/>
        <color rgb="FF000000"/>
        <rFont val="Calibri"/>
      </rPr>
      <t xml:space="preserve">
</t>
    </r>
    <r>
      <rPr>
        <sz val="11"/>
        <color rgb="FF000000"/>
        <rFont val="Calibri"/>
      </rPr>
      <t>"username" with the correct value:</t>
    </r>
    <r>
      <rPr>
        <sz val="11"/>
        <color rgb="FF000000"/>
        <rFont val="Calibri"/>
      </rPr>
      <t xml:space="preserve">
</t>
    </r>
    <r>
      <rPr>
        <sz val="11"/>
        <color rgb="FF000000"/>
        <rFont val="Calibri"/>
      </rPr>
      <t>/usr/bin/sudo /usr/bin/pwpolicy -u username clearaccountpolicies</t>
    </r>
    <r>
      <rPr>
        <sz val="11"/>
        <color rgb="FF000000"/>
        <rFont val="Calibri"/>
      </rPr>
      <t xml:space="preserve">
</t>
    </r>
    <r>
      <rPr>
        <sz val="11"/>
        <color rgb="FF000000"/>
        <rFont val="Calibri"/>
      </rPr>
      <t>Otherwise, to change the password policy for an emergency account and only remove some policy sections, run the following command to save a copy of the current policy file for the specified username:</t>
    </r>
    <r>
      <rPr>
        <sz val="11"/>
        <color rgb="FF000000"/>
        <rFont val="Calibri"/>
      </rPr>
      <t xml:space="preserve">
</t>
    </r>
    <r>
      <rPr>
        <sz val="11"/>
        <color rgb="FF000000"/>
        <rFont val="Calibri"/>
      </rPr>
      <t>/usr/bin/sudo /usr/bin/pwpolicy -u username getaccountpolicies | tail -n +2 &gt; pwpolicy.plist</t>
    </r>
    <r>
      <rPr>
        <sz val="11"/>
        <color rgb="FF000000"/>
        <rFont val="Calibri"/>
      </rPr>
      <t xml:space="preserve">
</t>
    </r>
    <r>
      <rPr>
        <sz val="11"/>
        <color rgb="FF000000"/>
        <rFont val="Calibri"/>
      </rPr>
      <t>Open the resulting password policy file in a text editor and remove any policyContent sections that would restrict the ability to log in after a certain date or amount of time.</t>
    </r>
    <r>
      <rPr>
        <sz val="11"/>
        <color rgb="FF000000"/>
        <rFont val="Calibri"/>
      </rPr>
      <t xml:space="preserve">
</t>
    </r>
    <r>
      <rPr>
        <sz val="11"/>
        <color rgb="FF000000"/>
        <rFont val="Calibri"/>
      </rPr>
      <t>To remove the section cleanly, remove the entire text that begins with &lt;dict&gt;, contains the like &lt;key&gt;policyContent&lt;'/key&gt;, and ends with &lt;/dict&gt;.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-u username setaccountpolicies pwpolicy.plist</t>
    </r>
  </si>
  <si>
    <r>
      <rPr>
        <sz val="11"/>
        <color rgb="FF000000"/>
        <rFont val="Calibri"/>
      </rPr>
      <t>Emergency administrator accounts are privileged accounts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t>
    </r>
    <r>
      <rPr>
        <sz val="11"/>
        <color rgb="FF000000"/>
        <rFont val="Calibri"/>
      </rPr>
      <t xml:space="preserve">
</t>
    </r>
    <r>
      <rPr>
        <sz val="11"/>
        <color rgb="FF000000"/>
        <rFont val="Calibri"/>
      </rPr>
      <t>Emergency administrator accounts are different from infrequently used accounts (i.e., local logon accounts used by system administrators when network or normal logon/access is not available). Infrequently used accounts also remain available and are not subject to automatic termination dates. However, an emergency administrator account is normally a different account created for use by vendors or system maintainers.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</si>
  <si>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If an emergency account has been created on the system, check the expiration settings of a local account using the following command, replacing "username" with the correct value:</t>
    </r>
    <r>
      <rPr>
        <sz val="11"/>
        <color rgb="FF000000"/>
        <rFont val="Calibri"/>
      </rPr>
      <t xml:space="preserve">
</t>
    </r>
    <r>
      <rPr>
        <sz val="11"/>
        <color rgb="FF000000"/>
        <rFont val="Calibri"/>
      </rPr>
      <t>/usr/bin/sudo /usr/bin/pwpolicy -u username getaccountpolicies | tail -n +2</t>
    </r>
    <r>
      <rPr>
        <sz val="11"/>
        <color rgb="FF000000"/>
        <rFont val="Calibri"/>
      </rPr>
      <t xml:space="preserve">
</t>
    </r>
    <r>
      <rPr>
        <sz val="11"/>
        <color rgb="FF000000"/>
        <rFont val="Calibri"/>
      </rPr>
      <t>If there is output, verify that the account policies do not restrict the ability to log in after a certain date or amount of time.</t>
    </r>
    <r>
      <rPr>
        <sz val="11"/>
        <color rgb="FF000000"/>
        <rFont val="Calibri"/>
      </rPr>
      <t xml:space="preserve">
</t>
    </r>
    <r>
      <rPr>
        <sz val="11"/>
        <color rgb="FF000000"/>
        <rFont val="Calibri"/>
      </rPr>
      <t>If they do, this is a finding.</t>
    </r>
  </si>
  <si>
    <t>V-75985</t>
  </si>
  <si>
    <r>
      <rPr>
        <sz val="11"/>
        <rFont val="Calibri"/>
      </rPr>
      <t>The OS X system must generate audit records for all account creations, modifications, disabling, and termination events; privileged activities or other system-level access; all kernel module load, unload, and restart actions; all program initiations; and organizationally defined events for all non-local maintenance and diagnostic sessions.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</si>
  <si>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</si>
  <si>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 Audit records can be generated from various components within the information system (e.g., module or policy filter).</t>
    </r>
    <r>
      <rPr>
        <sz val="11"/>
        <color rgb="FF000000"/>
        <rFont val="Calibri"/>
      </rPr>
      <t xml:space="preserve">
</t>
    </r>
    <r>
      <rPr>
        <sz val="11"/>
        <color rgb="FF000000"/>
        <rFont val="Calibri"/>
      </rPr>
      <t>Satisfies: SRG-OS-000004-GPOS-00004, SRG-OS-000239-GPOS-00089, SRG-OS-000240-GPOS-00090, SRG-OS-000241-GPOS-00091, SRG-OS-000327-GPOS-00127, SRG-OS-000392-GPOS-00172, SRG-OS-000471-GPOS-00215, SRG-OS-000471-GPOS-00216, SRG-OS-000476-GPOS-00221, SRG-OS-000477-GPOS-00222</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</si>
  <si>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Administrative and Privileged access, including administrative use of the command line tools "kextload" and "kextunload" and changes to configuration settings are logged by way of the "ad" flag.</t>
    </r>
    <r>
      <rPr>
        <sz val="11"/>
        <color rgb="FF000000"/>
        <rFont val="Calibri"/>
      </rPr>
      <t xml:space="preserve">
</t>
    </r>
    <r>
      <rPr>
        <sz val="11"/>
        <color rgb="FF000000"/>
        <rFont val="Calibri"/>
      </rPr>
      <t>If "ad" is not listed in the result of the check, this is a finding.</t>
    </r>
  </si>
  <si>
    <t>V-75987</t>
  </si>
  <si>
    <r>
      <rPr>
        <sz val="11"/>
        <rFont val="Calibri"/>
      </rPr>
      <t>The OS X system must be configured to disable SMB File Sharing unless it is required.</t>
    </r>
  </si>
  <si>
    <r>
      <rPr>
        <sz val="11"/>
        <color rgb="FF000000"/>
        <rFont val="Calibri"/>
      </rPr>
      <t>To disable the SMB File Sharing service, run the following command:</t>
    </r>
    <r>
      <rPr>
        <sz val="11"/>
        <color rgb="FF000000"/>
        <rFont val="Calibri"/>
      </rPr>
      <t xml:space="preserve">
</t>
    </r>
    <r>
      <rPr>
        <sz val="11"/>
        <color rgb="FF000000"/>
        <rFont val="Calibri"/>
      </rPr>
      <t>/usr/bin/sudo /bin/launchctl disable system/com.apple.smbd</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</si>
  <si>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usually non-essential and must be disabled if not required. Enabling any service increases the attack surface for an intruder. By disabling unnecessary services, the attack surface is minimized.</t>
    </r>
  </si>
  <si>
    <r>
      <rPr>
        <sz val="11"/>
        <color rgb="FF000000"/>
        <rFont val="Calibri"/>
      </rPr>
      <t>If SMB File Sharing is required, this is not applicable.</t>
    </r>
    <r>
      <rPr>
        <sz val="11"/>
        <color rgb="FF000000"/>
        <rFont val="Calibri"/>
      </rPr>
      <t xml:space="preserve">
</t>
    </r>
    <r>
      <rPr>
        <sz val="11"/>
        <color rgb="FF000000"/>
        <rFont val="Calibri"/>
      </rPr>
      <t>To check if the SMB File Sharing service is disabled, use the following command:</t>
    </r>
    <r>
      <rPr>
        <sz val="11"/>
        <color rgb="FF000000"/>
        <rFont val="Calibri"/>
      </rPr>
      <t xml:space="preserve">
</t>
    </r>
    <r>
      <rPr>
        <sz val="11"/>
        <color rgb="FF000000"/>
        <rFont val="Calibri"/>
      </rPr>
      <t>/usr/bin/sudo /bin/launchctl print-disabled system | /usr/bin/grep com.apple.smbd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"com.apple.smbd" =&gt; true</t>
    </r>
  </si>
  <si>
    <t>V-75989</t>
  </si>
  <si>
    <r>
      <rPr>
        <sz val="11"/>
        <rFont val="Calibri"/>
      </rPr>
      <t>The OS X system must be configured to disable Apple File (AFP) Sharing.</t>
    </r>
  </si>
  <si>
    <r>
      <rPr>
        <sz val="11"/>
        <color rgb="FF000000"/>
        <rFont val="Calibri"/>
      </rPr>
      <t>To disable the Apple File (AFP) Sharing service, run the following command:</t>
    </r>
    <r>
      <rPr>
        <sz val="11"/>
        <color rgb="FF000000"/>
        <rFont val="Calibri"/>
      </rPr>
      <t xml:space="preserve">
</t>
    </r>
    <r>
      <rPr>
        <sz val="11"/>
        <color rgb="FF000000"/>
        <rFont val="Calibri"/>
      </rPr>
      <t>/usr/bin/sudo /bin/launchctl disable system/com.apple.AppleFileServer</t>
    </r>
    <r>
      <rPr>
        <sz val="11"/>
        <color rgb="FF000000"/>
        <rFont val="Calibri"/>
      </rPr>
      <t xml:space="preserve">
</t>
    </r>
    <r>
      <rPr>
        <sz val="11"/>
        <color rgb="FF000000"/>
        <rFont val="Calibri"/>
      </rPr>
      <t>The system may need to be restarted for the update to take effect.</t>
    </r>
  </si>
  <si>
    <r>
      <rPr>
        <sz val="11"/>
        <color rgb="FF000000"/>
        <rFont val="Calibri"/>
      </rPr>
      <t>File Sharing is non-essential and must be disabled. Enabling any service increases the attack surface for an intruder. By disabling unnecessary services, the attack surface is minimized.</t>
    </r>
  </si>
  <si>
    <r>
      <rPr>
        <sz val="11"/>
        <color rgb="FF000000"/>
        <rFont val="Calibri"/>
      </rPr>
      <t>To check if the Apple File (AFP) Sharing service is disabled, use the following command:</t>
    </r>
    <r>
      <rPr>
        <sz val="11"/>
        <color rgb="FF000000"/>
        <rFont val="Calibri"/>
      </rPr>
      <t xml:space="preserve">
</t>
    </r>
    <r>
      <rPr>
        <sz val="11"/>
        <color rgb="FF000000"/>
        <rFont val="Calibri"/>
      </rPr>
      <t>/usr/bin/sudo /bin/launchctl print-disabled system | /usr/bin/grep com.apple.AppleFileServer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"com.apple.AppleFileServer" =&gt; true</t>
    </r>
  </si>
  <si>
    <t>V-75991</t>
  </si>
  <si>
    <r>
      <rPr>
        <sz val="11"/>
        <rFont val="Calibri"/>
      </rPr>
      <t>The OS X system must be configured to disable the Network File System (NFS) daemon unless it is required.</t>
    </r>
  </si>
  <si>
    <r>
      <rPr>
        <sz val="11"/>
        <color rgb="FF000000"/>
        <rFont val="Calibri"/>
      </rPr>
      <t>To disable the NFS daemon, run the following command:</t>
    </r>
    <r>
      <rPr>
        <sz val="11"/>
        <color rgb="FF000000"/>
        <rFont val="Calibri"/>
      </rPr>
      <t xml:space="preserve">
</t>
    </r>
    <r>
      <rPr>
        <sz val="11"/>
        <color rgb="FF000000"/>
        <rFont val="Calibri"/>
      </rPr>
      <t>/usr/bin/sudo /bin/launchctl disable system/com.apple.nfsd</t>
    </r>
    <r>
      <rPr>
        <sz val="11"/>
        <color rgb="FF000000"/>
        <rFont val="Calibri"/>
      </rPr>
      <t xml:space="preserve">
</t>
    </r>
    <r>
      <rPr>
        <sz val="11"/>
        <color rgb="FF000000"/>
        <rFont val="Calibri"/>
      </rPr>
      <t>The system may need to be restarted for the update to take effect.</t>
    </r>
  </si>
  <si>
    <r>
      <rPr>
        <sz val="11"/>
        <color rgb="FF000000"/>
        <rFont val="Calibri"/>
      </rPr>
      <t>If the system does not require access to NFS file shares or is not acting as an NFS server, support for NFS is non-essential and NFS services must be disabled. NFS is a network file system protocol supported by UNIX-like operating systems. Enabling any service increases the attack surface for an intruder. By disabling unnecessary services, the attack surface is minimized.</t>
    </r>
  </si>
  <si>
    <r>
      <rPr>
        <sz val="11"/>
        <color rgb="FF000000"/>
        <rFont val="Calibri"/>
      </rPr>
      <t>If the NFS daemon is required, this is not applicable.</t>
    </r>
    <r>
      <rPr>
        <sz val="11"/>
        <color rgb="FF000000"/>
        <rFont val="Calibri"/>
      </rPr>
      <t xml:space="preserve">
</t>
    </r>
    <r>
      <rPr>
        <sz val="11"/>
        <color rgb="FF000000"/>
        <rFont val="Calibri"/>
      </rPr>
      <t>To check if the NFS daemon is disabled, use the following command:</t>
    </r>
    <r>
      <rPr>
        <sz val="11"/>
        <color rgb="FF000000"/>
        <rFont val="Calibri"/>
      </rPr>
      <t xml:space="preserve">
</t>
    </r>
    <r>
      <rPr>
        <sz val="11"/>
        <color rgb="FF000000"/>
        <rFont val="Calibri"/>
      </rPr>
      <t>/usr/bin/sudo /bin/launchctl print-disabled system | /usr/bin/grep com.apple.nfsd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"com.apple.nfsd" =&gt; true</t>
    </r>
  </si>
  <si>
    <t>V-75993</t>
  </si>
  <si>
    <r>
      <rPr>
        <sz val="11"/>
        <rFont val="Calibri"/>
      </rPr>
      <t>The OS X system must be configured to disable the Network File System (NFS) lock daemon unless it is required.</t>
    </r>
  </si>
  <si>
    <r>
      <rPr>
        <sz val="11"/>
        <color rgb="FF000000"/>
        <rFont val="Calibri"/>
      </rPr>
      <t>To disable the NFS lock daemon, run the following command:</t>
    </r>
    <r>
      <rPr>
        <sz val="11"/>
        <color rgb="FF000000"/>
        <rFont val="Calibri"/>
      </rPr>
      <t xml:space="preserve">
</t>
    </r>
    <r>
      <rPr>
        <sz val="11"/>
        <color rgb="FF000000"/>
        <rFont val="Calibri"/>
      </rPr>
      <t>/usr/bin/sudo /bin/launchctl disable system/com.apple.lockd</t>
    </r>
    <r>
      <rPr>
        <sz val="11"/>
        <color rgb="FF000000"/>
        <rFont val="Calibri"/>
      </rPr>
      <t xml:space="preserve">
</t>
    </r>
    <r>
      <rPr>
        <sz val="11"/>
        <color rgb="FF000000"/>
        <rFont val="Calibri"/>
      </rPr>
      <t>The system may need to be restarted for the update to take effect.</t>
    </r>
  </si>
  <si>
    <r>
      <rPr>
        <sz val="11"/>
        <color rgb="FF000000"/>
        <rFont val="Calibri"/>
      </rPr>
      <t>If the NFS lock daemon is required, this is not applicable.</t>
    </r>
    <r>
      <rPr>
        <sz val="11"/>
        <color rgb="FF000000"/>
        <rFont val="Calibri"/>
      </rPr>
      <t xml:space="preserve">
</t>
    </r>
    <r>
      <rPr>
        <sz val="11"/>
        <color rgb="FF000000"/>
        <rFont val="Calibri"/>
      </rPr>
      <t>To check if the NFS lock daemon is disabled, use the following command:</t>
    </r>
    <r>
      <rPr>
        <sz val="11"/>
        <color rgb="FF000000"/>
        <rFont val="Calibri"/>
      </rPr>
      <t xml:space="preserve">
</t>
    </r>
    <r>
      <rPr>
        <sz val="11"/>
        <color rgb="FF000000"/>
        <rFont val="Calibri"/>
      </rPr>
      <t>/usr/bin/sudo /bin/launchctl print-disabled system | /usr/bin/grep com.apple.lockd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"com.apple.lockd" =&gt; true</t>
    </r>
  </si>
  <si>
    <t>V-75995</t>
  </si>
  <si>
    <r>
      <rPr>
        <sz val="11"/>
        <rFont val="Calibri"/>
      </rPr>
      <t>The OS X system must be configured to disable the Network File System (NFS) stat daemon unless it is required.</t>
    </r>
  </si>
  <si>
    <r>
      <rPr>
        <sz val="11"/>
        <color rgb="FF000000"/>
        <rFont val="Calibri"/>
      </rPr>
      <t>To disable the NFS stat daemon, run the following command:</t>
    </r>
    <r>
      <rPr>
        <sz val="11"/>
        <color rgb="FF000000"/>
        <rFont val="Calibri"/>
      </rPr>
      <t xml:space="preserve">
</t>
    </r>
    <r>
      <rPr>
        <sz val="11"/>
        <color rgb="FF000000"/>
        <rFont val="Calibri"/>
      </rPr>
      <t>/usr/bin/sudo /bin/launchctl disable system/com.apple.statd.notify</t>
    </r>
    <r>
      <rPr>
        <sz val="11"/>
        <color rgb="FF000000"/>
        <rFont val="Calibri"/>
      </rPr>
      <t xml:space="preserve">
</t>
    </r>
    <r>
      <rPr>
        <sz val="11"/>
        <color rgb="FF000000"/>
        <rFont val="Calibri"/>
      </rPr>
      <t>The system may need to be restarted for the update to take effect.</t>
    </r>
  </si>
  <si>
    <r>
      <rPr>
        <sz val="11"/>
        <color rgb="FF000000"/>
        <rFont val="Calibri"/>
      </rPr>
      <t>If the NFS stat daemon is required, this is not applicable.</t>
    </r>
    <r>
      <rPr>
        <sz val="11"/>
        <color rgb="FF000000"/>
        <rFont val="Calibri"/>
      </rPr>
      <t xml:space="preserve">
</t>
    </r>
    <r>
      <rPr>
        <sz val="11"/>
        <color rgb="FF000000"/>
        <rFont val="Calibri"/>
      </rPr>
      <t>To check if the NFS stat daemon is disabled, use the following command:</t>
    </r>
    <r>
      <rPr>
        <sz val="11"/>
        <color rgb="FF000000"/>
        <rFont val="Calibri"/>
      </rPr>
      <t xml:space="preserve">
</t>
    </r>
    <r>
      <rPr>
        <sz val="11"/>
        <color rgb="FF000000"/>
        <rFont val="Calibri"/>
      </rPr>
      <t>/usr/bin/sudo /bin/launchctl print-disabled system | /usr/bin/grep com.apple.statd.notify</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"com.apple.statd.notify" =&gt; true</t>
    </r>
  </si>
  <si>
    <t>V-75997</t>
  </si>
  <si>
    <r>
      <rPr>
        <sz val="11"/>
        <rFont val="Calibri"/>
      </rPr>
      <t>The OS X system firewall must be configured with a default-deny policy.</t>
    </r>
  </si>
  <si>
    <r>
      <rPr>
        <sz val="11"/>
        <color rgb="FF000000"/>
        <rFont val="Calibri"/>
      </rPr>
      <t>Install an approved HBSS or firewall solution onto the system and configure it with a "default-deny" policy.</t>
    </r>
  </si>
  <si>
    <r>
      <rPr>
        <sz val="11"/>
        <color rgb="FF000000"/>
        <rFont val="Calibri"/>
      </rPr>
      <t>An approved firewall must be installed and enabled to work in concert with the OS X Application Firewall. When configured correctly, firewalls protect computers from network attacks by blocking or limiting access to open network ports.</t>
    </r>
  </si>
  <si>
    <r>
      <rPr>
        <sz val="11"/>
        <color rgb="FF000000"/>
        <rFont val="Calibri"/>
      </rPr>
      <t>Ask the System Administrator (SA) or Information System Security Officer (ISSO) if an approved firewall is loaded on the system. The recommended system is the McAfee HBSS.</t>
    </r>
    <r>
      <rPr>
        <sz val="11"/>
        <color rgb="FF000000"/>
        <rFont val="Calibri"/>
      </rPr>
      <t xml:space="preserve">
</t>
    </r>
    <r>
      <rPr>
        <sz val="11"/>
        <color rgb="FF000000"/>
        <rFont val="Calibri"/>
      </rPr>
      <t xml:space="preserve">If no firewall is installed on the system, this is a finding. </t>
    </r>
    <r>
      <rPr>
        <sz val="11"/>
        <color rgb="FF000000"/>
        <rFont val="Calibri"/>
      </rPr>
      <t xml:space="preserve">
</t>
    </r>
    <r>
      <rPr>
        <sz val="11"/>
        <color rgb="FF000000"/>
        <rFont val="Calibri"/>
      </rPr>
      <t>If a firewall is installed and it is not configured with a "default-deny" policy, this is a finding.</t>
    </r>
  </si>
  <si>
    <t>V-75999</t>
  </si>
  <si>
    <r>
      <rPr>
        <sz val="11"/>
        <rFont val="Calibri"/>
      </rPr>
      <t>The OS X system must display the Standard Mandatory DoD Notice and Consent Banner before granting access to the operating system.</t>
    </r>
  </si>
  <si>
    <r>
      <rPr>
        <sz val="11"/>
        <color rgb="FF000000"/>
        <rFont val="Calibri"/>
      </rPr>
      <t>Create a text file containing the required DoD text.</t>
    </r>
    <r>
      <rPr>
        <sz val="11"/>
        <color rgb="FF000000"/>
        <rFont val="Calibri"/>
      </rPr>
      <t xml:space="preserve">
</t>
    </r>
    <r>
      <rPr>
        <sz val="11"/>
        <color rgb="FF000000"/>
        <rFont val="Calibri"/>
      </rPr>
      <t>Name the file "banner" and place it in "/etc/".</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</si>
  <si>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</si>
  <si>
    <r>
      <rPr>
        <sz val="11"/>
        <color rgb="FF000000"/>
        <rFont val="Calibri"/>
      </rPr>
      <t>Verify the operating system displays the Standard Mandatory DoD Notice and Consent Banner before granting access to the operating system.</t>
    </r>
    <r>
      <rPr>
        <sz val="11"/>
        <color rgb="FF000000"/>
        <rFont val="Calibri"/>
      </rPr>
      <t xml:space="preserve">
</t>
    </r>
    <r>
      <rPr>
        <sz val="11"/>
        <color rgb="FF000000"/>
        <rFont val="Calibri"/>
      </rPr>
      <t>Check to see if the operating system has the correct text listed in the "/etc/banner" file with the following command:</t>
    </r>
    <r>
      <rPr>
        <sz val="11"/>
        <color rgb="FF000000"/>
        <rFont val="Calibri"/>
      </rPr>
      <t xml:space="preserve">
</t>
    </r>
    <r>
      <rPr>
        <sz val="11"/>
        <color rgb="FF000000"/>
        <rFont val="Calibri"/>
      </rPr>
      <t># more /etc/banner</t>
    </r>
    <r>
      <rPr>
        <sz val="11"/>
        <color rgb="FF000000"/>
        <rFont val="Calibri"/>
      </rPr>
      <t xml:space="preserve">
</t>
    </r>
    <r>
      <rPr>
        <sz val="11"/>
        <color rgb="FF000000"/>
        <rFont val="Calibri"/>
      </rPr>
      <t>The command should return the following text:</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operating system does not display a graphical logon banner or the banner does not match the Standard Mandatory DoD Notice and Consent Banner, this is a finding.</t>
    </r>
    <r>
      <rPr>
        <sz val="11"/>
        <color rgb="FF000000"/>
        <rFont val="Calibri"/>
      </rPr>
      <t xml:space="preserve">
</t>
    </r>
    <r>
      <rPr>
        <sz val="11"/>
        <color rgb="FF000000"/>
        <rFont val="Calibri"/>
      </rPr>
      <t>If the text in the "/etc/banner" file does not match the Standard Mandatory DoD Notice and Consent Banner, this is a finding.</t>
    </r>
  </si>
  <si>
    <t>V-76001</t>
  </si>
  <si>
    <r>
      <rPr>
        <sz val="11"/>
        <rFont val="Calibri"/>
      </rPr>
      <t>The OS X system must display the Standard Mandatory DoD Notice and Consent Banner before granting access to the system via SSH.</t>
    </r>
  </si>
  <si>
    <r>
      <rPr>
        <sz val="11"/>
        <color rgb="FF000000"/>
        <rFont val="Calibri"/>
      </rPr>
      <t>For systems that allow remote access through SSH, modify the "/etc/ssh/sshd_config" file to add or update the following line:</t>
    </r>
    <r>
      <rPr>
        <sz val="11"/>
        <color rgb="FF000000"/>
        <rFont val="Calibri"/>
      </rPr>
      <t xml:space="preserve">
</t>
    </r>
    <r>
      <rPr>
        <sz val="11"/>
        <color rgb="FF000000"/>
        <rFont val="Calibri"/>
      </rPr>
      <t>Banner /etc/banner</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</si>
  <si>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t>
    </r>
  </si>
  <si>
    <r>
      <rPr>
        <sz val="11"/>
        <color rgb="FF000000"/>
        <rFont val="Calibri"/>
      </rPr>
      <t>For systems that allow remote access through SSH, run the following command to verify that "/etc/banner" is displayed before granting access:</t>
    </r>
    <r>
      <rPr>
        <sz val="11"/>
        <color rgb="FF000000"/>
        <rFont val="Calibri"/>
      </rPr>
      <t xml:space="preserve">
</t>
    </r>
    <r>
      <rPr>
        <sz val="11"/>
        <color rgb="FF000000"/>
        <rFont val="Calibri"/>
      </rPr>
      <t># /usr/bin/grep Banner /etc/ssh/sshd_config</t>
    </r>
    <r>
      <rPr>
        <sz val="11"/>
        <color rgb="FF000000"/>
        <rFont val="Calibri"/>
      </rPr>
      <t xml:space="preserve">
</t>
    </r>
    <r>
      <rPr>
        <sz val="11"/>
        <color rgb="FF000000"/>
        <rFont val="Calibri"/>
      </rPr>
      <t>If the sshd Banner configuration option does not point to "/etc/banner", this is a finding.</t>
    </r>
  </si>
  <si>
    <t>V-76003</t>
  </si>
  <si>
    <r>
      <rPr>
        <sz val="11"/>
        <rFont val="Calibri"/>
      </rPr>
      <t>The OS X system must be configured so that any connection to the system must display the Standard Mandatory DoD Notice and Consent Banner before granting access to the system.</t>
    </r>
  </si>
  <si>
    <r>
      <rPr>
        <sz val="11"/>
        <color rgb="FF000000"/>
        <rFont val="Calibri"/>
      </rPr>
      <t>Create an RTF file containing the required text. Name the file "PolicyBanner.rtf" or "PolicyBanner.rtfd" and place it in "/Library/Security/".</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</si>
  <si>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DTM-08-060.</t>
    </r>
    <r>
      <rPr>
        <sz val="11"/>
        <color rgb="FF000000"/>
        <rFont val="Calibri"/>
      </rPr>
      <t xml:space="preserve">
</t>
    </r>
    <r>
      <rPr>
        <sz val="11"/>
        <color rgb="FF000000"/>
        <rFont val="Calibri"/>
      </rPr>
      <t>Satisfies: SRG-OS-000023-GPOS-00006, SRG-OS-000024-GPOS-00007, SRG-OS-000228-GPOS-00088</t>
    </r>
  </si>
  <si>
    <r>
      <rPr>
        <sz val="11"/>
        <color rgb="FF000000"/>
        <rFont val="Calibri"/>
      </rPr>
      <t>The policy banner will show if a "PolicyBanner.rtf" or "PolicyBanner.rtfd" exists in the "/Library/Security" folder. Run this command to show the contents of that folder:</t>
    </r>
    <r>
      <rPr>
        <sz val="11"/>
        <color rgb="FF000000"/>
        <rFont val="Calibri"/>
      </rPr>
      <t xml:space="preserve">
</t>
    </r>
    <r>
      <rPr>
        <sz val="11"/>
        <color rgb="FF000000"/>
        <rFont val="Calibri"/>
      </rPr>
      <t>/bin/ls -l /Library/Security/PolicyBanner.rtf*</t>
    </r>
    <r>
      <rPr>
        <sz val="11"/>
        <color rgb="FF000000"/>
        <rFont val="Calibri"/>
      </rPr>
      <t xml:space="preserve">
</t>
    </r>
    <r>
      <rPr>
        <sz val="11"/>
        <color rgb="FF000000"/>
        <rFont val="Calibri"/>
      </rPr>
      <t xml:space="preserve">If neither "PolicyBanner.rtf" nor "PolicyBanner.rtfd" exists, this is a finding. </t>
    </r>
    <r>
      <rPr>
        <sz val="11"/>
        <color rgb="FF000000"/>
        <rFont val="Calibri"/>
      </rPr>
      <t xml:space="preserve">
</t>
    </r>
    <r>
      <rPr>
        <sz val="11"/>
        <color rgb="FF000000"/>
        <rFont val="Calibri"/>
      </rPr>
      <t>The banner text of the document MUST read:</t>
    </r>
    <r>
      <rPr>
        <sz val="11"/>
        <color rgb="FF000000"/>
        <rFont val="Calibri"/>
      </rPr>
      <t xml:space="preserve">
</t>
    </r>
    <r>
      <rPr>
        <sz val="11"/>
        <color rgb="FF000000"/>
        <rFont val="Calibri"/>
      </rPr>
      <t>"You are accessing a U.S. Government (USG) Information System (IS) that is provided for USG-authorized use only. 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 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If the text is not worded exactly this way, this is a finding.</t>
    </r>
  </si>
  <si>
    <t>V-76005</t>
  </si>
  <si>
    <r>
      <rPr>
        <sz val="11"/>
        <rFont val="Calibri"/>
      </rPr>
      <t>The OS X system must generate audit records for DoD-defined events such as successful/unsuccessful logon attempts, successful/unsuccessful direct access attempts, starting and ending time for user access, and concurrent logons to the same account from different sources.</t>
    </r>
  </si>
  <si>
    <r>
      <rPr>
        <sz val="11"/>
        <color rgb="FF000000"/>
        <rFont val="Calibri"/>
      </rPr>
      <t>To ensure the appropriate flags are enabled for auditing, run the following command:</t>
    </r>
    <r>
      <rPr>
        <sz val="11"/>
        <color rgb="FF000000"/>
        <rFont val="Calibri"/>
      </rPr>
      <t xml:space="preserve">
</t>
    </r>
    <r>
      <rPr>
        <sz val="11"/>
        <color rgb="FF000000"/>
        <rFont val="Calibri"/>
      </rPr>
      <t>/usr/bin/sudo /usr/bin/sed -i.bak '/^flags/ s/$/,aa/'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</si>
  <si>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Satisfies: SRG-OS-000470-GPOS-00214, SRG-OS-000472-GPOS-00217, SRG-OS-000473-GPOS-00218, SRG-OS-000475-GPOS-00220</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</si>
  <si>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Logon events are logged by way of the "aa" flag.</t>
    </r>
    <r>
      <rPr>
        <sz val="11"/>
        <color rgb="FF000000"/>
        <rFont val="Calibri"/>
      </rPr>
      <t xml:space="preserve">
</t>
    </r>
    <r>
      <rPr>
        <sz val="11"/>
        <color rgb="FF000000"/>
        <rFont val="Calibri"/>
      </rPr>
      <t>If "aa" is not listed in the result of the check, this is a finding.</t>
    </r>
  </si>
  <si>
    <t>V-76007</t>
  </si>
  <si>
    <r>
      <rPr>
        <sz val="11"/>
        <rFont val="Calibri"/>
      </rPr>
      <t>The OS X system must initiate session audits at system startup, using internal clocks with time stamps for audit records that meet a minimum granularity of one second and can be mapped to Coordinated Universal Time (UTC) or Greenwich Mean Time (GMT), in order to generate audit records containing information to establish what type of events occurred, the identity of any individual or process associated with the event, including individual identities of group account users, establish where the events occurred, source of the event, and outcome of the events including all account enabling actions, full-text recording of privileged commands, and information about the use of encryption for access wireless access to and from the system.</t>
    </r>
  </si>
  <si>
    <r>
      <rPr>
        <sz val="11"/>
        <color rgb="FF000000"/>
        <rFont val="Calibri"/>
      </rPr>
      <t>To enable the audit service, run the following command:</t>
    </r>
    <r>
      <rPr>
        <sz val="11"/>
        <color rgb="FF000000"/>
        <rFont val="Calibri"/>
      </rPr>
      <t xml:space="preserve">
</t>
    </r>
    <r>
      <rPr>
        <sz val="11"/>
        <color rgb="FF000000"/>
        <rFont val="Calibri"/>
      </rPr>
      <t>/usr/bin/sudo /bin/launchctl load -w /System/Library/LaunchDaemons/com.apple.auditd.plist</t>
    </r>
  </si>
  <si>
    <r>
      <rPr>
        <sz val="11"/>
        <color rgb="FF000000"/>
        <rFont val="Calibri"/>
      </rPr>
      <t>Without establishing what type of events occurred, when they occurred, and by whom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r>
      <rPr>
        <sz val="11"/>
        <color rgb="FF000000"/>
        <rFont val="Calibri"/>
      </rPr>
      <t xml:space="preserve">
</t>
    </r>
    <r>
      <rPr>
        <sz val="11"/>
        <color rgb="FF000000"/>
        <rFont val="Calibri"/>
      </rPr>
      <t>Satisfies: SRG-OS-000037-GPOS-00015, SRG-OS-000038-GPOS-00016, SRG-OS-000039-GPOS-00017, SRG-OS-000040-GPOS-00018, SRG-OS-000041-GPOS-00019, SRG-OS-000042-GPOS-00020, SRG-OS-000042-GPOS-00021, SRG-OS-000055-GPOS-00026, SRG-OS-000254-GPOS-00095, SRG-OS-000255-GPOS-00096, SRG-OS-000255-GPOS-00096, SRG-OS-000299-GPOS-00117, SRG-OS-000303-GPOS-00120, SRG-OS-000358-GPOS-00145, SRG-OS-000359-GPOS-00146</t>
    </r>
  </si>
  <si>
    <r>
      <rPr>
        <sz val="11"/>
        <color rgb="FF000000"/>
        <rFont val="Calibri"/>
      </rPr>
      <t>To check if the audit service is running, use the following command:</t>
    </r>
    <r>
      <rPr>
        <sz val="11"/>
        <color rgb="FF000000"/>
        <rFont val="Calibri"/>
      </rPr>
      <t xml:space="preserve">
</t>
    </r>
    <r>
      <rPr>
        <sz val="11"/>
        <color rgb="FF000000"/>
        <rFont val="Calibri"/>
      </rPr>
      <t>/usr/bin/sudo /bin/launchctl list | /usr/bin/grep com.apple.auditd</t>
    </r>
    <r>
      <rPr>
        <sz val="11"/>
        <color rgb="FF000000"/>
        <rFont val="Calibri"/>
      </rPr>
      <t xml:space="preserve">
</t>
    </r>
    <r>
      <rPr>
        <sz val="11"/>
        <color rgb="FF000000"/>
        <rFont val="Calibri"/>
      </rPr>
      <t>If nothing is returned, the audit service is not running, and this is a finding.</t>
    </r>
  </si>
  <si>
    <t>V-76009</t>
  </si>
  <si>
    <r>
      <rPr>
        <sz val="11"/>
        <rFont val="Calibri"/>
      </rPr>
      <t>The OS X system must enable System Integrity Protection.</t>
    </r>
  </si>
  <si>
    <r>
      <rPr>
        <sz val="11"/>
        <color rgb="FF000000"/>
        <rFont val="Calibri"/>
      </rPr>
      <t>To reenable "System Integrity Protection", boot the affected system into "Recovery" mode, launch "Terminal" from the "Utilities" menu, and run the following command:</t>
    </r>
    <r>
      <rPr>
        <sz val="11"/>
        <color rgb="FF000000"/>
        <rFont val="Calibri"/>
      </rPr>
      <t xml:space="preserve">
</t>
    </r>
    <r>
      <rPr>
        <sz val="11"/>
        <color rgb="FF000000"/>
        <rFont val="Calibri"/>
      </rPr>
      <t>/usr/bin/csrutil enable</t>
    </r>
  </si>
  <si>
    <r>
      <rPr>
        <sz val="11"/>
        <color rgb="FF000000"/>
        <rFont val="Calibri"/>
      </rPr>
      <t>The System Integrity Protection is vital to prevent unauthorized and unintended information transfer via shared system resources, protect audit tools from unauthorized access, modification, and deletion, limit privileges to change software resident within software libraries, limit the ability of non-privileged users to grant other users direct access to the contents of their home directories/folders.</t>
    </r>
    <r>
      <rPr>
        <sz val="11"/>
        <color rgb="FF000000"/>
        <rFont val="Calibri"/>
      </rPr>
      <t xml:space="preserve">
</t>
    </r>
    <r>
      <rPr>
        <sz val="11"/>
        <color rgb="FF000000"/>
        <rFont val="Calibri"/>
      </rPr>
      <t>SIP also ensures the presence of an audit record generation capability for DoD-defined auditable events for all operating system components, supports on-demand and after-the-fact reporting requirements, does not alter original content or time ordering of audit records, and does not alter original content or time ordering of audit records.</t>
    </r>
    <r>
      <rPr>
        <sz val="11"/>
        <color rgb="FF000000"/>
        <rFont val="Calibri"/>
      </rPr>
      <t xml:space="preserve">
</t>
    </r>
    <r>
      <rPr>
        <sz val="11"/>
        <color rgb="FF000000"/>
        <rFont val="Calibri"/>
      </rPr>
      <t>Satisfies: SRG-OS-000051-GPOS-00024, SRG-OS-000054-GPOS-00025, SRG-OS-000062-GPOS-00031, SRG-OS-000122-GPOS-00063, SRG-OS-000138-GPOS-00069, SRG-OS-000256-GPOS-00097, SRG-OS-000257-GPOS-00098, SRG-OS-000258-GPOS-00099, SRG-OS-000259-GPOS-00100, SRG-OS-000348-GPOS-00136, SRG-OS-000349-GPOS-00137, SRG-OS-000350-GPOS-00138, SRG-OS-000351-GPOS-00139, SRG-OS-000352-GPOS-00140, SRG-OS-000353-GPOS-00141, SRG-OS-000354-GPOS-00142, SRG-OS-000480-GPOS-00228, SRG-OS-000480-GPOS-00230</t>
    </r>
  </si>
  <si>
    <r>
      <rPr>
        <sz val="11"/>
        <color rgb="FF000000"/>
        <rFont val="Calibri"/>
      </rPr>
      <t>System Integrity Protection is a security feature, enabled by default, that protects certain system processes and files from being modified or tampered with. Check the current status of "System Integrity Protection" with the following command:</t>
    </r>
    <r>
      <rPr>
        <sz val="11"/>
        <color rgb="FF000000"/>
        <rFont val="Calibri"/>
      </rPr>
      <t xml:space="preserve">
</t>
    </r>
    <r>
      <rPr>
        <sz val="11"/>
        <color rgb="FF000000"/>
        <rFont val="Calibri"/>
      </rPr>
      <t>/usr/bin/csrutil status</t>
    </r>
    <r>
      <rPr>
        <sz val="11"/>
        <color rgb="FF000000"/>
        <rFont val="Calibri"/>
      </rPr>
      <t xml:space="preserve">
</t>
    </r>
    <r>
      <rPr>
        <sz val="11"/>
        <color rgb="FF000000"/>
        <rFont val="Calibri"/>
      </rPr>
      <t>If the result does not show the following, this is a finding.</t>
    </r>
    <r>
      <rPr>
        <sz val="11"/>
        <color rgb="FF000000"/>
        <rFont val="Calibri"/>
      </rPr>
      <t xml:space="preserve">
</t>
    </r>
    <r>
      <rPr>
        <sz val="11"/>
        <color rgb="FF000000"/>
        <rFont val="Calibri"/>
      </rPr>
      <t>System Integrity Protection status: enabled</t>
    </r>
  </si>
  <si>
    <t>V-76011</t>
  </si>
  <si>
    <r>
      <rPr>
        <sz val="11"/>
        <rFont val="Calibri"/>
      </rPr>
      <t>The OS X system must allocate audit record storage capacity to store at least one weeks worth of audit records when audit records are not immediately sent to a central audit record storage facility.</t>
    </r>
  </si>
  <si>
    <r>
      <rPr>
        <sz val="11"/>
        <color rgb="FF000000"/>
        <rFont val="Calibri"/>
      </rPr>
      <t>Edit the "/etc/security/audit_control" file and change the value for "expire-after" to the amount of time audit logs should be kept for the system. Use the following command to set the "expire-after" value to "7d":</t>
    </r>
    <r>
      <rPr>
        <sz val="11"/>
        <color rgb="FF000000"/>
        <rFont val="Calibri"/>
      </rPr>
      <t xml:space="preserve">
</t>
    </r>
    <r>
      <rPr>
        <sz val="11"/>
        <color rgb="FF000000"/>
        <rFont val="Calibri"/>
      </rPr>
      <t>/usr/bin/sudo /usr/bin/sed -i.bak 's/.*expire-after.*/expire-after:7d/'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</si>
  <si>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that records are kept for seven days or longer before deletion when there is no central audit record storage facility. When "expire-after" is set to "7d", the audit service will not delete audit logs until the log data is at least seven days old.</t>
    </r>
  </si>
  <si>
    <r>
      <rPr>
        <sz val="11"/>
        <color rgb="FF000000"/>
        <rFont val="Calibri"/>
      </rPr>
      <t>The check displays the amount of time the audit system is configured to retain audit log files. The audit system will not delete logs until the specified condition has been met. To view the current setting, run the following command:</t>
    </r>
    <r>
      <rPr>
        <sz val="11"/>
        <color rgb="FF000000"/>
        <rFont val="Calibri"/>
      </rPr>
      <t xml:space="preserve">
</t>
    </r>
    <r>
      <rPr>
        <sz val="11"/>
        <color rgb="FF000000"/>
        <rFont val="Calibri"/>
      </rPr>
      <t>/usr/bin/sudo /usr/bin/grep ^expire-after /etc/security/audit_control</t>
    </r>
    <r>
      <rPr>
        <sz val="11"/>
        <color rgb="FF000000"/>
        <rFont val="Calibri"/>
      </rPr>
      <t xml:space="preserve">
</t>
    </r>
    <r>
      <rPr>
        <sz val="11"/>
        <color rgb="FF000000"/>
        <rFont val="Calibri"/>
      </rPr>
      <t>If this returns no results, or does not contain "7d" or a larger value, this is a finding.</t>
    </r>
  </si>
  <si>
    <t>V-76013</t>
  </si>
  <si>
    <r>
      <rPr>
        <sz val="11"/>
        <rFont val="Calibri"/>
      </rPr>
      <t>The OS X system must provide an immediate warning to the System Administrator (SA) and Information System Security Officer (ISSO) (at a minimum) when allocated audit record storage volume reaches 75 percent of repository maximum audit record storage capacity.</t>
    </r>
  </si>
  <si>
    <r>
      <rPr>
        <sz val="11"/>
        <color rgb="FF000000"/>
        <rFont val="Calibri"/>
      </rPr>
      <t>Edit the "/etc/security/audit_control" file and change the value for "minfree" to "25" using the following command:</t>
    </r>
    <r>
      <rPr>
        <sz val="11"/>
        <color rgb="FF000000"/>
        <rFont val="Calibri"/>
      </rPr>
      <t xml:space="preserve">
</t>
    </r>
    <r>
      <rPr>
        <sz val="11"/>
        <color rgb="FF000000"/>
        <rFont val="Calibri"/>
      </rPr>
      <t>/usr/bin/sudo /usr/bin/sed -i.bak 's/.*minfree.*/minfree:25/'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</si>
  <si>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The audit service must be configured to require a minimum percentage of free disk space in order to run. This ensures that audit will notify the administrator that action is required to free up more disk space for audit logs.</t>
    </r>
    <r>
      <rPr>
        <sz val="11"/>
        <color rgb="FF000000"/>
        <rFont val="Calibri"/>
      </rPr>
      <t xml:space="preserve">
</t>
    </r>
    <r>
      <rPr>
        <sz val="11"/>
        <color rgb="FF000000"/>
        <rFont val="Calibri"/>
      </rPr>
      <t>When "minfree" is set to 25 percent, security personnel are notified immediately when the storage volume is 75 percent full and are able to plan for audit record storage capacity expansion.</t>
    </r>
  </si>
  <si>
    <r>
      <rPr>
        <sz val="11"/>
        <color rgb="FF000000"/>
        <rFont val="Calibri"/>
      </rPr>
      <t>The check displays the "% free" to leave available for the system. The audit system will not write logs if the volume has less than this percentage of free disk space. To view the current setting, run the following command:</t>
    </r>
    <r>
      <rPr>
        <sz val="11"/>
        <color rgb="FF000000"/>
        <rFont val="Calibri"/>
      </rPr>
      <t xml:space="preserve">
</t>
    </r>
    <r>
      <rPr>
        <sz val="11"/>
        <color rgb="FF000000"/>
        <rFont val="Calibri"/>
      </rPr>
      <t>/usr/bin/sudo /usr/bin/grep ^minfree /etc/security/audit_control</t>
    </r>
    <r>
      <rPr>
        <sz val="11"/>
        <color rgb="FF000000"/>
        <rFont val="Calibri"/>
      </rPr>
      <t xml:space="preserve">
</t>
    </r>
    <r>
      <rPr>
        <sz val="11"/>
        <color rgb="FF000000"/>
        <rFont val="Calibri"/>
      </rPr>
      <t>If this returns no results, or does not contain "25", this is a finding.</t>
    </r>
  </si>
  <si>
    <t>V-76015</t>
  </si>
  <si>
    <r>
      <rPr>
        <sz val="11"/>
        <rFont val="Calibri"/>
      </rPr>
      <t>The OS X system must provide an immediate real-time alert to the System Administrator (SA) and Information System Security Officer (ISSO), at a minimum, of all audit failure events requiring real-time alerts.</t>
    </r>
  </si>
  <si>
    <r>
      <rPr>
        <sz val="11"/>
        <color rgb="FF000000"/>
        <rFont val="Calibri"/>
      </rPr>
      <t>To make "auditd" log errors to standard error as well as "syslogd", run the following command:</t>
    </r>
    <r>
      <rPr>
        <sz val="11"/>
        <color rgb="FF000000"/>
        <rFont val="Calibri"/>
      </rPr>
      <t xml:space="preserve">
</t>
    </r>
    <r>
      <rPr>
        <sz val="11"/>
        <color rgb="FF000000"/>
        <rFont val="Calibri"/>
      </rPr>
      <t>/usr/bin/sudo /usr/bin/sed -i.bak 's/logger -p/logger -s -p/' /etc/security/audit_warn; /usr/bin/sudo /usr/sbin/audit -s</t>
    </r>
  </si>
  <si>
    <r>
      <rPr>
        <sz val="11"/>
        <color rgb="FF000000"/>
        <rFont val="Calibri"/>
      </rPr>
      <t>The audit service should be configured to immediately print messages to the console or email administrator users when an auditing failure occurs. 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</si>
  <si>
    <r>
      <rPr>
        <sz val="11"/>
        <color rgb="FF000000"/>
        <rFont val="Calibri"/>
      </rPr>
      <t>By default, "auditd" only logs errors to "syslog". To see if audit has been configured to print error messages to the console, run the following command:</t>
    </r>
    <r>
      <rPr>
        <sz val="11"/>
        <color rgb="FF000000"/>
        <rFont val="Calibri"/>
      </rPr>
      <t xml:space="preserve">
</t>
    </r>
    <r>
      <rPr>
        <sz val="11"/>
        <color rgb="FF000000"/>
        <rFont val="Calibri"/>
      </rPr>
      <t>/usr/bin/sudo /usr/bin/grep logger /etc/security/audit_warn</t>
    </r>
    <r>
      <rPr>
        <sz val="11"/>
        <color rgb="FF000000"/>
        <rFont val="Calibri"/>
      </rPr>
      <t xml:space="preserve">
</t>
    </r>
    <r>
      <rPr>
        <sz val="11"/>
        <color rgb="FF000000"/>
        <rFont val="Calibri"/>
      </rPr>
      <t>If the argument "-s" is missing, or if "audit_warn" has not been otherwise modified to print errors to the console or send email alerts to the SA and ISSO, this is a finding.</t>
    </r>
  </si>
  <si>
    <t>V-76017</t>
  </si>
  <si>
    <r>
      <rPr>
        <sz val="11"/>
        <rFont val="Calibri"/>
      </rPr>
      <t>The OS X system must, for networked systems, compare internal information system clocks at least every 24 hours with a server that is synchronized to one of the redundant United States Naval Observatory (USNO) time servers or a time server designated for the appropriate DoD network (NIPRNet/SIPRNet) and/or the Global Positioning System (GPS).</t>
    </r>
  </si>
  <si>
    <r>
      <rPr>
        <sz val="11"/>
        <color rgb="FF000000"/>
        <rFont val="Calibri"/>
      </rPr>
      <t>To enable the NTP service, run the following command:</t>
    </r>
    <r>
      <rPr>
        <sz val="11"/>
        <color rgb="FF000000"/>
        <rFont val="Calibri"/>
      </rPr>
      <t xml:space="preserve">
</t>
    </r>
    <r>
      <rPr>
        <sz val="11"/>
        <color rgb="FF000000"/>
        <rFont val="Calibri"/>
      </rPr>
      <t>/usr/bin/sudo /bin/launchctl load -w /System/Library/LaunchDaemons/org.ntp.ntpd.plist</t>
    </r>
    <r>
      <rPr>
        <sz val="11"/>
        <color rgb="FF000000"/>
        <rFont val="Calibri"/>
      </rPr>
      <t xml:space="preserve">
</t>
    </r>
    <r>
      <rPr>
        <sz val="11"/>
        <color rgb="FF000000"/>
        <rFont val="Calibri"/>
      </rPr>
      <t>To configure one or more time servers for use, edit "/etc/ntp.conf" and enter each hostname or IP address on a separate line, prefixing each one with the keyword "server".</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</si>
  <si>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of the configured acceptable allowance (drift) may be inaccurate.</t>
    </r>
    <r>
      <rPr>
        <sz val="11"/>
        <color rgb="FF000000"/>
        <rFont val="Calibri"/>
      </rPr>
      <t xml:space="preserve">
</t>
    </r>
    <r>
      <rPr>
        <sz val="11"/>
        <color rgb="FF000000"/>
        <rFont val="Calibri"/>
      </rPr>
      <t xml:space="preserve">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r>
      <rPr>
        <sz val="11"/>
        <color rgb="FF000000"/>
        <rFont val="Calibri"/>
      </rPr>
      <t xml:space="preserve">
</t>
    </r>
    <r>
      <rPr>
        <sz val="11"/>
        <color rgb="FF000000"/>
        <rFont val="Calibri"/>
      </rPr>
      <t>Satisfies: SRG-OS-000355-GPOS-00143, SRG-OS-000356-GPOS-00144</t>
    </r>
  </si>
  <si>
    <r>
      <rPr>
        <sz val="11"/>
        <color rgb="FF000000"/>
        <rFont val="Calibri"/>
      </rPr>
      <t>The Network Time Protocol (NTP) service must be enabled on all networked systems. To check if the service is running, use the following command:</t>
    </r>
    <r>
      <rPr>
        <sz val="11"/>
        <color rgb="FF000000"/>
        <rFont val="Calibri"/>
      </rPr>
      <t xml:space="preserve">
</t>
    </r>
    <r>
      <rPr>
        <sz val="11"/>
        <color rgb="FF000000"/>
        <rFont val="Calibri"/>
      </rPr>
      <t>/usr/bin/sudo /bin/launchctl list | grep org.ntp.ntpd</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verify that an authorized NTP server is configured, run the following command or examine "/etc/ntp.conf":</t>
    </r>
    <r>
      <rPr>
        <sz val="11"/>
        <color rgb="FF000000"/>
        <rFont val="Calibri"/>
      </rPr>
      <t xml:space="preserve">
</t>
    </r>
    <r>
      <rPr>
        <sz val="11"/>
        <color rgb="FF000000"/>
        <rFont val="Calibri"/>
      </rPr>
      <t>/usr/bin/sudo /usr/bin/grep ^server /etc/ntp.conf</t>
    </r>
    <r>
      <rPr>
        <sz val="11"/>
        <color rgb="FF000000"/>
        <rFont val="Calibri"/>
      </rPr>
      <t xml:space="preserve">
</t>
    </r>
    <r>
      <rPr>
        <sz val="11"/>
        <color rgb="FF000000"/>
        <rFont val="Calibri"/>
      </rPr>
      <t>Only approved time servers should be configured for use.</t>
    </r>
    <r>
      <rPr>
        <sz val="11"/>
        <color rgb="FF000000"/>
        <rFont val="Calibri"/>
      </rPr>
      <t xml:space="preserve">
</t>
    </r>
    <r>
      <rPr>
        <sz val="11"/>
        <color rgb="FF000000"/>
        <rFont val="Calibri"/>
      </rPr>
      <t>If no server is configured, or if an unapproved time server is in use, this is a finding.</t>
    </r>
  </si>
  <si>
    <t>V-76019</t>
  </si>
  <si>
    <r>
      <rPr>
        <sz val="11"/>
        <rFont val="Calibri"/>
      </rPr>
      <t>The OS X system must be configured with audit log files owned by root.</t>
    </r>
  </si>
  <si>
    <r>
      <rPr>
        <sz val="11"/>
        <color rgb="FF000000"/>
        <rFont val="Calibri"/>
      </rPr>
      <t>For any log file that returns an incorrect owner, run the following command:</t>
    </r>
    <r>
      <rPr>
        <sz val="11"/>
        <color rgb="FF000000"/>
        <rFont val="Calibri"/>
      </rPr>
      <t xml:space="preserve">
</t>
    </r>
    <r>
      <rPr>
        <sz val="11"/>
        <color rgb="FF000000"/>
        <rFont val="Calibri"/>
      </rPr>
      <t>/usr/bin/sudo chown root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</si>
  <si>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ownership to prevent normal users from reading audit logs. Audit logs contain sensitive data about the system and users. If log files are set to only be readable and writable by root or administrative users with sudo, the risk is mitigated.</t>
    </r>
  </si>
  <si>
    <r>
      <rPr>
        <sz val="11"/>
        <color rgb="FF000000"/>
        <rFont val="Calibri"/>
      </rPr>
      <t>To check the ownership of the audit log files, run the following command:</t>
    </r>
    <r>
      <rPr>
        <sz val="11"/>
        <color rgb="FF000000"/>
        <rFont val="Calibri"/>
      </rPr>
      <t xml:space="preserve">
</t>
    </r>
    <r>
      <rPr>
        <sz val="11"/>
        <color rgb="FF000000"/>
        <rFont val="Calibri"/>
      </rPr>
      <t>/usr/bin/sudo ls -le $(/usr/bin/sudo /usr/bin/grep '^dir' /etc/security/audit_control | awk -F: '{print $2}') | grep -v current</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they do not, this is a finding.</t>
    </r>
  </si>
  <si>
    <t>V-76021</t>
  </si>
  <si>
    <r>
      <rPr>
        <sz val="11"/>
        <rFont val="Calibri"/>
      </rPr>
      <t>The OS X system must be configured with audit log folders owned by root.</t>
    </r>
  </si>
  <si>
    <r>
      <rPr>
        <sz val="11"/>
        <color rgb="FF000000"/>
        <rFont val="Calibri"/>
      </rPr>
      <t>For any log folder that has an incorrect owner, run the following command:</t>
    </r>
    <r>
      <rPr>
        <sz val="11"/>
        <color rgb="FF000000"/>
        <rFont val="Calibri"/>
      </rPr>
      <t xml:space="preserve">
</t>
    </r>
    <r>
      <rPr>
        <sz val="11"/>
        <color rgb="FF000000"/>
        <rFont val="Calibri"/>
      </rPr>
      <t>/usr/bin/sudo chown root [audit log folder]</t>
    </r>
  </si>
  <si>
    <r>
      <rPr>
        <sz val="11"/>
        <color rgb="FF000000"/>
        <rFont val="Calibri"/>
      </rPr>
      <t>The audit service must be configured to create log files with the correct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</si>
  <si>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 xml:space="preserve">The results should show the owner (third column) to be "root". </t>
    </r>
    <r>
      <rPr>
        <sz val="11"/>
        <color rgb="FF000000"/>
        <rFont val="Calibri"/>
      </rPr>
      <t xml:space="preserve">
</t>
    </r>
    <r>
      <rPr>
        <sz val="11"/>
        <color rgb="FF000000"/>
        <rFont val="Calibri"/>
      </rPr>
      <t>If it does not, this is a finding.</t>
    </r>
  </si>
  <si>
    <t>V-76023</t>
  </si>
  <si>
    <r>
      <rPr>
        <sz val="11"/>
        <rFont val="Calibri"/>
      </rPr>
      <t>The OS X system must be configured with audit log files group-owned by wheel.</t>
    </r>
  </si>
  <si>
    <r>
      <rPr>
        <sz val="11"/>
        <color rgb="FF000000"/>
        <rFont val="Calibri"/>
      </rPr>
      <t>For any log file that returns an incorrect group owner, run the following command:</t>
    </r>
    <r>
      <rPr>
        <sz val="11"/>
        <color rgb="FF000000"/>
        <rFont val="Calibri"/>
      </rPr>
      <t xml:space="preserve">
</t>
    </r>
    <r>
      <rPr>
        <sz val="11"/>
        <color rgb="FF000000"/>
        <rFont val="Calibri"/>
      </rPr>
      <t>/usr/bin/sudo chgrp wheel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</si>
  <si>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group ownership to prevent normal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</si>
  <si>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the group ownership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 xml:space="preserve">The results should show the group owner (fourth column) to be "wheel". </t>
    </r>
    <r>
      <rPr>
        <sz val="11"/>
        <color rgb="FF000000"/>
        <rFont val="Calibri"/>
      </rPr>
      <t xml:space="preserve">
</t>
    </r>
    <r>
      <rPr>
        <sz val="11"/>
        <color rgb="FF000000"/>
        <rFont val="Calibri"/>
      </rPr>
      <t>If they do not, this is a finding.</t>
    </r>
  </si>
  <si>
    <t>V-76025</t>
  </si>
  <si>
    <r>
      <rPr>
        <sz val="11"/>
        <rFont val="Calibri"/>
      </rPr>
      <t>The OS X system must be configured with audit log folders group-owned by wheel.</t>
    </r>
  </si>
  <si>
    <r>
      <rPr>
        <sz val="11"/>
        <color rgb="FF000000"/>
        <rFont val="Calibri"/>
      </rPr>
      <t>For any log folder that has an incorrect group, run the following command:</t>
    </r>
    <r>
      <rPr>
        <sz val="11"/>
        <color rgb="FF000000"/>
        <rFont val="Calibri"/>
      </rPr>
      <t xml:space="preserve">
</t>
    </r>
    <r>
      <rPr>
        <sz val="11"/>
        <color rgb="FF000000"/>
        <rFont val="Calibri"/>
      </rPr>
      <t>/usr/bin/sudo chgrp wheel [audit log folder]</t>
    </r>
  </si>
  <si>
    <r>
      <rPr>
        <sz val="11"/>
        <color rgb="FF000000"/>
        <rFont val="Calibri"/>
      </rPr>
      <t>The audit service must be configured to create log files with the correct group ownership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</si>
  <si>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group ownership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group (fourth column) to be "wheel".</t>
    </r>
    <r>
      <rPr>
        <sz val="11"/>
        <color rgb="FF000000"/>
        <rFont val="Calibri"/>
      </rPr>
      <t xml:space="preserve">
</t>
    </r>
    <r>
      <rPr>
        <sz val="11"/>
        <color rgb="FF000000"/>
        <rFont val="Calibri"/>
      </rPr>
      <t>If they do not, this is a finding.</t>
    </r>
  </si>
  <si>
    <t>V-76027</t>
  </si>
  <si>
    <r>
      <rPr>
        <sz val="11"/>
        <rFont val="Calibri"/>
      </rPr>
      <t>The OS X system must be configured with audit log files set to mode 440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</si>
  <si>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440 [audit log file]</t>
    </r>
    <r>
      <rPr>
        <sz val="11"/>
        <color rgb="FF000000"/>
        <rFont val="Calibri"/>
      </rPr>
      <t xml:space="preserve">
</t>
    </r>
    <r>
      <rPr>
        <sz val="11"/>
        <color rgb="FF000000"/>
        <rFont val="Calibri"/>
      </rPr>
      <t>[audit log file] is the full path to the log file in question.</t>
    </r>
  </si>
  <si>
    <r>
      <rPr>
        <sz val="11"/>
        <color rgb="FF000000"/>
        <rFont val="Calibri"/>
      </rPr>
      <t>The audit service must be configured to create log files with the correct permissions to prevent normal users from reading audit logs. Audit logs contain sensitive data about the system and about users. If log files are set to be readable and writable only by root or administrative users with sudo, the risk is mitigated.</t>
    </r>
  </si>
  <si>
    <r>
      <rPr>
        <sz val="11"/>
        <color rgb="FF000000"/>
        <rFont val="Calibri"/>
      </rPr>
      <t>To check the permissions of the audit log files, run the following command:</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The results should show the permissions (first column) to be "440" or less permissive.</t>
    </r>
    <r>
      <rPr>
        <sz val="11"/>
        <color rgb="FF000000"/>
        <rFont val="Calibri"/>
      </rPr>
      <t xml:space="preserve">
</t>
    </r>
    <r>
      <rPr>
        <sz val="11"/>
        <color rgb="FF000000"/>
        <rFont val="Calibri"/>
      </rPr>
      <t>If they do not, this is a finding.</t>
    </r>
  </si>
  <si>
    <t>V-76029</t>
  </si>
  <si>
    <r>
      <rPr>
        <sz val="11"/>
        <rFont val="Calibri"/>
      </rPr>
      <t>The OS X system must be configured with audit log folders set to mode 700 or less permissive.</t>
    </r>
  </si>
  <si>
    <r>
      <rPr>
        <sz val="11"/>
        <color rgb="FF000000"/>
        <rFont val="Calibri"/>
      </rPr>
      <t>For any log folder that returns an incorrect permission value, run the following command:</t>
    </r>
    <r>
      <rPr>
        <sz val="11"/>
        <color rgb="FF000000"/>
        <rFont val="Calibri"/>
      </rPr>
      <t xml:space="preserve">
</t>
    </r>
    <r>
      <rPr>
        <sz val="11"/>
        <color rgb="FF000000"/>
        <rFont val="Calibri"/>
      </rPr>
      <t>/usr/bin/sudo chmod 700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</si>
  <si>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r>
      <rPr>
        <sz val="11"/>
        <color rgb="FF000000"/>
        <rFont val="Calibri"/>
      </rPr>
      <t xml:space="preserve">
</t>
    </r>
    <r>
      <rPr>
        <sz val="11"/>
        <color rgb="FF000000"/>
        <rFont val="Calibri"/>
      </rPr>
      <t>Satisfies: SRG-OS-000057-GPOS-00027, SRG-OS-000058-GPOS-00028, SRG-OS-000059-GPOS-00029</t>
    </r>
  </si>
  <si>
    <r>
      <rPr>
        <sz val="11"/>
        <color rgb="FF000000"/>
        <rFont val="Calibri"/>
      </rPr>
      <t>To check the permissions of the audit log folder, run the following command:</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The results should show the permissions (first column) to be "700" or less permissive.</t>
    </r>
    <r>
      <rPr>
        <sz val="11"/>
        <color rgb="FF000000"/>
        <rFont val="Calibri"/>
      </rPr>
      <t xml:space="preserve">
</t>
    </r>
    <r>
      <rPr>
        <sz val="11"/>
        <color rgb="FF000000"/>
        <rFont val="Calibri"/>
      </rPr>
      <t>If they do not, this is a finding.</t>
    </r>
  </si>
  <si>
    <t>V-76031</t>
  </si>
  <si>
    <r>
      <rPr>
        <sz val="11"/>
        <rFont val="Calibri"/>
      </rPr>
      <t>The OS X system must be configured so that log files must not contain access control lists (ACLs).</t>
    </r>
  </si>
  <si>
    <r>
      <rPr>
        <sz val="11"/>
        <color rgb="FF000000"/>
        <rFont val="Calibri"/>
      </rPr>
      <t>For any log file that contains ACLs, run the following command:</t>
    </r>
    <r>
      <rPr>
        <sz val="11"/>
        <color rgb="FF000000"/>
        <rFont val="Calibri"/>
      </rPr>
      <t xml:space="preserve">
</t>
    </r>
    <r>
      <rPr>
        <sz val="11"/>
        <color rgb="FF000000"/>
        <rFont val="Calibri"/>
      </rPr>
      <t>/usr/bin/sudo chmod -N [audit log file]</t>
    </r>
  </si>
  <si>
    <r>
      <rPr>
        <sz val="11"/>
        <color rgb="FF000000"/>
        <rFont val="Calibri"/>
      </rPr>
      <t>The audit service must be configured to create log files with the correct permissions to prevent normal users from reading audit logs. Audit logs contain sensitive data about the system and users. If log files are set to be readable and writable only by root or administrative users with sudo, the risk is mitigated.</t>
    </r>
  </si>
  <si>
    <r>
      <rPr>
        <sz val="11"/>
        <color rgb="FF000000"/>
        <rFont val="Calibri"/>
      </rPr>
      <t>To check if a log file contains ACLs, run the following commands:</t>
    </r>
    <r>
      <rPr>
        <sz val="11"/>
        <color rgb="FF000000"/>
        <rFont val="Calibri"/>
      </rPr>
      <t xml:space="preserve">
</t>
    </r>
    <r>
      <rPr>
        <sz val="11"/>
        <color rgb="FF000000"/>
        <rFont val="Calibri"/>
      </rPr>
      <t>/usr/bin/sudo ls -le $(/usr/bin/sudo /usr/bin/grep '^dir' /etc/security/audit_control | awk -F: '{print $2}') | /usr/bin/grep -v current</t>
    </r>
    <r>
      <rPr>
        <sz val="11"/>
        <color rgb="FF000000"/>
        <rFont val="Calibri"/>
      </rPr>
      <t xml:space="preserve">
</t>
    </r>
    <r>
      <rPr>
        <sz val="11"/>
        <color rgb="FF000000"/>
        <rFont val="Calibri"/>
      </rPr>
      <t>In the output from the above commands, ACLs will be listed under any file that may contain them (e.g., "0: group:admin allow list,readattr,reaadextattr,readsecurity").</t>
    </r>
    <r>
      <rPr>
        <sz val="11"/>
        <color rgb="FF000000"/>
        <rFont val="Calibri"/>
      </rPr>
      <t xml:space="preserve">
</t>
    </r>
    <r>
      <rPr>
        <sz val="11"/>
        <color rgb="FF000000"/>
        <rFont val="Calibri"/>
      </rPr>
      <t>If any such line exists, this is a finding.</t>
    </r>
  </si>
  <si>
    <t>V-76033</t>
  </si>
  <si>
    <r>
      <rPr>
        <sz val="11"/>
        <rFont val="Calibri"/>
      </rPr>
      <t>The OS X system must be configured so that log folders must not contain access control lists (ACLs).</t>
    </r>
  </si>
  <si>
    <r>
      <rPr>
        <sz val="11"/>
        <color rgb="FF000000"/>
        <rFont val="Calibri"/>
      </rPr>
      <t>For any log folder that contains ACLs, run the following command:</t>
    </r>
    <r>
      <rPr>
        <sz val="11"/>
        <color rgb="FF000000"/>
        <rFont val="Calibri"/>
      </rPr>
      <t xml:space="preserve">
</t>
    </r>
    <r>
      <rPr>
        <sz val="11"/>
        <color rgb="FF000000"/>
        <rFont val="Calibri"/>
      </rPr>
      <t>/usr/bin/sudo chmod -N [audit log folder]</t>
    </r>
  </si>
  <si>
    <r>
      <rPr>
        <sz val="11"/>
        <color rgb="FF000000"/>
        <rFont val="Calibri"/>
      </rPr>
      <t>The audit service must be configured to create log folders with the correct permissions to prevent normal users from reading audit logs. Audit logs contain sensitive data about the system and users. If log folders are set to be readable and writable only by root or administrative users with sudo, the risk is mitigated.</t>
    </r>
  </si>
  <si>
    <r>
      <rPr>
        <sz val="11"/>
        <color rgb="FF000000"/>
        <rFont val="Calibri"/>
      </rPr>
      <t>To check if a log folder contains ACLs, run the following commands:</t>
    </r>
    <r>
      <rPr>
        <sz val="11"/>
        <color rgb="FF000000"/>
        <rFont val="Calibri"/>
      </rPr>
      <t xml:space="preserve">
</t>
    </r>
    <r>
      <rPr>
        <sz val="11"/>
        <color rgb="FF000000"/>
        <rFont val="Calibri"/>
      </rPr>
      <t>/usr/bin/sudo ls -lde $(/usr/bin/sudo /usr/bin/grep '^dir' /etc/security/audit_control | awk -F: '{print $2}')</t>
    </r>
    <r>
      <rPr>
        <sz val="11"/>
        <color rgb="FF000000"/>
        <rFont val="Calibri"/>
      </rPr>
      <t xml:space="preserve">
</t>
    </r>
    <r>
      <rPr>
        <sz val="11"/>
        <color rgb="FF000000"/>
        <rFont val="Calibri"/>
      </rPr>
      <t>In the output from the above commands, ACLs will be listed under any folder that may contain them (e.g., "0: group:admin allow list,readattr,reaadextattr,readsecurity").</t>
    </r>
    <r>
      <rPr>
        <sz val="11"/>
        <color rgb="FF000000"/>
        <rFont val="Calibri"/>
      </rPr>
      <t xml:space="preserve">
</t>
    </r>
    <r>
      <rPr>
        <sz val="11"/>
        <color rgb="FF000000"/>
        <rFont val="Calibri"/>
      </rPr>
      <t>If any such line exists, this is a finding.</t>
    </r>
  </si>
  <si>
    <t>V-76035</t>
  </si>
  <si>
    <r>
      <rPr>
        <sz val="11"/>
        <rFont val="Calibri"/>
      </rPr>
      <t>The OS X system must have the security assessment policy subsystem enabled.</t>
    </r>
  </si>
  <si>
    <r>
      <rPr>
        <sz val="11"/>
        <color rgb="FF000000"/>
        <rFont val="Calibri"/>
      </rPr>
      <t>To enable the Security assessment policy subsystem, run the following command:</t>
    </r>
    <r>
      <rPr>
        <sz val="11"/>
        <color rgb="FF000000"/>
        <rFont val="Calibri"/>
      </rPr>
      <t xml:space="preserve">
</t>
    </r>
    <r>
      <rPr>
        <sz val="11"/>
        <color rgb="FF000000"/>
        <rFont val="Calibri"/>
      </rPr>
      <t>/usr/bin/sudo /usr/sbin/spctl --master-enable</t>
    </r>
  </si>
  <si>
    <r>
      <rPr>
        <sz val="11"/>
        <color rgb="FF000000"/>
        <rFont val="Calibri"/>
      </rPr>
      <t>Any changes to the hardware, software, and/or firmware components of the information system and/or application can potentially have significant effects on the overall security of the system.</t>
    </r>
    <r>
      <rPr>
        <sz val="11"/>
        <color rgb="FF000000"/>
        <rFont val="Calibri"/>
      </rPr>
      <t xml:space="preserve">
</t>
    </r>
    <r>
      <rPr>
        <sz val="11"/>
        <color rgb="FF000000"/>
        <rFont val="Calibri"/>
      </rPr>
      <t>Accordingly, software defined by the organization as critical must be signed with a certificate that is recognized and approved by the organization.</t>
    </r>
  </si>
  <si>
    <r>
      <rPr>
        <sz val="11"/>
        <color rgb="FF000000"/>
        <rFont val="Calibri"/>
      </rPr>
      <t>To check the status of the Security assessment policy subsystem, run the following command:</t>
    </r>
    <r>
      <rPr>
        <sz val="11"/>
        <color rgb="FF000000"/>
        <rFont val="Calibri"/>
      </rPr>
      <t xml:space="preserve">
</t>
    </r>
    <r>
      <rPr>
        <sz val="11"/>
        <color rgb="FF000000"/>
        <rFont val="Calibri"/>
      </rPr>
      <t>/usr/bin/sudo /usr/sbin/spctl --status | /usr/bin/grep enabled</t>
    </r>
    <r>
      <rPr>
        <sz val="11"/>
        <color rgb="FF000000"/>
        <rFont val="Calibri"/>
      </rPr>
      <t xml:space="preserve">
</t>
    </r>
    <r>
      <rPr>
        <sz val="11"/>
        <color rgb="FF000000"/>
        <rFont val="Calibri"/>
      </rPr>
      <t>If nothing is returned, this is a finding.</t>
    </r>
  </si>
  <si>
    <t>V-76037</t>
  </si>
  <si>
    <r>
      <rPr>
        <sz val="11"/>
        <rFont val="Calibri"/>
      </rPr>
      <t>The OS X system must be configured to disable the application FaceTime.</t>
    </r>
  </si>
  <si>
    <r>
      <rPr>
        <sz val="11"/>
        <color rgb="FF000000"/>
        <rFont val="Calibri"/>
      </rPr>
      <t>This setting is enforced using the "Applications Restrictions Policy" configuration profile.</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</si>
  <si>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FaceTime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</si>
  <si>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FaceTime is disabled, run the following command:</t>
    </r>
    <r>
      <rPr>
        <sz val="11"/>
        <color rgb="FF000000"/>
        <rFont val="Calibri"/>
      </rPr>
      <t xml:space="preserve">
</t>
    </r>
    <r>
      <rPr>
        <sz val="11"/>
        <color rgb="FF000000"/>
        <rFont val="Calibri"/>
      </rPr>
      <t>/usr/sbin/system_profiler SPConfigurationProfileDataType | /usr/bin/grep "displayName = FaceTime;"</t>
    </r>
    <r>
      <rPr>
        <sz val="11"/>
        <color rgb="FF000000"/>
        <rFont val="Calibri"/>
      </rPr>
      <t xml:space="preserve">
</t>
    </r>
    <r>
      <rPr>
        <sz val="11"/>
        <color rgb="FF000000"/>
        <rFont val="Calibri"/>
      </rPr>
      <t>If anything is returned, this is a finding.</t>
    </r>
    <r>
      <rPr>
        <sz val="11"/>
        <color rgb="FF000000"/>
        <rFont val="Calibri"/>
      </rPr>
      <t xml:space="preserve">
</t>
    </r>
    <r>
      <rPr>
        <sz val="11"/>
        <color rgb="FF000000"/>
        <rFont val="Calibri"/>
      </rPr>
      <t>Built-in applications such as "FaceTime" should be evaluated against mission needs and should only appear in the list of allowed applications if specifically required.</t>
    </r>
  </si>
  <si>
    <t>V-76039</t>
  </si>
  <si>
    <r>
      <rPr>
        <sz val="11"/>
        <rFont val="Calibri"/>
      </rPr>
      <t>The OS X system must be configured to disable the application Messages.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</si>
  <si>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Messages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</si>
  <si>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Messages is disabled, run the following command:</t>
    </r>
    <r>
      <rPr>
        <sz val="11"/>
        <color rgb="FF000000"/>
        <rFont val="Calibri"/>
      </rPr>
      <t xml:space="preserve">
</t>
    </r>
    <r>
      <rPr>
        <sz val="11"/>
        <color rgb="FF000000"/>
        <rFont val="Calibri"/>
      </rPr>
      <t>/usr/sbin/system_profiler SPConfigurationProfileDataType | /usr/bin/grep "allowChat = 0;"</t>
    </r>
    <r>
      <rPr>
        <sz val="11"/>
        <color rgb="FF000000"/>
        <rFont val="Calibri"/>
      </rPr>
      <t xml:space="preserve">
</t>
    </r>
    <r>
      <rPr>
        <sz val="11"/>
        <color rgb="FF000000"/>
        <rFont val="Calibri"/>
      </rPr>
      <t>If anything is returned, this is a finding.</t>
    </r>
    <r>
      <rPr>
        <sz val="11"/>
        <color rgb="FF000000"/>
        <rFont val="Calibri"/>
      </rPr>
      <t xml:space="preserve">
</t>
    </r>
    <r>
      <rPr>
        <sz val="11"/>
        <color rgb="FF000000"/>
        <rFont val="Calibri"/>
      </rPr>
      <t>Built-in applications such as Messages should be evaluated against mission needs and should only appear in the list of allowed applications if specifically required.</t>
    </r>
  </si>
  <si>
    <t>V-76041</t>
  </si>
  <si>
    <r>
      <rPr>
        <sz val="11"/>
        <rFont val="Calibri"/>
      </rPr>
      <t>The OS X system must be configured to disable the iCloud Calendar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</si>
  <si>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Calendar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</si>
  <si>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iCloudCalendar is disabled, run the following command:</t>
    </r>
    <r>
      <rPr>
        <sz val="11"/>
        <color rgb="FF000000"/>
        <rFont val="Calibri"/>
      </rPr>
      <t xml:space="preserve">
</t>
    </r>
    <r>
      <rPr>
        <sz val="11"/>
        <color rgb="FF000000"/>
        <rFont val="Calibri"/>
      </rPr>
      <t>/usr/sbin/system_profiler SPConfigurationProfileDataType | /usr/bin/grep "allowCloudCalendar = 0;"</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Built-in applications such as iCloud Calendar should be evaluated against mission needs and should only appear in the list of allowed applications if specifically required.</t>
    </r>
  </si>
  <si>
    <t>V-76043</t>
  </si>
  <si>
    <r>
      <rPr>
        <sz val="11"/>
        <rFont val="Calibri"/>
      </rPr>
      <t>The OS X system must be configured to disable the iCloud Reminders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</si>
  <si>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Reminders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</si>
  <si>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iCloud Reminders is disabled, run the following command:</t>
    </r>
    <r>
      <rPr>
        <sz val="11"/>
        <color rgb="FF000000"/>
        <rFont val="Calibri"/>
      </rPr>
      <t xml:space="preserve">
</t>
    </r>
    <r>
      <rPr>
        <sz val="11"/>
        <color rgb="FF000000"/>
        <rFont val="Calibri"/>
      </rPr>
      <t>/usr/sbin/system_profiler SPConfigurationProfileDataType | /usr/bin/grep "allowCloudReminders = 0;"</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Built-in applications such as iCloud Reminders should be evaluated against mission needs and should only appear in the list of allowed applications if specifically required.</t>
    </r>
  </si>
  <si>
    <t>V-76045</t>
  </si>
  <si>
    <r>
      <rPr>
        <sz val="11"/>
        <rFont val="Calibri"/>
      </rPr>
      <t>The OS X system must be configured to disable iCloud Address Book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</si>
  <si>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Contacts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</si>
  <si>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iCloud Address Book is disabled, run the following command:</t>
    </r>
    <r>
      <rPr>
        <sz val="11"/>
        <color rgb="FF000000"/>
        <rFont val="Calibri"/>
      </rPr>
      <t xml:space="preserve">
</t>
    </r>
    <r>
      <rPr>
        <sz val="11"/>
        <color rgb="FF000000"/>
        <rFont val="Calibri"/>
      </rPr>
      <t>/usr/sbin/system_profiler SPConfigurationProfileDataType | /usr/bin/grep "allowCloudAddressBook = 0;"</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Built-in applications such as iCloud Address Book should be evaluated against mission needs and should only appear in the list of allowed applications if specifically required.</t>
    </r>
  </si>
  <si>
    <t>V-76047</t>
  </si>
  <si>
    <r>
      <rPr>
        <sz val="11"/>
        <rFont val="Calibri"/>
      </rPr>
      <t>The OS X system must be configured to disable the Mail iCloud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</si>
  <si>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Mail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</si>
  <si>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Mail iCloud is disabled, run the following command:</t>
    </r>
    <r>
      <rPr>
        <sz val="11"/>
        <color rgb="FF000000"/>
        <rFont val="Calibri"/>
      </rPr>
      <t xml:space="preserve">
</t>
    </r>
    <r>
      <rPr>
        <sz val="11"/>
        <color rgb="FF000000"/>
        <rFont val="Calibri"/>
      </rPr>
      <t>/usr/sbin/system_profiler SPConfigurationProfileDataType | /usr/bin/grep "allowCloudMail = 0;"</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Built-in applications such as the Mail iCloud should be evaluated against mission needs and should only appear in the list of allowed applications if specifically required.</t>
    </r>
  </si>
  <si>
    <t>V-76049</t>
  </si>
  <si>
    <r>
      <rPr>
        <sz val="11"/>
        <rFont val="Calibri"/>
      </rPr>
      <t>The OS X system must be configured to disable the iCloud Notes services.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</si>
  <si>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application Notes establishes connections to Apple's iCloud, despite using security controls to disable iCloud access.</t>
    </r>
    <r>
      <rPr>
        <sz val="11"/>
        <color rgb="FF000000"/>
        <rFont val="Calibri"/>
      </rPr>
      <t xml:space="preserve">
</t>
    </r>
    <r>
      <rPr>
        <sz val="11"/>
        <color rgb="FF000000"/>
        <rFont val="Calibri"/>
      </rPr>
      <t>Satisfies: SRG-OS-000095-GPOS-00049, SRG-OS-000370-GPOS-00155</t>
    </r>
  </si>
  <si>
    <r>
      <rPr>
        <sz val="11"/>
        <color rgb="FF000000"/>
        <rFont val="Calibri"/>
      </rPr>
      <t>To check if there is a configuration policy defined for "Application Restrictions", run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iCloud Notes is disabled, run the following command:</t>
    </r>
    <r>
      <rPr>
        <sz val="11"/>
        <color rgb="FF000000"/>
        <rFont val="Calibri"/>
      </rPr>
      <t xml:space="preserve">
</t>
    </r>
    <r>
      <rPr>
        <sz val="11"/>
        <color rgb="FF000000"/>
        <rFont val="Calibri"/>
      </rPr>
      <t>/usr/sbin/system_profiler SPConfigurationProfileDataType | /usr/bin/grep "allowCloudNotes = 0;"</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Built-in applications such as iCloud Notes should be evaluated against mission needs and should only appear in the list of allowed applications if specifically required.</t>
    </r>
  </si>
  <si>
    <t>V-76051</t>
  </si>
  <si>
    <r>
      <rPr>
        <sz val="11"/>
        <rFont val="Calibri"/>
      </rPr>
      <t>The OS X system must be configured to disable the camera.</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</si>
  <si>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preference panel's iCloud and Internet Accounts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</si>
  <si>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the system has been configured to disable the camera, run the following command:</t>
    </r>
    <r>
      <rPr>
        <sz val="11"/>
        <color rgb="FF000000"/>
        <rFont val="Calibri"/>
      </rPr>
      <t xml:space="preserve">
</t>
    </r>
    <r>
      <rPr>
        <sz val="11"/>
        <color rgb="FF000000"/>
        <rFont val="Calibri"/>
      </rPr>
      <t>/usr/sbin/system_profiler SPConfigurationProfileDataType | /usr/bin/grep "allowCamera = 0;"</t>
    </r>
    <r>
      <rPr>
        <sz val="11"/>
        <color rgb="FF000000"/>
        <rFont val="Calibri"/>
      </rPr>
      <t xml:space="preserve">
</t>
    </r>
    <r>
      <rPr>
        <sz val="11"/>
        <color rgb="FF000000"/>
        <rFont val="Calibri"/>
      </rPr>
      <t>If there is no result, this is a finding.</t>
    </r>
  </si>
  <si>
    <t>V-76053</t>
  </si>
  <si>
    <r>
      <rPr>
        <sz val="11"/>
        <rFont val="Calibri"/>
      </rPr>
      <t>The OS X system must be configured to disable the system preference pane for iCloud.</t>
    </r>
  </si>
  <si>
    <r>
      <rPr>
        <sz val="11"/>
        <color rgb="FF000000"/>
        <rFont val="Calibri"/>
      </rPr>
      <t>This setting is enforced using the "Restrictions Policy" configuration profile.</t>
    </r>
  </si>
  <si>
    <r>
      <rPr>
        <sz val="11"/>
        <color rgb="FF000000"/>
        <rFont val="Calibri"/>
      </rPr>
      <t>To check if the system has the correct setting in the configuration profile to disable access to the iCloud preference pane, run the following command:</t>
    </r>
    <r>
      <rPr>
        <sz val="11"/>
        <color rgb="FF000000"/>
        <rFont val="Calibri"/>
      </rPr>
      <t xml:space="preserve">
</t>
    </r>
    <r>
      <rPr>
        <sz val="11"/>
        <color rgb="FF000000"/>
        <rFont val="Calibri"/>
      </rPr>
      <t>/usr/sbin/system_profiler SPConfigurationProfileDataType | /usr/bin/grep -A 5 'DisabledPreferencePanes'</t>
    </r>
    <r>
      <rPr>
        <sz val="11"/>
        <color rgb="FF000000"/>
        <rFont val="Calibri"/>
      </rPr>
      <t xml:space="preserve">
</t>
    </r>
    <r>
      <rPr>
        <sz val="11"/>
        <color rgb="FF000000"/>
        <rFont val="Calibri"/>
      </rPr>
      <t>If nothing is returned, this is a finding.</t>
    </r>
    <r>
      <rPr>
        <sz val="11"/>
        <color rgb="FF000000"/>
        <rFont val="Calibri"/>
      </rPr>
      <t xml:space="preserve">
</t>
    </r>
    <r>
      <rPr>
        <sz val="11"/>
        <color rgb="FF000000"/>
        <rFont val="Calibri"/>
      </rPr>
      <t>To check if iCloud has been disabled, run the following command:</t>
    </r>
    <r>
      <rPr>
        <sz val="11"/>
        <color rgb="FF000000"/>
        <rFont val="Calibri"/>
      </rPr>
      <t xml:space="preserve">
</t>
    </r>
    <r>
      <rPr>
        <sz val="11"/>
        <color rgb="FF000000"/>
        <rFont val="Calibri"/>
      </rPr>
      <t>/usr/sbin/system_profiler SPConfigurationProfileDataType | /usr/bin/grep com.apple.preferences.icloud</t>
    </r>
    <r>
      <rPr>
        <sz val="11"/>
        <color rgb="FF000000"/>
        <rFont val="Calibri"/>
      </rPr>
      <t xml:space="preserve">
</t>
    </r>
    <r>
      <rPr>
        <sz val="11"/>
        <color rgb="FF000000"/>
        <rFont val="Calibri"/>
      </rPr>
      <t>If nothing is returned, this is a finding.</t>
    </r>
  </si>
  <si>
    <t>V-76055</t>
  </si>
  <si>
    <r>
      <rPr>
        <sz val="11"/>
        <rFont val="Calibri"/>
      </rPr>
      <t>The OS X system must be configured to disable the system preference pane for Internet Accounts.</t>
    </r>
  </si>
  <si>
    <r>
      <rPr>
        <sz val="11"/>
        <color rgb="FF000000"/>
        <rFont val="Calibri"/>
      </rPr>
      <t>To check if "Internet Accounts" has been disabled, run the following command:</t>
    </r>
    <r>
      <rPr>
        <sz val="11"/>
        <color rgb="FF000000"/>
        <rFont val="Calibri"/>
      </rPr>
      <t xml:space="preserve">
</t>
    </r>
    <r>
      <rPr>
        <sz val="11"/>
        <color rgb="FF000000"/>
        <rFont val="Calibri"/>
      </rPr>
      <t>/usr/sbin/system_profiler SPConfigurationProfileDataType | /usr/bin/grep com.apple.preferences.internetaccounts</t>
    </r>
    <r>
      <rPr>
        <sz val="11"/>
        <color rgb="FF000000"/>
        <rFont val="Calibri"/>
      </rPr>
      <t xml:space="preserve">
</t>
    </r>
    <r>
      <rPr>
        <sz val="11"/>
        <color rgb="FF000000"/>
        <rFont val="Calibri"/>
      </rPr>
      <t>If nothing is returned, this is a finding.</t>
    </r>
  </si>
  <si>
    <t>V-76057</t>
  </si>
  <si>
    <r>
      <rPr>
        <sz val="11"/>
        <rFont val="Calibri"/>
      </rPr>
      <t>The OS X system must be configured to disable the system preference pane for Siri.</t>
    </r>
  </si>
  <si>
    <r>
      <rPr>
        <sz val="11"/>
        <color rgb="FF000000"/>
        <rFont val="Calibri"/>
      </rPr>
      <t>To check if "Siri" has been disabled, run the following command:</t>
    </r>
    <r>
      <rPr>
        <sz val="11"/>
        <color rgb="FF000000"/>
        <rFont val="Calibri"/>
      </rPr>
      <t xml:space="preserve">
</t>
    </r>
    <r>
      <rPr>
        <sz val="11"/>
        <color rgb="FF000000"/>
        <rFont val="Calibri"/>
      </rPr>
      <t>/usr/sbin/system_profiler SPConfigurationProfileDataType | /usr/bin/grep com.apple.preference.speech</t>
    </r>
    <r>
      <rPr>
        <sz val="11"/>
        <color rgb="FF000000"/>
        <rFont val="Calibri"/>
      </rPr>
      <t xml:space="preserve">
</t>
    </r>
    <r>
      <rPr>
        <sz val="11"/>
        <color rgb="FF000000"/>
        <rFont val="Calibri"/>
      </rPr>
      <t>If nothing is returned, this is a finding.</t>
    </r>
  </si>
  <si>
    <t>V-76059</t>
  </si>
  <si>
    <r>
      <rPr>
        <sz val="11"/>
        <rFont val="Calibri"/>
      </rPr>
      <t>The OS X system must be configured to disable Siri and dictation.</t>
    </r>
  </si>
  <si>
    <r>
      <rPr>
        <sz val="11"/>
        <color rgb="FF000000"/>
        <rFont val="Calibri"/>
      </rPr>
      <t>To check if Siri and dictation has been disabled, run the following command:</t>
    </r>
    <r>
      <rPr>
        <sz val="11"/>
        <color rgb="FF000000"/>
        <rFont val="Calibri"/>
      </rPr>
      <t xml:space="preserve">
</t>
    </r>
    <r>
      <rPr>
        <sz val="11"/>
        <color rgb="FF000000"/>
        <rFont val="Calibri"/>
      </rPr>
      <t>/usr/sbin/system_profiler SPConfigurationProfileDataType | /usr/bin/grep "IronwoodAllowed = 0;"</t>
    </r>
    <r>
      <rPr>
        <sz val="11"/>
        <color rgb="FF000000"/>
        <rFont val="Calibri"/>
      </rPr>
      <t xml:space="preserve">
</t>
    </r>
    <r>
      <rPr>
        <sz val="11"/>
        <color rgb="FF000000"/>
        <rFont val="Calibri"/>
      </rPr>
      <t>If nothing is returned, this is a finding.</t>
    </r>
  </si>
  <si>
    <t>V-76061</t>
  </si>
  <si>
    <r>
      <rPr>
        <sz val="11"/>
        <rFont val="Calibri"/>
      </rPr>
      <t>The OS X system must be configured to disable sending diagnostic and usage data to Apple.</t>
    </r>
  </si>
  <si>
    <r>
      <rPr>
        <sz val="11"/>
        <color rgb="FF000000"/>
        <rFont val="Calibri"/>
      </rPr>
      <t>This setting is enforced using the "Security and Privacy Policy" configuration profile.</t>
    </r>
    <r>
      <rPr>
        <sz val="11"/>
        <color rgb="FF000000"/>
        <rFont val="Calibri"/>
      </rPr>
      <t xml:space="preserve">
</t>
    </r>
    <r>
      <rPr>
        <sz val="11"/>
        <color rgb="FF000000"/>
        <rFont val="Calibri"/>
      </rPr>
      <t>The setting "Send diagnostic &amp; usage data to Apple" is found in System Preferences &gt;&gt; Security &amp; Privacy &gt;&gt; Privacy &gt;&gt; Diagnostics &amp; Usage.</t>
    </r>
    <r>
      <rPr>
        <sz val="11"/>
        <color rgb="FF000000"/>
        <rFont val="Calibri"/>
      </rPr>
      <t xml:space="preserve">
</t>
    </r>
    <r>
      <rPr>
        <sz val="11"/>
        <color rgb="FF000000"/>
        <rFont val="Calibri"/>
      </rPr>
      <t>Uncheck the box that says "Send diagnostic &amp; usage data to Apple."</t>
    </r>
    <r>
      <rPr>
        <sz val="11"/>
        <color rgb="FF000000"/>
        <rFont val="Calibri"/>
      </rPr>
      <t xml:space="preserve">
</t>
    </r>
    <r>
      <rPr>
        <sz val="11"/>
        <color rgb="FF000000"/>
        <rFont val="Calibri"/>
      </rPr>
      <t>To apply the setting from the command line, run the following commands:</t>
    </r>
    <r>
      <rPr>
        <sz val="11"/>
        <color rgb="FF000000"/>
        <rFont val="Calibri"/>
      </rPr>
      <t xml:space="preserve">
</t>
    </r>
    <r>
      <rPr>
        <sz val="11"/>
        <color rgb="FF000000"/>
        <rFont val="Calibri"/>
      </rPr>
      <t>/usr/bin/defaults read "/Library/Application Support/CrashReporter/DiagnosticMessagesHistory.plist" AutoSubmit</t>
    </r>
    <r>
      <rPr>
        <sz val="11"/>
        <color rgb="FF000000"/>
        <rFont val="Calibri"/>
      </rPr>
      <t xml:space="preserve">
</t>
    </r>
    <r>
      <rPr>
        <sz val="11"/>
        <color rgb="FF000000"/>
        <rFont val="Calibri"/>
      </rPr>
      <t>/usr/bin/sudo /usr/bin/defaults write "/Library/Application Support/CrashReporter/DiagnosticMessagesHistory.plist" AutoSubmit -bool false</t>
    </r>
    <r>
      <rPr>
        <sz val="11"/>
        <color rgb="FF000000"/>
        <rFont val="Calibri"/>
      </rPr>
      <t xml:space="preserve">
</t>
    </r>
    <r>
      <rPr>
        <sz val="11"/>
        <color rgb="FF000000"/>
        <rFont val="Calibri"/>
      </rPr>
      <t>/usr/bin/sudo /bin/chmod 644 /Library/Application\ Support/CrashReporter/DiagnosticMessagesHistory.plist</t>
    </r>
    <r>
      <rPr>
        <sz val="11"/>
        <color rgb="FF000000"/>
        <rFont val="Calibri"/>
      </rPr>
      <t xml:space="preserve">
</t>
    </r>
    <r>
      <rPr>
        <sz val="11"/>
        <color rgb="FF000000"/>
        <rFont val="Calibri"/>
      </rPr>
      <t>/usr/bin/sudo /usr/bin/chgrp admin /Library/Application\ Support/CrashReporter/DiagnosticMessagesHistory.plist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</si>
  <si>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Sending diagnostic and usage data to Apple must be disabled.</t>
    </r>
  </si>
  <si>
    <r>
      <rPr>
        <sz val="11"/>
        <color rgb="FF000000"/>
        <rFont val="Calibri"/>
      </rPr>
      <t>Sending diagnostic and usage data to Apple must be disabled.</t>
    </r>
    <r>
      <rPr>
        <sz val="11"/>
        <color rgb="FF000000"/>
        <rFont val="Calibri"/>
      </rPr>
      <t xml:space="preserve">
</t>
    </r>
    <r>
      <rPr>
        <sz val="11"/>
        <color rgb="FF000000"/>
        <rFont val="Calibri"/>
      </rPr>
      <t>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AutoSubmit</t>
    </r>
    <r>
      <rPr>
        <sz val="11"/>
        <color rgb="FF000000"/>
        <rFont val="Calibri"/>
      </rPr>
      <t xml:space="preserve">
</t>
    </r>
    <r>
      <rPr>
        <sz val="11"/>
        <color rgb="FF000000"/>
        <rFont val="Calibri"/>
      </rPr>
      <t>If "AutoSubmit" is not set to "0", this is a finding.</t>
    </r>
    <r>
      <rPr>
        <sz val="11"/>
        <color rgb="FF000000"/>
        <rFont val="Calibri"/>
      </rPr>
      <t xml:space="preserve">
</t>
    </r>
    <r>
      <rPr>
        <sz val="11"/>
        <color rgb="FF000000"/>
        <rFont val="Calibri"/>
      </rPr>
      <t>Alternately, the setting is found in System Preferences &gt;&gt; Security &amp; Privacy &gt;&gt; Privacy &gt;&gt; Diagnostics &amp; Usage.</t>
    </r>
    <r>
      <rPr>
        <sz val="11"/>
        <color rgb="FF000000"/>
        <rFont val="Calibri"/>
      </rPr>
      <t xml:space="preserve">
</t>
    </r>
    <r>
      <rPr>
        <sz val="11"/>
        <color rgb="FF000000"/>
        <rFont val="Calibri"/>
      </rPr>
      <t>If the box that says "Send diagnostic &amp; usage data to Apple" is checked, this is a finding.</t>
    </r>
  </si>
  <si>
    <t>V-76063</t>
  </si>
  <si>
    <r>
      <rPr>
        <sz val="11"/>
        <rFont val="Calibri"/>
      </rPr>
      <t>The OS X system must be configured to disable the Find My Mac iCloud service.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</si>
  <si>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Find My Mac must be disabled.</t>
    </r>
    <r>
      <rPr>
        <sz val="11"/>
        <color rgb="FF000000"/>
        <rFont val="Calibri"/>
      </rPr>
      <t xml:space="preserve">
</t>
    </r>
    <r>
      <rPr>
        <sz val="11"/>
        <color rgb="FF000000"/>
        <rFont val="Calibri"/>
      </rPr>
      <t>Satisfies: SRG-OS-000095-GPOS-00049, SRG-OS-000370-GPOS-00155</t>
    </r>
  </si>
  <si>
    <r>
      <rPr>
        <sz val="11"/>
        <color rgb="FF000000"/>
        <rFont val="Calibri"/>
      </rPr>
      <t>To check if Find My Mac is disabled, use the following command:</t>
    </r>
    <r>
      <rPr>
        <sz val="11"/>
        <color rgb="FF000000"/>
        <rFont val="Calibri"/>
      </rPr>
      <t xml:space="preserve">
</t>
    </r>
    <r>
      <rPr>
        <sz val="11"/>
        <color rgb="FF000000"/>
        <rFont val="Calibri"/>
      </rPr>
      <t>/usr/sbin/system_profiler SPConfigurationProfileDataType | /usr/bin/grep "allowCloudFMM = 0;"</t>
    </r>
    <r>
      <rPr>
        <sz val="11"/>
        <color rgb="FF000000"/>
        <rFont val="Calibri"/>
      </rPr>
      <t xml:space="preserve">
</t>
    </r>
    <r>
      <rPr>
        <sz val="11"/>
        <color rgb="FF000000"/>
        <rFont val="Calibri"/>
      </rPr>
      <t>If nothing is returned, this is a finding.</t>
    </r>
  </si>
  <si>
    <t>V-76065</t>
  </si>
  <si>
    <r>
      <rPr>
        <sz val="11"/>
        <rFont val="Calibri"/>
      </rPr>
      <t>The OS X system must be configured to disable Location Services.</t>
    </r>
  </si>
  <si>
    <r>
      <rPr>
        <sz val="11"/>
        <color rgb="FF000000"/>
        <rFont val="Calibri"/>
      </rPr>
      <t>This setting is enforced using the "Custom Policy" configuration profile.</t>
    </r>
    <r>
      <rPr>
        <sz val="11"/>
        <color rgb="FF000000"/>
        <rFont val="Calibri"/>
      </rPr>
      <t xml:space="preserve">
</t>
    </r>
    <r>
      <rPr>
        <sz val="11"/>
        <color rgb="FF000000"/>
        <rFont val="Calibri"/>
      </rPr>
      <t>The setting "Enable Location Services" can be found in System Preferences &gt;&gt; Security &amp; Privacy &gt;&gt; Privacy &gt;&gt; Location Services. Uncheck the box that says "Enable Location Services".</t>
    </r>
    <r>
      <rPr>
        <sz val="11"/>
        <color rgb="FF000000"/>
        <rFont val="Calibri"/>
      </rPr>
      <t xml:space="preserve">
</t>
    </r>
    <r>
      <rPr>
        <sz val="11"/>
        <color rgb="FF000000"/>
        <rFont val="Calibri"/>
      </rPr>
      <t>It can also be set with the following command:</t>
    </r>
    <r>
      <rPr>
        <sz val="11"/>
        <color rgb="FF000000"/>
        <rFont val="Calibri"/>
      </rPr>
      <t xml:space="preserve">
</t>
    </r>
    <r>
      <rPr>
        <sz val="11"/>
        <color rgb="FF000000"/>
        <rFont val="Calibri"/>
      </rPr>
      <t>/usr/bin/sudo /usr/bin/defaults write /private/var/db/locationd/Library/Preferences/ByHost/com.apple.locationd.`/usr/sbin/system_profiler SPHardwareDataType | /usr/bin/grep "Hardware UUID" | /usr/bin/cut -c22-57` LocationServicesEnabled -bool false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</si>
  <si>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quality-of-life issues.</t>
    </r>
    <r>
      <rPr>
        <sz val="11"/>
        <color rgb="FF000000"/>
        <rFont val="Calibri"/>
      </rPr>
      <t xml:space="preserve">
</t>
    </r>
    <r>
      <rPr>
        <sz val="11"/>
        <color rgb="FF000000"/>
        <rFont val="Calibri"/>
      </rPr>
      <t>Location Services must be disabled.</t>
    </r>
  </si>
  <si>
    <r>
      <rPr>
        <sz val="11"/>
        <color rgb="FF000000"/>
        <rFont val="Calibri"/>
      </rPr>
      <t>Location Services must be disabled. To check if a configuration profile is configured to enforce this setting, run the following command:</t>
    </r>
    <r>
      <rPr>
        <sz val="11"/>
        <color rgb="FF000000"/>
        <rFont val="Calibri"/>
      </rPr>
      <t xml:space="preserve">
</t>
    </r>
    <r>
      <rPr>
        <sz val="11"/>
        <color rgb="FF000000"/>
        <rFont val="Calibri"/>
      </rPr>
      <t>/usr/bin/sudo /usr/sbin/system_profiler SPConfigurationProfileDataType | /usr/bin/grep DisableLocationServices</t>
    </r>
    <r>
      <rPr>
        <sz val="11"/>
        <color rgb="FF000000"/>
        <rFont val="Calibri"/>
      </rPr>
      <t xml:space="preserve">
</t>
    </r>
    <r>
      <rPr>
        <sz val="11"/>
        <color rgb="FF000000"/>
        <rFont val="Calibri"/>
      </rPr>
      <t>If "DisableLocationServices" is not set to "1", this is a finding.</t>
    </r>
    <r>
      <rPr>
        <sz val="11"/>
        <color rgb="FF000000"/>
        <rFont val="Calibri"/>
      </rPr>
      <t xml:space="preserve">
</t>
    </r>
    <r>
      <rPr>
        <sz val="11"/>
        <color rgb="FF000000"/>
        <rFont val="Calibri"/>
      </rPr>
      <t>The setting is found in System Preferences &gt;&gt; Security &amp; Privacy &gt;&gt; Privacy &gt;&gt; Location Services.</t>
    </r>
    <r>
      <rPr>
        <sz val="11"/>
        <color rgb="FF000000"/>
        <rFont val="Calibri"/>
      </rPr>
      <t xml:space="preserve">
</t>
    </r>
    <r>
      <rPr>
        <sz val="11"/>
        <color rgb="FF000000"/>
        <rFont val="Calibri"/>
      </rPr>
      <t>If the box that says "Enable Location Services" is checked, this is a finding.</t>
    </r>
    <r>
      <rPr>
        <sz val="11"/>
        <color rgb="FF000000"/>
        <rFont val="Calibri"/>
      </rPr>
      <t xml:space="preserve">
</t>
    </r>
    <r>
      <rPr>
        <sz val="11"/>
        <color rgb="FF000000"/>
        <rFont val="Calibri"/>
      </rPr>
      <t>To check if the setting was applied on the command line, run the following command:</t>
    </r>
    <r>
      <rPr>
        <sz val="11"/>
        <color rgb="FF000000"/>
        <rFont val="Calibri"/>
      </rPr>
      <t xml:space="preserve">
</t>
    </r>
    <r>
      <rPr>
        <sz val="11"/>
        <color rgb="FF000000"/>
        <rFont val="Calibri"/>
      </rPr>
      <t>/usr/bin/sudo /usr/bin/defaults read /private/var/db/locationd/Library/Preferences/ByHost/com.apple.locationd.`/usr/sbin/system_profiler SPHardwareDataType | /usr/bin/grep "Hardware UUID" | /usr/bin/cut -c22-57` LocationServicesEnabled</t>
    </r>
    <r>
      <rPr>
        <sz val="11"/>
        <color rgb="FF000000"/>
        <rFont val="Calibri"/>
      </rPr>
      <t xml:space="preserve">
</t>
    </r>
    <r>
      <rPr>
        <sz val="11"/>
        <color rgb="FF000000"/>
        <rFont val="Calibri"/>
      </rPr>
      <t>If the output is "1" this is a finding.</t>
    </r>
  </si>
  <si>
    <t>V-76067</t>
  </si>
  <si>
    <r>
      <rPr>
        <sz val="11"/>
        <rFont val="Calibri"/>
      </rPr>
      <t>The OS X system must be configured to disable Bonjour multicast advertising.</t>
    </r>
  </si>
  <si>
    <r>
      <rPr>
        <sz val="11"/>
        <color rgb="FF000000"/>
        <rFont val="Calibri"/>
      </rPr>
      <t>To configure Bonjour to disable multicast advertising, run the following command:</t>
    </r>
    <r>
      <rPr>
        <sz val="11"/>
        <color rgb="FF000000"/>
        <rFont val="Calibri"/>
      </rPr>
      <t xml:space="preserve">
</t>
    </r>
    <r>
      <rPr>
        <sz val="11"/>
        <color rgb="FF000000"/>
        <rFont val="Calibri"/>
      </rPr>
      <t>/usr/bin/sudo /usr/bin/defaults write /Library/Preferences/com.apple.mDNSResponder.plist NoMulticastAdvertisements -bool true</t>
    </r>
    <r>
      <rPr>
        <sz val="11"/>
        <color rgb="FF000000"/>
        <rFont val="Calibri"/>
      </rPr>
      <t xml:space="preserve">
</t>
    </r>
    <r>
      <rPr>
        <sz val="11"/>
        <color rgb="FF000000"/>
        <rFont val="Calibri"/>
      </rPr>
      <t>The system will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</si>
  <si>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Bonjour multicast advertising must be disabled on the system.</t>
    </r>
  </si>
  <si>
    <r>
      <rPr>
        <sz val="11"/>
        <color rgb="FF000000"/>
        <rFont val="Calibri"/>
      </rPr>
      <t>To check if Bonjour multicast advertising has been disabled, run the following command:</t>
    </r>
    <r>
      <rPr>
        <sz val="11"/>
        <color rgb="FF000000"/>
        <rFont val="Calibri"/>
      </rPr>
      <t xml:space="preserve">
</t>
    </r>
    <r>
      <rPr>
        <sz val="11"/>
        <color rgb="FF000000"/>
        <rFont val="Calibri"/>
      </rPr>
      <t>/usr/bin/sudo /usr/bin/defaults read /Library/Preferences/com.apple.mDNSResponder | /usr/bin/grep NoMulticastAdvertisements</t>
    </r>
    <r>
      <rPr>
        <sz val="11"/>
        <color rgb="FF000000"/>
        <rFont val="Calibri"/>
      </rPr>
      <t xml:space="preserve">
</t>
    </r>
    <r>
      <rPr>
        <sz val="11"/>
        <color rgb="FF000000"/>
        <rFont val="Calibri"/>
      </rPr>
      <t>If an error is returned, nothing is returned, or "NoMulticastAdvertisements" is not set to "1", this is a finding.</t>
    </r>
  </si>
  <si>
    <t>V-76069</t>
  </si>
  <si>
    <r>
      <rPr>
        <sz val="11"/>
        <rFont val="Calibri"/>
      </rPr>
      <t>The OS X system must be configured to disable the UUCP service.</t>
    </r>
  </si>
  <si>
    <r>
      <rPr>
        <sz val="11"/>
        <color rgb="FF000000"/>
        <rFont val="Calibri"/>
      </rPr>
      <t>To disable the UUCP service, run the following command:</t>
    </r>
    <r>
      <rPr>
        <sz val="11"/>
        <color rgb="FF000000"/>
        <rFont val="Calibri"/>
      </rPr>
      <t xml:space="preserve">
</t>
    </r>
    <r>
      <rPr>
        <sz val="11"/>
        <color rgb="FF000000"/>
        <rFont val="Calibri"/>
      </rPr>
      <t>/usr/bin/sudo /bin/launchctl disable system/com.apple.uucp</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</si>
  <si>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(e.g., key missions, functions). </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The system must not have the UUCP service active.</t>
    </r>
  </si>
  <si>
    <r>
      <rPr>
        <sz val="11"/>
        <color rgb="FF000000"/>
        <rFont val="Calibri"/>
      </rPr>
      <t>To check if the UUCP service is disabled, use the following command:</t>
    </r>
    <r>
      <rPr>
        <sz val="11"/>
        <color rgb="FF000000"/>
        <rFont val="Calibri"/>
      </rPr>
      <t xml:space="preserve">
</t>
    </r>
    <r>
      <rPr>
        <sz val="11"/>
        <color rgb="FF000000"/>
        <rFont val="Calibri"/>
      </rPr>
      <t>/usr/bin/sudo /bin/launchctl print-disabled system | /usr/bin/grep com.apple.uucp</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"com.apple.uucp" =&gt; true</t>
    </r>
  </si>
  <si>
    <t>V-76071</t>
  </si>
  <si>
    <r>
      <rPr>
        <sz val="11"/>
        <rFont val="Calibri"/>
      </rPr>
      <t>The OS X system must require individuals to be authenticated with an individual authenticator prior to using a group authenticator.</t>
    </r>
  </si>
  <si>
    <r>
      <rPr>
        <sz val="11"/>
        <color rgb="FF000000"/>
        <rFont val="Calibri"/>
      </rPr>
      <t>To ensure that "PermitRootLogin" is disabled by sshd, run the following command:</t>
    </r>
    <r>
      <rPr>
        <sz val="11"/>
        <color rgb="FF000000"/>
        <rFont val="Calibri"/>
      </rPr>
      <t xml:space="preserve">
</t>
    </r>
    <r>
      <rPr>
        <sz val="11"/>
        <color rgb="FF000000"/>
        <rFont val="Calibri"/>
      </rPr>
      <t>/usr/bin/sudo /usr/bin/sed -i.bak ‘' 's/^[\#]*PermitRootLogin.*/PermitRootLogin no/' /etc/ssh/sshd_config</t>
    </r>
  </si>
  <si>
    <r>
      <rPr>
        <sz val="11"/>
        <color rgb="FF000000"/>
        <rFont val="Calibri"/>
      </rPr>
      <t>Administrator users must never log in directly as root. To assure individual accountability and prevent unauthorized access, logging in as root over a remote connection must be disabled. Administrators should only run commands as root after first authenticating with their individual user names and passwords.</t>
    </r>
  </si>
  <si>
    <r>
      <rPr>
        <sz val="11"/>
        <color rgb="FF000000"/>
        <rFont val="Calibri"/>
      </rPr>
      <t>To check if SSH has root logins enabled, run the following command:</t>
    </r>
    <r>
      <rPr>
        <sz val="11"/>
        <color rgb="FF000000"/>
        <rFont val="Calibri"/>
      </rPr>
      <t xml:space="preserve">
</t>
    </r>
    <r>
      <rPr>
        <sz val="11"/>
        <color rgb="FF000000"/>
        <rFont val="Calibri"/>
      </rPr>
      <t>/usr/bin/sudo /usr/bin/grep ^PermitRootLogin /etc/ssh/sshd_config</t>
    </r>
    <r>
      <rPr>
        <sz val="11"/>
        <color rgb="FF000000"/>
        <rFont val="Calibri"/>
      </rPr>
      <t xml:space="preserve">
</t>
    </r>
    <r>
      <rPr>
        <sz val="11"/>
        <color rgb="FF000000"/>
        <rFont val="Calibri"/>
      </rPr>
      <t>If there is no result, or the result is set to "yes", this is a finding.</t>
    </r>
  </si>
  <si>
    <t>V-76073</t>
  </si>
  <si>
    <r>
      <rPr>
        <sz val="11"/>
        <rFont val="Calibri"/>
      </rPr>
      <t>The OS X system must implement NSA-approved cryptography to protect classified information in accordance with applicable federal laws, Executive Orders, directives, policies, regulations, and standards.</t>
    </r>
  </si>
  <si>
    <r>
      <rPr>
        <sz val="11"/>
        <color rgb="FF000000"/>
        <rFont val="Calibri"/>
      </rPr>
      <t>To ensure that "Protocol 2" is used by sshd, run the following command:</t>
    </r>
    <r>
      <rPr>
        <sz val="11"/>
        <color rgb="FF000000"/>
        <rFont val="Calibri"/>
      </rPr>
      <t xml:space="preserve">
</t>
    </r>
    <r>
      <rPr>
        <sz val="11"/>
        <color rgb="FF000000"/>
        <rFont val="Calibri"/>
      </rPr>
      <t>/usr/bin/sudo /usr/bin/sed -i.bak 's/.*Protocol.*/Protocol 2/' /etc/ssh/sshd_config</t>
    </r>
  </si>
  <si>
    <r>
      <rPr>
        <sz val="11"/>
        <color rgb="FF000000"/>
        <rFont val="Calibri"/>
      </rPr>
      <t>Use of weak or untested encryption algorithms undermines the purposes of using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Satisfies: SRG-OS-000112-GPOS-00057, SRG-OS-000113-GPOS-00058, SRG-OS-000396-GPOS-00176</t>
    </r>
  </si>
  <si>
    <r>
      <rPr>
        <sz val="11"/>
        <color rgb="FF000000"/>
        <rFont val="Calibri"/>
      </rPr>
      <t>To check which protocol is configured for sshd, run the following:</t>
    </r>
    <r>
      <rPr>
        <sz val="11"/>
        <color rgb="FF000000"/>
        <rFont val="Calibri"/>
      </rPr>
      <t xml:space="preserve">
</t>
    </r>
    <r>
      <rPr>
        <sz val="11"/>
        <color rgb="FF000000"/>
        <rFont val="Calibri"/>
      </rPr>
      <t>/usr/bin/sudo /usr/bin/grep ^Protocol /etc/ssh/sshd_config</t>
    </r>
    <r>
      <rPr>
        <sz val="11"/>
        <color rgb="FF000000"/>
        <rFont val="Calibri"/>
      </rPr>
      <t xml:space="preserve">
</t>
    </r>
    <r>
      <rPr>
        <sz val="11"/>
        <color rgb="FF000000"/>
        <rFont val="Calibri"/>
      </rPr>
      <t>If there is no result or the result is not "Protocol 2", this is a finding.</t>
    </r>
  </si>
  <si>
    <t>V-76075</t>
  </si>
  <si>
    <r>
      <rPr>
        <sz val="11"/>
        <rFont val="Calibri"/>
      </rPr>
      <t>The OS X system must enforce password complexity by requiring that at least one numeric character be used.</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</si>
  <si>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t>
    </r>
    <r>
      <rPr>
        <sz val="11"/>
        <color rgb="FF000000"/>
        <rFont val="Calibri"/>
      </rPr>
      <t xml:space="preserve">
</t>
    </r>
    <r>
      <rPr>
        <sz val="11"/>
        <color rgb="FF000000"/>
        <rFont val="Calibri"/>
      </rPr>
      <t>If the file does not yet contain any policy settings, replace &lt;dict/&gt; with &lt;dict&gt;&lt;/dict&gt;; then insert the following text after the opening &lt;dict&gt; tag and before the closing &lt;/dict&gt; tag.</t>
    </r>
    <r>
      <rPr>
        <sz val="11"/>
        <color rgb="FF000000"/>
        <rFont val="Calibri"/>
      </rPr>
      <t xml:space="preserve">
</t>
    </r>
    <r>
      <rPr>
        <sz val="11"/>
        <color rgb="FF000000"/>
        <rFont val="Calibri"/>
      </rPr>
      <t>The same text can also be used if the line "&lt;key&gt;policyCategoryPasswordContent&lt;/key&gt;" is not present.</t>
    </r>
    <r>
      <rPr>
        <sz val="11"/>
        <color rgb="FF000000"/>
        <rFont val="Calibri"/>
      </rPr>
      <t xml:space="preserve">
</t>
    </r>
    <r>
      <rPr>
        <sz val="11"/>
        <color rgb="FF000000"/>
        <rFont val="Calibri"/>
      </rPr>
      <t>&lt;key&gt;policyCategoryPasswordContent&lt;/key&gt;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&lt;string&gt;policyAttributePassword matches '(.*[0-9].*){1,}+'&lt;/string&gt;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&lt;string&gt;com.apple.policy.legacy.requiresNumeric&lt;/string&gt;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&lt;key&gt;minimumNumericCharacters&lt;/key&gt;</t>
    </r>
    <r>
      <rPr>
        <sz val="11"/>
        <color rgb="FF000000"/>
        <rFont val="Calibri"/>
      </rPr>
      <t xml:space="preserve">
</t>
    </r>
    <r>
      <rPr>
        <sz val="11"/>
        <color rgb="FF000000"/>
        <rFont val="Calibri"/>
      </rPr>
      <t>&lt;integer&gt;1&lt;/integer&gt;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file does contain policy settings, and the line "&lt;key&gt;policyCategoryPasswordContent&lt;/key&gt;" does exist, insert the following text after the opening &lt;array&gt; tag that comes right after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&lt;string&gt;policyAttributePassword matches '(.*[0-9].*){1,}+'&lt;/string&gt;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&lt;string&gt;com.apple.policy.legacy.requiresNumeric&lt;/string&gt;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&lt;key&gt;minimumNumericCharacters&lt;/key&gt;</t>
    </r>
    <r>
      <rPr>
        <sz val="11"/>
        <color rgb="FF000000"/>
        <rFont val="Calibri"/>
      </rPr>
      <t xml:space="preserve">
</t>
    </r>
    <r>
      <rPr>
        <sz val="11"/>
        <color rgb="FF000000"/>
        <rFont val="Calibri"/>
      </rPr>
      <t>&lt;integer&gt;1&lt;/integer&gt;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</si>
  <si>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</si>
  <si>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numeric character:</t>
    </r>
    <r>
      <rPr>
        <sz val="11"/>
        <color rgb="FF000000"/>
        <rFont val="Calibri"/>
      </rPr>
      <t xml:space="preserve">
</t>
    </r>
    <r>
      <rPr>
        <sz val="11"/>
        <color rgb="FF000000"/>
        <rFont val="Calibri"/>
      </rPr>
      <t>/usr/sbin/system_profiler SPConfigurationProfileDataType | /usr/bin/grep requireAlphanumeric</t>
    </r>
    <r>
      <rPr>
        <sz val="11"/>
        <color rgb="FF000000"/>
        <rFont val="Calibri"/>
      </rPr>
      <t xml:space="preserve">
</t>
    </r>
    <r>
      <rPr>
        <sz val="11"/>
        <color rgb="FF000000"/>
        <rFont val="Calibri"/>
      </rPr>
      <t>If "requireAlphanumeric" is not set to "1" or is undefined,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"&lt;key&gt;policyCategoryPasswordContent&lt;/key&gt;".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that "matches" the variable "policyAttributePassword" to the regular expression "(.*[0-9].*){1,}+" or to a similar expression that will ensure the password contains a character in the range 0-9 one or more times.</t>
    </r>
    <r>
      <rPr>
        <sz val="11"/>
        <color rgb="FF000000"/>
        <rFont val="Calibri"/>
      </rPr>
      <t xml:space="preserve">
</t>
    </r>
    <r>
      <rPr>
        <sz val="11"/>
        <color rgb="FF000000"/>
        <rFont val="Calibri"/>
      </rPr>
      <t>If this check allows users to create passwords without at least one numeric character, or if no such check exists, this is a finding.</t>
    </r>
  </si>
  <si>
    <t>V-76077</t>
  </si>
  <si>
    <r>
      <rPr>
        <sz val="11"/>
        <rFont val="Calibri"/>
      </rPr>
      <t>The OS X system must enforce password complexity by requiring that at least one special character be used.</t>
    </r>
  </si>
  <si>
    <r>
      <rPr>
        <sz val="11"/>
        <color rgb="FF000000"/>
        <rFont val="Calibri"/>
      </rPr>
      <t>This setting may be enforced using the "Passcode Policy" configuration profile or by a directory service.</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</si>
  <si>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 Password complexity is one factor in determining how long it takes to crack a password. The more complex the password, the greater the number of possible combinations that need to be tested before the password is compromised. Special characters are those characters that are not alphanumeric. Examples include: ~ ! @ # $ % ^ *.</t>
    </r>
  </si>
  <si>
    <r>
      <rPr>
        <sz val="11"/>
        <color rgb="FF000000"/>
        <rFont val="Calibri"/>
      </rPr>
      <t>Password policy can be set with a configuration profile or the "pwpolicy" utility. If password policy is set with a configuration profile, run the following command to check if the system is configured to require that passwords contain at least one special character:</t>
    </r>
    <r>
      <rPr>
        <sz val="11"/>
        <color rgb="FF000000"/>
        <rFont val="Calibri"/>
      </rPr>
      <t xml:space="preserve">
</t>
    </r>
    <r>
      <rPr>
        <sz val="11"/>
        <color rgb="FF000000"/>
        <rFont val="Calibri"/>
      </rPr>
      <t>/usr/sbin/system_profiler SPConfigurationProfileDataType | /usr/bin/grep minComplexChars</t>
    </r>
    <r>
      <rPr>
        <sz val="11"/>
        <color rgb="FF000000"/>
        <rFont val="Calibri"/>
      </rPr>
      <t xml:space="preserve">
</t>
    </r>
    <r>
      <rPr>
        <sz val="11"/>
        <color rgb="FF000000"/>
        <rFont val="Calibri"/>
      </rPr>
      <t>If "minComplexChars" is not set to "1" or is undefined, this is a finding.</t>
    </r>
    <r>
      <rPr>
        <sz val="11"/>
        <color rgb="FF000000"/>
        <rFont val="Calibri"/>
      </rPr>
      <t xml:space="preserve">
</t>
    </r>
    <r>
      <rPr>
        <sz val="11"/>
        <color rgb="FF000000"/>
        <rFont val="Calibri"/>
      </rPr>
      <t>Run the following command to check if the system is configured to require that passwords not contain repeated sequential characters or characters in increasing and decreasing sequential order:</t>
    </r>
    <r>
      <rPr>
        <sz val="11"/>
        <color rgb="FF000000"/>
        <rFont val="Calibri"/>
      </rPr>
      <t xml:space="preserve">
</t>
    </r>
    <r>
      <rPr>
        <sz val="11"/>
        <color rgb="FF000000"/>
        <rFont val="Calibri"/>
      </rPr>
      <t>/usr/sbin/system_profiler SPConfigurationProfileDataType | /usr/bin/grep allowSimple</t>
    </r>
    <r>
      <rPr>
        <sz val="11"/>
        <color rgb="FF000000"/>
        <rFont val="Calibri"/>
      </rPr>
      <t xml:space="preserve">
</t>
    </r>
    <r>
      <rPr>
        <sz val="11"/>
        <color rgb="FF000000"/>
        <rFont val="Calibri"/>
      </rPr>
      <t>If "allowSimple" is not set to "0" or is undefined, this is a finding.</t>
    </r>
  </si>
  <si>
    <t>V-76079</t>
  </si>
  <si>
    <r>
      <rPr>
        <sz val="11"/>
        <rFont val="Calibri"/>
      </rPr>
      <t>The OS X system must enforce a minimum 15-character password length.</t>
    </r>
  </si>
  <si>
    <r>
      <rPr>
        <sz val="11"/>
        <color rgb="FF000000"/>
        <rFont val="Calibri"/>
      </rPr>
      <t>This setting is enforced using the "Passcode Policy" configuration profile.</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</si>
  <si>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The minimum password length must be set to 15 characters. Password complexity, or strength, is a measure of the effectiveness of a password in resisting attempts at guessing and brute-force attacks. Password length is one factor of several that helps to determine strength and how long it takes to crack a password. The use of more characters in a password helps to exponentially increase the time and/or resources required to compromise the password.</t>
    </r>
  </si>
  <si>
    <r>
      <rPr>
        <sz val="11"/>
        <color rgb="FF000000"/>
        <rFont val="Calibri"/>
      </rPr>
      <t>To check the currently applied policies for passwords and accounts, use the following command:</t>
    </r>
    <r>
      <rPr>
        <sz val="11"/>
        <color rgb="FF000000"/>
        <rFont val="Calibri"/>
      </rPr>
      <t xml:space="preserve">
</t>
    </r>
    <r>
      <rPr>
        <sz val="11"/>
        <color rgb="FF000000"/>
        <rFont val="Calibri"/>
      </rPr>
      <t>/usr/bin/sudo /usr/sbin/system_profiler SPConfigurationProfileDataType | /usr/bin/grep minLength</t>
    </r>
    <r>
      <rPr>
        <sz val="11"/>
        <color rgb="FF000000"/>
        <rFont val="Calibri"/>
      </rPr>
      <t xml:space="preserve">
</t>
    </r>
    <r>
      <rPr>
        <sz val="11"/>
        <color rgb="FF000000"/>
        <rFont val="Calibri"/>
      </rPr>
      <t xml:space="preserve">The parameter minLength should be "15". </t>
    </r>
    <r>
      <rPr>
        <sz val="11"/>
        <color rgb="FF000000"/>
        <rFont val="Calibri"/>
      </rPr>
      <t xml:space="preserve">
</t>
    </r>
    <r>
      <rPr>
        <sz val="11"/>
        <color rgb="FF000000"/>
        <rFont val="Calibri"/>
      </rPr>
      <t>If it is less than "15", this is a finding.</t>
    </r>
  </si>
  <si>
    <t>V-76081</t>
  </si>
  <si>
    <r>
      <rPr>
        <sz val="11"/>
        <rFont val="Calibri"/>
      </rPr>
      <t>The OS X system must not use telnet.</t>
    </r>
  </si>
  <si>
    <r>
      <rPr>
        <sz val="11"/>
        <color rgb="FF000000"/>
        <rFont val="Calibri"/>
      </rPr>
      <t>To disable the "telnet" service, run the following command:</t>
    </r>
    <r>
      <rPr>
        <sz val="11"/>
        <color rgb="FF000000"/>
        <rFont val="Calibri"/>
      </rPr>
      <t xml:space="preserve">
</t>
    </r>
    <r>
      <rPr>
        <sz val="11"/>
        <color rgb="FF000000"/>
        <rFont val="Calibri"/>
      </rPr>
      <t>/usr/bin/sudo /bin/launchctl disable system/com.apple.telnetd</t>
    </r>
    <r>
      <rPr>
        <sz val="11"/>
        <color rgb="FF000000"/>
        <rFont val="Calibri"/>
      </rPr>
      <t xml:space="preserve">
</t>
    </r>
    <r>
      <rPr>
        <sz val="11"/>
        <color rgb="FF000000"/>
        <rFont val="Calibri"/>
      </rPr>
      <t>The system may need to be restarted for the update to take effect.</t>
    </r>
  </si>
  <si>
    <r>
      <rPr>
        <sz val="11"/>
        <color rgb="FF000000"/>
        <rFont val="Calibri"/>
      </rPr>
      <t xml:space="preserve">The "telnet"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telnet is one way to mitigate this risk. Administrators should be instructed to use an alternate service for remote access sessions, non-local maintenance sessions, and diagnostic communications that uses encryption, such as SSH.</t>
    </r>
    <r>
      <rPr>
        <sz val="11"/>
        <color rgb="FF000000"/>
        <rFont val="Calibri"/>
      </rPr>
      <t xml:space="preserve">
</t>
    </r>
    <r>
      <rPr>
        <sz val="11"/>
        <color rgb="FF000000"/>
        <rFont val="Calibri"/>
      </rPr>
      <t>Satisfies: SRG-OS-000074-GPOS-00042, SRG-OS-000125-GPOS-00065, SRG-OS-000250-GPOS-00093, SRG-OS-000393-GPOS-00173, SRG-OS-000394-GPOS-00174</t>
    </r>
  </si>
  <si>
    <r>
      <rPr>
        <sz val="11"/>
        <color rgb="FF000000"/>
        <rFont val="Calibri"/>
      </rPr>
      <t>To check if the "telnet" service is disabled, use the following command:</t>
    </r>
    <r>
      <rPr>
        <sz val="11"/>
        <color rgb="FF000000"/>
        <rFont val="Calibri"/>
      </rPr>
      <t xml:space="preserve">
</t>
    </r>
    <r>
      <rPr>
        <sz val="11"/>
        <color rgb="FF000000"/>
        <rFont val="Calibri"/>
      </rPr>
      <t>/usr/bin/sudo /bin/launchctl print-disabled system | /usr/bin/grep com.apple.telnetd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"com.apple.telnetd" =&gt; true</t>
    </r>
  </si>
  <si>
    <t>V-76083</t>
  </si>
  <si>
    <r>
      <rPr>
        <sz val="11"/>
        <rFont val="Calibri"/>
      </rPr>
      <t>The OS X system must not use unencrypted FTP.</t>
    </r>
  </si>
  <si>
    <r>
      <rPr>
        <sz val="11"/>
        <color rgb="FF000000"/>
        <rFont val="Calibri"/>
      </rPr>
      <t>To disable the "ftp" service, run the following command:</t>
    </r>
    <r>
      <rPr>
        <sz val="11"/>
        <color rgb="FF000000"/>
        <rFont val="Calibri"/>
      </rPr>
      <t xml:space="preserve">
</t>
    </r>
    <r>
      <rPr>
        <sz val="11"/>
        <color rgb="FF000000"/>
        <rFont val="Calibri"/>
      </rPr>
      <t>/usr/bin/sudo /bin/launchctl disable system/com.apple.ftpd</t>
    </r>
    <r>
      <rPr>
        <sz val="11"/>
        <color rgb="FF000000"/>
        <rFont val="Calibri"/>
      </rPr>
      <t xml:space="preserve">
</t>
    </r>
    <r>
      <rPr>
        <sz val="11"/>
        <color rgb="FF000000"/>
        <rFont val="Calibri"/>
      </rPr>
      <t>The system may need to be restarted for the update to take effect.</t>
    </r>
  </si>
  <si>
    <r>
      <rPr>
        <sz val="11"/>
        <color rgb="FF000000"/>
        <rFont val="Calibri"/>
      </rPr>
      <t xml:space="preserve">The "ftp" service must be disabled as it sends all data in a clear-text form that can be easily intercepted and read. The data needs to be protected at all times during transmission, and encryption is the standard method for protecting data in transit. </t>
    </r>
    <r>
      <rPr>
        <sz val="11"/>
        <color rgb="FF000000"/>
        <rFont val="Calibri"/>
      </rPr>
      <t xml:space="preserve">
</t>
    </r>
    <r>
      <rPr>
        <sz val="11"/>
        <color rgb="FF000000"/>
        <rFont val="Calibri"/>
      </rPr>
      <t>If the data is not encrypted during transmission, it can be plainly read (i.e., clear text) and easily compromised. Disabling ftp is one way to mitigate this risk. Administrators should be instructed to use an alternate service for data transmission that uses encryption, such as SFTP.</t>
    </r>
  </si>
  <si>
    <r>
      <rPr>
        <sz val="11"/>
        <color rgb="FF000000"/>
        <rFont val="Calibri"/>
      </rPr>
      <t>To check if the "ftp" service is disabled, use the following command:</t>
    </r>
    <r>
      <rPr>
        <sz val="11"/>
        <color rgb="FF000000"/>
        <rFont val="Calibri"/>
      </rPr>
      <t xml:space="preserve">
</t>
    </r>
    <r>
      <rPr>
        <sz val="11"/>
        <color rgb="FF000000"/>
        <rFont val="Calibri"/>
      </rPr>
      <t>/usr/bin/sudo /bin/launchctl print-disabled system | /usr/bin/grep com.apple.ftpd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"com.apple.ftpd" =&gt; true</t>
    </r>
  </si>
  <si>
    <t>V-76085</t>
  </si>
  <si>
    <r>
      <rPr>
        <sz val="11"/>
        <rFont val="Calibri"/>
      </rPr>
      <t>The OS X system must allow only applications downloaded from the App Store or properly signed to run.</t>
    </r>
  </si>
  <si>
    <r>
      <rPr>
        <sz val="11"/>
        <color rgb="FF000000"/>
        <rFont val="Calibri"/>
      </rPr>
      <t>This setting is enforced using the "Security and Privacy Policy" configuration profile.</t>
    </r>
  </si>
  <si>
    <r>
      <rPr>
        <sz val="11"/>
        <color rgb="FF000000"/>
        <rFont val="Calibri"/>
      </rPr>
      <t>Gatekeeper settings must be configured correctly to only allow the system to run applications downloaded from the Mac App Store or applications signed with a valid Apple Developer ID code. Administrator users will still have the option to override these settings on a per-app basis. Gatekeeper is a security feature that ensures that applications must be digitally signed by an Apple-issued certificate in order to run. Digital signatures allow the OS X to verify that the application has not been modified by a malicious third party.</t>
    </r>
  </si>
  <si>
    <r>
      <rPr>
        <sz val="11"/>
        <color rgb="FF000000"/>
        <rFont val="Calibri"/>
      </rPr>
      <t>To verify only applications downloaded from the App Store are allowed to run, type the following command:</t>
    </r>
    <r>
      <rPr>
        <sz val="11"/>
        <color rgb="FF000000"/>
        <rFont val="Calibri"/>
      </rPr>
      <t xml:space="preserve">
</t>
    </r>
    <r>
      <rPr>
        <sz val="11"/>
        <color rgb="FF000000"/>
        <rFont val="Calibri"/>
      </rPr>
      <t>/usr/sbin/system_profiler SPConfigurationProfileDataType | /usr/bin/grep EnableAssessment</t>
    </r>
    <r>
      <rPr>
        <sz val="11"/>
        <color rgb="FF000000"/>
        <rFont val="Calibri"/>
      </rPr>
      <t xml:space="preserve">
</t>
    </r>
    <r>
      <rPr>
        <sz val="11"/>
        <color rgb="FF000000"/>
        <rFont val="Calibri"/>
      </rPr>
      <t>If "EnableAssessment" is not set to "1", this is a finding.</t>
    </r>
    <r>
      <rPr>
        <sz val="11"/>
        <color rgb="FF000000"/>
        <rFont val="Calibri"/>
      </rPr>
      <t xml:space="preserve">
</t>
    </r>
    <r>
      <rPr>
        <sz val="11"/>
        <color rgb="FF000000"/>
        <rFont val="Calibri"/>
      </rPr>
      <t>/usr/sbin/system_profiler SPConfigurationProfileDataType | /usr/bin/grep AllowIdentifiedDevelopers</t>
    </r>
    <r>
      <rPr>
        <sz val="11"/>
        <color rgb="FF000000"/>
        <rFont val="Calibri"/>
      </rPr>
      <t xml:space="preserve">
</t>
    </r>
    <r>
      <rPr>
        <sz val="11"/>
        <color rgb="FF000000"/>
        <rFont val="Calibri"/>
      </rPr>
      <t>If "AllowIdentifiedDevelopers" is not set to "1", this is a finding.</t>
    </r>
  </si>
  <si>
    <t>V-76087</t>
  </si>
  <si>
    <r>
      <rPr>
        <sz val="11"/>
        <rFont val="Calibri"/>
      </rPr>
      <t>The OS X system must be configured so that end users cannot override Gatekeeper settings.</t>
    </r>
  </si>
  <si>
    <r>
      <rPr>
        <sz val="11"/>
        <color rgb="FF000000"/>
        <rFont val="Calibri"/>
      </rPr>
      <t>Gatekeeper must be configured with a configuration profile to prevent normal users from overriding its setting. If users are allowed to disable Gatekeeper or set it to a less restrictive setting, malware could be introduced into the system. Gatekeeper is a security feature that ensures applications must be digitally signed by an Apple-issued certificate in order to run. Digital signatures allow Mac OS X to verify the application has not been modified by a malicious third party.</t>
    </r>
  </si>
  <si>
    <r>
      <rPr>
        <sz val="11"/>
        <color rgb="FF000000"/>
        <rFont val="Calibri"/>
      </rPr>
      <t>To verify the user cannot override Gatekeeper settings, type the following code:</t>
    </r>
    <r>
      <rPr>
        <sz val="11"/>
        <color rgb="FF000000"/>
        <rFont val="Calibri"/>
      </rPr>
      <t xml:space="preserve">
</t>
    </r>
    <r>
      <rPr>
        <sz val="11"/>
        <color rgb="FF000000"/>
        <rFont val="Calibri"/>
      </rPr>
      <t>/usr/sbin/system_profiler SPConfigurationProfileDataType | /usr/bin/grep DisableOverride</t>
    </r>
    <r>
      <rPr>
        <sz val="11"/>
        <color rgb="FF000000"/>
        <rFont val="Calibri"/>
      </rPr>
      <t xml:space="preserve">
</t>
    </r>
    <r>
      <rPr>
        <sz val="11"/>
        <color rgb="FF000000"/>
        <rFont val="Calibri"/>
      </rPr>
      <t>If "DisableOverride" is not set to "1", this is a finding.</t>
    </r>
  </si>
  <si>
    <t>V-76089</t>
  </si>
  <si>
    <r>
      <rPr>
        <sz val="11"/>
        <rFont val="Calibri"/>
      </rPr>
      <t>The OS X system must be configured with the SSH daemon ClientAliveInterval option set to 900 or less.</t>
    </r>
  </si>
  <si>
    <r>
      <rPr>
        <sz val="11"/>
        <color rgb="FF000000"/>
        <rFont val="Calibri"/>
      </rPr>
      <t>To ensure that "ClientAliveInterval" is set correctly, run the following command:</t>
    </r>
    <r>
      <rPr>
        <sz val="11"/>
        <color rgb="FF000000"/>
        <rFont val="Calibri"/>
      </rPr>
      <t xml:space="preserve">
</t>
    </r>
    <r>
      <rPr>
        <sz val="11"/>
        <color rgb="FF000000"/>
        <rFont val="Calibri"/>
      </rPr>
      <t>/usr/bin/sudo /usr/bin/sed -i.bak 's/.*ClientAliveInterval.*/ClientAliveInterval 900/' /etc/ssh/sshd_config</t>
    </r>
  </si>
  <si>
    <r>
      <rPr>
        <sz val="11"/>
        <color rgb="FF000000"/>
        <rFont val="Calibri"/>
      </rPr>
      <t>SSH should be configured to log users out after a 15-minute interval of inactivity and to wait only 30 seconds before timing out logon attempts. Terminating an idle session within a short time period reduces the window of opportunity for unauthorized personnel to take control of a management session enabled on the console or console port that has been left unattended. In addition, quickly terminating an idle session or an incomplete logon attempt will also free up resources committed by the managed network element.</t>
    </r>
  </si>
  <si>
    <r>
      <rPr>
        <sz val="11"/>
        <color rgb="FF000000"/>
        <rFont val="Calibri"/>
      </rPr>
      <t>The SSH daemon "ClientAliveInterval" option must be set correctly. To check the idle timeout setting for SSH sessions, run the following:</t>
    </r>
    <r>
      <rPr>
        <sz val="11"/>
        <color rgb="FF000000"/>
        <rFont val="Calibri"/>
      </rPr>
      <t xml:space="preserve">
</t>
    </r>
    <r>
      <rPr>
        <sz val="11"/>
        <color rgb="FF000000"/>
        <rFont val="Calibri"/>
      </rPr>
      <t>/usr/bin/sudo /usr/bin/grep ^ClientAliveInterval /etc/ssh/sshd_config</t>
    </r>
    <r>
      <rPr>
        <sz val="11"/>
        <color rgb="FF000000"/>
        <rFont val="Calibri"/>
      </rPr>
      <t xml:space="preserve">
</t>
    </r>
    <r>
      <rPr>
        <sz val="11"/>
        <color rgb="FF000000"/>
        <rFont val="Calibri"/>
      </rPr>
      <t>If the setting is not "900" or less, this is a finding.</t>
    </r>
  </si>
  <si>
    <t>V-76091</t>
  </si>
  <si>
    <r>
      <rPr>
        <sz val="11"/>
        <rFont val="Calibri"/>
      </rPr>
      <t>The OS X system must be configured with the SSH daemon ClientAliveCountMax option set to 0.</t>
    </r>
  </si>
  <si>
    <r>
      <rPr>
        <sz val="11"/>
        <color rgb="FF000000"/>
        <rFont val="Calibri"/>
      </rPr>
      <t>To ensure that the SSH idle timeout occurs precisely when the "ClientAliveCountMax" is set, run the following command:</t>
    </r>
    <r>
      <rPr>
        <sz val="11"/>
        <color rgb="FF000000"/>
        <rFont val="Calibri"/>
      </rPr>
      <t xml:space="preserve">
</t>
    </r>
    <r>
      <rPr>
        <sz val="11"/>
        <color rgb="FF000000"/>
        <rFont val="Calibri"/>
      </rPr>
      <t>/usr/bin/sudo /usr/bin/sed -i.bak 's/.*ClientAliveCountMax.*/ClientAliveCountMax 0/' /etc/ssh/sshd_config</t>
    </r>
  </si>
  <si>
    <r>
      <rPr>
        <sz val="11"/>
        <color rgb="FF000000"/>
        <rFont val="Calibri"/>
      </rPr>
      <t>The SSH daemon "ClientAliveCountMax" option must be set correctly. To verify the SSH idle timeout will occur when the "ClientAliveCountMax" is set, run the following command:</t>
    </r>
    <r>
      <rPr>
        <sz val="11"/>
        <color rgb="FF000000"/>
        <rFont val="Calibri"/>
      </rPr>
      <t xml:space="preserve">
</t>
    </r>
    <r>
      <rPr>
        <sz val="11"/>
        <color rgb="FF000000"/>
        <rFont val="Calibri"/>
      </rPr>
      <t>/usr/bin/sudo /usr/bin/grep ^ClientAliveCountMax /etc/ssh/sshd_config</t>
    </r>
    <r>
      <rPr>
        <sz val="11"/>
        <color rgb="FF000000"/>
        <rFont val="Calibri"/>
      </rPr>
      <t xml:space="preserve">
</t>
    </r>
    <r>
      <rPr>
        <sz val="11"/>
        <color rgb="FF000000"/>
        <rFont val="Calibri"/>
      </rPr>
      <t>If the setting is not "ClientAliveCountMax 0", this is a finding.</t>
    </r>
  </si>
  <si>
    <t>V-76093</t>
  </si>
  <si>
    <r>
      <rPr>
        <sz val="11"/>
        <rFont val="Calibri"/>
      </rPr>
      <t>The OS X system must be configured with the SSH daemon LoginGraceTime set to 30 or less.</t>
    </r>
  </si>
  <si>
    <r>
      <rPr>
        <sz val="11"/>
        <color rgb="FF000000"/>
        <rFont val="Calibri"/>
      </rPr>
      <t>To ensure that "LoginGraceTime" is configured correctly, run the following command:</t>
    </r>
    <r>
      <rPr>
        <sz val="11"/>
        <color rgb="FF000000"/>
        <rFont val="Calibri"/>
      </rPr>
      <t xml:space="preserve">
</t>
    </r>
    <r>
      <rPr>
        <sz val="11"/>
        <color rgb="FF000000"/>
        <rFont val="Calibri"/>
      </rPr>
      <t>/usr/bin/sudo /usr/bin/sed -i.bak 's/.*LoginGraceTime.*/LoginGraceTime 30/' /etc/ssh/sshd_config</t>
    </r>
  </si>
  <si>
    <r>
      <rPr>
        <sz val="11"/>
        <color rgb="FF000000"/>
        <rFont val="Calibri"/>
      </rPr>
      <t>The SSH daemon "LoginGraceTime" must be set correctly. To check the amount of time that a user can log on through SSH, run the following command:</t>
    </r>
    <r>
      <rPr>
        <sz val="11"/>
        <color rgb="FF000000"/>
        <rFont val="Calibri"/>
      </rPr>
      <t xml:space="preserve">
</t>
    </r>
    <r>
      <rPr>
        <sz val="11"/>
        <color rgb="FF000000"/>
        <rFont val="Calibri"/>
      </rPr>
      <t>/usr/bin/sudo /usr/bin/grep ^LoginGraceTime /etc/ssh/sshd_config</t>
    </r>
    <r>
      <rPr>
        <sz val="11"/>
        <color rgb="FF000000"/>
        <rFont val="Calibri"/>
      </rPr>
      <t xml:space="preserve">
</t>
    </r>
    <r>
      <rPr>
        <sz val="11"/>
        <color rgb="FF000000"/>
        <rFont val="Calibri"/>
      </rPr>
      <t>If the value is not set to "30" or less, this is a finding.</t>
    </r>
  </si>
  <si>
    <t>V-76095</t>
  </si>
  <si>
    <r>
      <rPr>
        <sz val="11"/>
        <rFont val="Calibri"/>
      </rPr>
      <t>The OS X system must issue or obtain public key certificates under an appropriate certificate policy from an approved service provider.</t>
    </r>
  </si>
  <si>
    <r>
      <rPr>
        <sz val="11"/>
        <color rgb="FF000000"/>
        <rFont val="Calibri"/>
      </rPr>
      <t>Obtain the approved DOD certificates from the appropriate authority. Use Keychain Access from "/Applications/Utilities" to add certificates to the System Keychain.</t>
    </r>
  </si>
  <si>
    <r>
      <rPr>
        <sz val="11"/>
        <color rgb="FF000000"/>
        <rFont val="Calibri"/>
      </rPr>
      <t>DoD-approved certificates must be installed to the System Keychain so they will be available to all users.</t>
    </r>
    <r>
      <rPr>
        <sz val="11"/>
        <color rgb="FF000000"/>
        <rFont val="Calibri"/>
      </rPr>
      <t xml:space="preserve">
</t>
    </r>
    <r>
      <rPr>
        <sz val="11"/>
        <color rgb="FF000000"/>
        <rFont val="Calibri"/>
      </rPr>
      <t>For user certificates, each organization obtains certificates from an approved, shared service provider, as required by OMB policy. For federal agencies operating a legacy public key infrastructure cross-certified with the Federal Bridge Certification Authority at medium assurance or higher, this Certification Authority will suffice. This control focuses on certificates with a visibility external to the information system and does not include certificates related to internal system operations; for example, application-specific time services.</t>
    </r>
    <r>
      <rPr>
        <sz val="11"/>
        <color rgb="FF000000"/>
        <rFont val="Calibri"/>
      </rPr>
      <t xml:space="preserve">
</t>
    </r>
    <r>
      <rPr>
        <sz val="11"/>
        <color rgb="FF000000"/>
        <rFont val="Calibri"/>
      </rPr>
      <t>Satisfies: SRG-OS-000066-GPOS-00034, SRG-OS-000478-GPOS-00223</t>
    </r>
  </si>
  <si>
    <r>
      <rPr>
        <sz val="11"/>
        <color rgb="FF000000"/>
        <rFont val="Calibri"/>
      </rPr>
      <t>To view a list of installed certificates, run the following command:</t>
    </r>
    <r>
      <rPr>
        <sz val="11"/>
        <color rgb="FF000000"/>
        <rFont val="Calibri"/>
      </rPr>
      <t xml:space="preserve">
</t>
    </r>
    <r>
      <rPr>
        <sz val="11"/>
        <color rgb="FF000000"/>
        <rFont val="Calibri"/>
      </rPr>
      <t>/usr/bin/sudo /usr/bin/security dump-keychain | /usr/bin/grep labl | awk -F\" '{ print $4 }'</t>
    </r>
    <r>
      <rPr>
        <sz val="11"/>
        <color rgb="FF000000"/>
        <rFont val="Calibri"/>
      </rPr>
      <t xml:space="preserve">
</t>
    </r>
    <r>
      <rPr>
        <sz val="11"/>
        <color rgb="FF000000"/>
        <rFont val="Calibri"/>
      </rPr>
      <t>If this list does not contain approved certificates, this is a finding.</t>
    </r>
  </si>
  <si>
    <t>V-76097</t>
  </si>
  <si>
    <r>
      <rPr>
        <sz val="11"/>
        <rFont val="Calibri"/>
      </rPr>
      <t>The OS X system must implement cryptographic mechanisms to protect the confidentiality and integrity of all information at rest.</t>
    </r>
  </si>
  <si>
    <r>
      <rPr>
        <sz val="11"/>
        <color rgb="FF000000"/>
        <rFont val="Calibri"/>
      </rPr>
      <t>Open System Preferences &gt;&gt; Security and Privacy and navigate to the "FileVault" tab. Use this panel to configure full-disk encryption.</t>
    </r>
    <r>
      <rPr>
        <sz val="11"/>
        <color rgb="FF000000"/>
        <rFont val="Calibri"/>
      </rPr>
      <t xml:space="preserve">
</t>
    </r>
    <r>
      <rPr>
        <sz val="11"/>
        <color rgb="FF000000"/>
        <rFont val="Calibri"/>
      </rPr>
      <t>Alternately, from the command line, run the following command to enable "FileVault":</t>
    </r>
    <r>
      <rPr>
        <sz val="11"/>
        <color rgb="FF000000"/>
        <rFont val="Calibri"/>
      </rPr>
      <t xml:space="preserve">
</t>
    </r>
    <r>
      <rPr>
        <sz val="11"/>
        <color rgb="FF000000"/>
        <rFont val="Calibri"/>
      </rPr>
      <t>/usr/bin/sudo /usr/bin/fdesetup enable</t>
    </r>
    <r>
      <rPr>
        <sz val="11"/>
        <color rgb="FF000000"/>
        <rFont val="Calibri"/>
      </rPr>
      <t xml:space="preserve">
</t>
    </r>
    <r>
      <rPr>
        <sz val="11"/>
        <color rgb="FF000000"/>
        <rFont val="Calibri"/>
      </rPr>
      <t>After "FileVault" is initially set up, additional users can be added.</t>
    </r>
  </si>
  <si>
    <r>
      <rPr>
        <sz val="11"/>
        <color rgb="FF000000"/>
        <rFont val="Calibri"/>
      </rPr>
      <t>Information at rest refers to the state of information when it is located on a secondary storage device (e.g., disk drive and tape drive) within an organizational information system. Mobile devices, laptops, desktops, and storage devices can be lost or stolen, and the contents of their data storage (e.g., hard drives and non-volatile memory) can be read, copied, or altered. By encrypting the system hard drive, the confidentiality and integrity of any data stored on the system is ensured. FileVault Disk Encryption mitigates this risk.</t>
    </r>
    <r>
      <rPr>
        <sz val="11"/>
        <color rgb="FF000000"/>
        <rFont val="Calibri"/>
      </rPr>
      <t xml:space="preserve">
</t>
    </r>
    <r>
      <rPr>
        <sz val="11"/>
        <color rgb="FF000000"/>
        <rFont val="Calibri"/>
      </rPr>
      <t>Satisfies: SRG-OS-000185-GPOS-00079, SRG-OS-000404-GPOS-00183, SRG-OS-000405-GPOS-00184</t>
    </r>
  </si>
  <si>
    <r>
      <rPr>
        <sz val="11"/>
        <color rgb="FF000000"/>
        <rFont val="Calibri"/>
      </rPr>
      <t>To check if "FileVault 2" is enabled, run the following command:</t>
    </r>
    <r>
      <rPr>
        <sz val="11"/>
        <color rgb="FF000000"/>
        <rFont val="Calibri"/>
      </rPr>
      <t xml:space="preserve">
</t>
    </r>
    <r>
      <rPr>
        <sz val="11"/>
        <color rgb="FF000000"/>
        <rFont val="Calibri"/>
      </rPr>
      <t>/usr/bin/sudo /usr/bin/fdesetup status</t>
    </r>
    <r>
      <rPr>
        <sz val="11"/>
        <color rgb="FF000000"/>
        <rFont val="Calibri"/>
      </rPr>
      <t xml:space="preserve">
</t>
    </r>
    <r>
      <rPr>
        <sz val="11"/>
        <color rgb="FF000000"/>
        <rFont val="Calibri"/>
      </rPr>
      <t>If "FileVault" is "Off" and the device is a mobile device or the organization has determined that the drive must encrypt data at rest, this is a finding.</t>
    </r>
  </si>
  <si>
    <t>V-76099</t>
  </si>
  <si>
    <r>
      <rPr>
        <sz val="11"/>
        <rFont val="Calibri"/>
      </rPr>
      <t>The OS X system must employ automated mechanisms to determine the state of system components with regard to flaw remediation using the following frequency: continuously where HBSS is used; 30 days for any additional internal network scans not covered by HBSS; and annually for external scans by Computer Network Defense Service Provider (CNDSP).</t>
    </r>
  </si>
  <si>
    <r>
      <rPr>
        <sz val="11"/>
        <color rgb="FF000000"/>
        <rFont val="Calibri"/>
      </rPr>
      <t>Install an approved HBSS solution onto the system.</t>
    </r>
  </si>
  <si>
    <r>
      <rPr>
        <sz val="11"/>
        <color rgb="FF000000"/>
        <rFont val="Calibri"/>
      </rPr>
      <t>An approved tool for continuous network scanning must be installed and configured to run.</t>
    </r>
    <r>
      <rPr>
        <sz val="11"/>
        <color rgb="FF000000"/>
        <rFont val="Calibri"/>
      </rPr>
      <t xml:space="preserve">
</t>
    </r>
    <r>
      <rPr>
        <sz val="11"/>
        <color rgb="FF000000"/>
        <rFont val="Calibri"/>
      </rPr>
      <t>Without the use of automated mechanisms to scan for security flaws on a continuous and/or periodic basis, the operating system or other system components may remain vulnerable to the exploits presented by undetected software flaws.</t>
    </r>
    <r>
      <rPr>
        <sz val="11"/>
        <color rgb="FF000000"/>
        <rFont val="Calibri"/>
      </rPr>
      <t xml:space="preserve">
</t>
    </r>
    <r>
      <rPr>
        <sz val="11"/>
        <color rgb="FF000000"/>
        <rFont val="Calibri"/>
      </rPr>
      <t>To support this requirement, the operating system may have an integrated solution incorporating continuous scanning using HBSS and periodic scanning using other tools, as specified in the requirement.</t>
    </r>
  </si>
  <si>
    <r>
      <rPr>
        <sz val="11"/>
        <color rgb="FF000000"/>
        <rFont val="Calibri"/>
      </rPr>
      <t>Ask the System Administrator (SA) or Information System Security Officer (ISSO) if an approved tool capable of continuous scanning is loaded on the system. The recommended system is the McAfee HBSS.</t>
    </r>
    <r>
      <rPr>
        <sz val="11"/>
        <color rgb="FF000000"/>
        <rFont val="Calibri"/>
      </rPr>
      <t xml:space="preserve">
</t>
    </r>
    <r>
      <rPr>
        <sz val="11"/>
        <color rgb="FF000000"/>
        <rFont val="Calibri"/>
      </rPr>
      <t>If no such tool is installed on the system, this is a finding.</t>
    </r>
  </si>
  <si>
    <t>V-76101</t>
  </si>
  <si>
    <r>
      <rPr>
        <sz val="11"/>
        <rFont val="Calibri"/>
      </rPr>
      <t>The OS X system must restrict the ability of individuals to use USB storage devices.</t>
    </r>
  </si>
  <si>
    <r>
      <rPr>
        <sz val="11"/>
        <color rgb="FF000000"/>
        <rFont val="Calibri"/>
      </rPr>
      <t>External hard drives, such as USB, must be disabled for users. USB hard drives are a potential vector for malware and can be used to exfiltrate sensitive data if an approved data-loss prevention (DLP) solution is not installed.</t>
    </r>
  </si>
  <si>
    <r>
      <rPr>
        <sz val="11"/>
        <color rgb="FF000000"/>
        <rFont val="Calibri"/>
      </rPr>
      <t>If an approved HBSS DCM/DLP solution is installed, this is not applicable.</t>
    </r>
    <r>
      <rPr>
        <sz val="11"/>
        <color rgb="FF000000"/>
        <rFont val="Calibri"/>
      </rPr>
      <t xml:space="preserve">
</t>
    </r>
    <r>
      <rPr>
        <sz val="11"/>
        <color rgb="FF000000"/>
        <rFont val="Calibri"/>
      </rPr>
      <t>To verify external USB drives are disabled, run the following command:</t>
    </r>
    <r>
      <rPr>
        <sz val="11"/>
        <color rgb="FF000000"/>
        <rFont val="Calibri"/>
      </rPr>
      <t xml:space="preserve">
</t>
    </r>
    <r>
      <rPr>
        <sz val="11"/>
        <color rgb="FF000000"/>
        <rFont val="Calibri"/>
      </rPr>
      <t>/usr/sbin/system_profiler SPConfigurationProfileDataType | /usr/bin/grep -A 3 harddisk-external</t>
    </r>
    <r>
      <rPr>
        <sz val="11"/>
        <color rgb="FF000000"/>
        <rFont val="Calibri"/>
      </rPr>
      <t xml:space="preserve">
</t>
    </r>
    <r>
      <rPr>
        <sz val="11"/>
        <color rgb="FF000000"/>
        <rFont val="Calibri"/>
      </rPr>
      <t>If the option "eject,alert" is not set for "harddisk-external", this is a finding.</t>
    </r>
  </si>
  <si>
    <t>V-76103</t>
  </si>
  <si>
    <r>
      <rPr>
        <sz val="11"/>
        <rFont val="Calibri"/>
      </rPr>
      <t>The OS X system must be configured with the usbmuxd daemon disabled.</t>
    </r>
  </si>
  <si>
    <r>
      <rPr>
        <sz val="11"/>
        <color rgb="FF000000"/>
        <rFont val="Calibri"/>
      </rPr>
      <t>To disable the "usbmuxd" daemon, run the following command:</t>
    </r>
    <r>
      <rPr>
        <sz val="11"/>
        <color rgb="FF000000"/>
        <rFont val="Calibri"/>
      </rPr>
      <t xml:space="preserve">
</t>
    </r>
    <r>
      <rPr>
        <sz val="11"/>
        <color rgb="FF000000"/>
        <rFont val="Calibri"/>
      </rPr>
      <t>/usr/bin/sudo /bin/launchctl disable system/com.apple.usbmuxd</t>
    </r>
    <r>
      <rPr>
        <sz val="11"/>
        <color rgb="FF000000"/>
        <rFont val="Calibri"/>
      </rPr>
      <t xml:space="preserve">
</t>
    </r>
    <r>
      <rPr>
        <sz val="11"/>
        <color rgb="FF000000"/>
        <rFont val="Calibri"/>
      </rPr>
      <t>The system may need to be restarted for the update to take effect.</t>
    </r>
  </si>
  <si>
    <r>
      <rPr>
        <sz val="11"/>
        <color rgb="FF000000"/>
        <rFont val="Calibri"/>
      </rPr>
      <t>Connections to unauthorized iOS devices (iPhones, iPods, and iPads) open the system to possible compromise via exfiltration of system data. Disabling the "usbmuxd" daemon blocks connections to iOS devices.</t>
    </r>
  </si>
  <si>
    <r>
      <rPr>
        <sz val="11"/>
        <color rgb="FF000000"/>
        <rFont val="Calibri"/>
      </rPr>
      <t>To check if the "usbmuxd" daemon is disabled, use the following command:</t>
    </r>
    <r>
      <rPr>
        <sz val="11"/>
        <color rgb="FF000000"/>
        <rFont val="Calibri"/>
      </rPr>
      <t xml:space="preserve">
</t>
    </r>
    <r>
      <rPr>
        <sz val="11"/>
        <color rgb="FF000000"/>
        <rFont val="Calibri"/>
      </rPr>
      <t>/usr/bin/sudo /bin/launchctl print-disabled system | /usr/bin/grep com.apple.usbmuxd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"com.apple.usbmuxd" =&gt; true</t>
    </r>
  </si>
  <si>
    <t>V-76105</t>
  </si>
  <si>
    <r>
      <rPr>
        <sz val="11"/>
        <rFont val="Calibri"/>
      </rPr>
      <t>The OS X system must not allow an unattended or automatic logon to the system.</t>
    </r>
  </si>
  <si>
    <r>
      <rPr>
        <sz val="11"/>
        <color rgb="FF000000"/>
        <rFont val="Calibri"/>
      </rPr>
      <t>When automatic logons are enabled, the default user account is automatically logged on at boot time without prompting the user for a password. Even if the screen is later locked, a malicious user would be able to reboot the computer to log on. Disabling automatic logons mitigates this risk.</t>
    </r>
  </si>
  <si>
    <r>
      <rPr>
        <sz val="11"/>
        <color rgb="FF000000"/>
        <rFont val="Calibri"/>
      </rPr>
      <t>To check if the system is configured to automatically log on, run the following command:</t>
    </r>
    <r>
      <rPr>
        <sz val="11"/>
        <color rgb="FF000000"/>
        <rFont val="Calibri"/>
      </rPr>
      <t xml:space="preserve">
</t>
    </r>
    <r>
      <rPr>
        <sz val="11"/>
        <color rgb="FF000000"/>
        <rFont val="Calibri"/>
      </rPr>
      <t>/usr/sbin/system_profiler SPConfigurationProfileDataType | /usr/bin/grep DisableAutoLoginClient</t>
    </r>
    <r>
      <rPr>
        <sz val="11"/>
        <color rgb="FF000000"/>
        <rFont val="Calibri"/>
      </rPr>
      <t xml:space="preserve">
</t>
    </r>
    <r>
      <rPr>
        <sz val="11"/>
        <color rgb="FF000000"/>
        <rFont val="Calibri"/>
      </rPr>
      <t>If "com.apple.login.mcx.DisableAutoLoginClient" is not set to "1", this is a finding.</t>
    </r>
  </si>
  <si>
    <t>V-76107</t>
  </si>
  <si>
    <r>
      <rPr>
        <sz val="11"/>
        <rFont val="Calibri"/>
      </rPr>
      <t>The OS X system logon window must be configured to prompt for username and password, rather than show a list of users.</t>
    </r>
  </si>
  <si>
    <r>
      <rPr>
        <sz val="11"/>
        <color rgb="FF000000"/>
        <rFont val="Calibri"/>
      </rPr>
      <t>The logon window must be configured to prompt all users for both a username and a password. By default, the system displays a list of known users at the logon screen. This gives an advantage to an attacker with physical access to the system, as the attacker would only have to guess the password for one of the listed accounts.</t>
    </r>
  </si>
  <si>
    <r>
      <rPr>
        <sz val="11"/>
        <color rgb="FF000000"/>
        <rFont val="Calibri"/>
      </rPr>
      <t>To check if the logon window is configured to prompt for user name and password, run the following command:</t>
    </r>
    <r>
      <rPr>
        <sz val="11"/>
        <color rgb="FF000000"/>
        <rFont val="Calibri"/>
      </rPr>
      <t xml:space="preserve">
</t>
    </r>
    <r>
      <rPr>
        <sz val="11"/>
        <color rgb="FF000000"/>
        <rFont val="Calibri"/>
      </rPr>
      <t>/usr/sbin/system_profiler SPConfigurationProfileDataType | /usr/bin/grep SHOWFULLNAME</t>
    </r>
    <r>
      <rPr>
        <sz val="11"/>
        <color rgb="FF000000"/>
        <rFont val="Calibri"/>
      </rPr>
      <t xml:space="preserve">
</t>
    </r>
    <r>
      <rPr>
        <sz val="11"/>
        <color rgb="FF000000"/>
        <rFont val="Calibri"/>
      </rPr>
      <t>If there is no result, or "SHOWFULLNAME" is not set to "1", this is a finding.</t>
    </r>
  </si>
  <si>
    <t>V-76109</t>
  </si>
  <si>
    <r>
      <rPr>
        <sz val="11"/>
        <rFont val="Calibri"/>
      </rPr>
      <t>The OS X firewall must have logging enabled.</t>
    </r>
  </si>
  <si>
    <r>
      <rPr>
        <sz val="11"/>
        <color rgb="FF000000"/>
        <rFont val="Calibri"/>
      </rPr>
      <t>To enable the firewall logging, run the following command:</t>
    </r>
    <r>
      <rPr>
        <sz val="11"/>
        <color rgb="FF000000"/>
        <rFont val="Calibri"/>
      </rPr>
      <t xml:space="preserve">
</t>
    </r>
    <r>
      <rPr>
        <sz val="11"/>
        <color rgb="FF000000"/>
        <rFont val="Calibri"/>
      </rPr>
      <t>/usr/bin/sudo /usr/libexec/ApplicationFirewall/socketfilterfw --setloggingmode on</t>
    </r>
  </si>
  <si>
    <r>
      <rPr>
        <sz val="11"/>
        <color rgb="FF000000"/>
        <rFont val="Calibri"/>
      </rPr>
      <t>Firewall logging must be enabled. This ensures that malicious network activity will be logged to the system.</t>
    </r>
  </si>
  <si>
    <r>
      <rPr>
        <sz val="11"/>
        <color rgb="FF000000"/>
        <rFont val="Calibri"/>
      </rPr>
      <t>If HBSS is used, this is not applicable.</t>
    </r>
    <r>
      <rPr>
        <sz val="11"/>
        <color rgb="FF000000"/>
        <rFont val="Calibri"/>
      </rPr>
      <t xml:space="preserve">
</t>
    </r>
    <r>
      <rPr>
        <sz val="11"/>
        <color rgb="FF000000"/>
        <rFont val="Calibri"/>
      </rPr>
      <t>To check if the OS X firewall has logging enabled, run the following command:</t>
    </r>
    <r>
      <rPr>
        <sz val="11"/>
        <color rgb="FF000000"/>
        <rFont val="Calibri"/>
      </rPr>
      <t xml:space="preserve">
</t>
    </r>
    <r>
      <rPr>
        <sz val="11"/>
        <color rgb="FF000000"/>
        <rFont val="Calibri"/>
      </rPr>
      <t>/usr/libexec/ApplicationFirewall/socketfilterfw --getloggingmode | /usr/bin/grep on</t>
    </r>
    <r>
      <rPr>
        <sz val="11"/>
        <color rgb="FF000000"/>
        <rFont val="Calibri"/>
      </rPr>
      <t xml:space="preserve">
</t>
    </r>
    <r>
      <rPr>
        <sz val="11"/>
        <color rgb="FF000000"/>
        <rFont val="Calibri"/>
      </rPr>
      <t>If the result does not show "on", this is a finding.</t>
    </r>
  </si>
  <si>
    <t>V-76111</t>
  </si>
  <si>
    <r>
      <rPr>
        <sz val="11"/>
        <rFont val="Calibri"/>
      </rPr>
      <t>The OS X system must be configured so that Bluetooth devices are not allowed to wake the computer.</t>
    </r>
  </si>
  <si>
    <r>
      <rPr>
        <sz val="11"/>
        <color rgb="FF000000"/>
        <rFont val="Calibri"/>
      </rPr>
      <t>Manually change this control on the computer by opening System Preferences &gt;&gt; Bluetooth.</t>
    </r>
    <r>
      <rPr>
        <sz val="11"/>
        <color rgb="FF000000"/>
        <rFont val="Calibri"/>
      </rPr>
      <t xml:space="preserve">
</t>
    </r>
    <r>
      <rPr>
        <sz val="11"/>
        <color rgb="FF000000"/>
        <rFont val="Calibri"/>
      </rPr>
      <t>Click "Advanced" and ensure the "Allow Bluetooth devices to wake this computer" is not checked. This control is not necessary if Bluetooth has been completely disabled.</t>
    </r>
    <r>
      <rPr>
        <sz val="11"/>
        <color rgb="FF000000"/>
        <rFont val="Calibri"/>
      </rPr>
      <t xml:space="preserve">
</t>
    </r>
    <r>
      <rPr>
        <sz val="11"/>
        <color rgb="FF000000"/>
        <rFont val="Calibri"/>
      </rPr>
      <t>The following can be run from the command line to disable "Remote Wake" for the current user:</t>
    </r>
    <r>
      <rPr>
        <sz val="11"/>
        <color rgb="FF000000"/>
        <rFont val="Calibri"/>
      </rPr>
      <t xml:space="preserve">
</t>
    </r>
    <r>
      <rPr>
        <sz val="11"/>
        <color rgb="FF000000"/>
        <rFont val="Calibri"/>
      </rPr>
      <t>/usr/bin/defaults write /Users/`whoami`/Library/Preferences/ByHost/com.apple.Bluetooth.`/usr/sbin/system_profiler SPHardwareDataType | /usr/bin/grep "Hardware UUID" | /usr/bin/cut -c22-57`.plist RemoteWakeEnabled 0</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</si>
  <si>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must remain in place until the user reauthenticates. No other activity aside from reauthentication must unlock the system.</t>
    </r>
  </si>
  <si>
    <r>
      <rPr>
        <sz val="11"/>
        <color rgb="FF000000"/>
        <rFont val="Calibri"/>
      </rPr>
      <t>To check if the Bluetooth Remote Wake setting is disabled, run the following two commands as the primary user:</t>
    </r>
    <r>
      <rPr>
        <sz val="11"/>
        <color rgb="FF000000"/>
        <rFont val="Calibri"/>
      </rPr>
      <t xml:space="preserve">
</t>
    </r>
    <r>
      <rPr>
        <sz val="11"/>
        <color rgb="FF000000"/>
        <rFont val="Calibri"/>
      </rPr>
      <t>/usr/bin/defaults -currentHost read com.apple.Bluetooth RemoteWakeEnabled</t>
    </r>
    <r>
      <rPr>
        <sz val="11"/>
        <color rgb="FF000000"/>
        <rFont val="Calibri"/>
      </rPr>
      <t xml:space="preserve">
</t>
    </r>
    <r>
      <rPr>
        <sz val="11"/>
        <color rgb="FF000000"/>
        <rFont val="Calibri"/>
      </rPr>
      <t>/usr/bin/defaults read /Users/`whoami`/Library/Preferences/ByHost/com.apple.Bluetooth.`/usr/sbin/system_profiler SPHardwareDataType | grep "Hardware UUID" | cut -c22-57`.plist RemoteWakeEnabled</t>
    </r>
    <r>
      <rPr>
        <sz val="11"/>
        <color rgb="FF000000"/>
        <rFont val="Calibri"/>
      </rPr>
      <t xml:space="preserve">
</t>
    </r>
    <r>
      <rPr>
        <sz val="11"/>
        <color rgb="FF000000"/>
        <rFont val="Calibri"/>
      </rPr>
      <t>If there is an error or nothing is returned, or the return value is "1" for either command, this is a finding.</t>
    </r>
  </si>
  <si>
    <t>V-76113</t>
  </si>
  <si>
    <r>
      <rPr>
        <sz val="11"/>
        <rFont val="Calibri"/>
      </rPr>
      <t>The OS X system must be configured with Bluetooth Sharing disabled.</t>
    </r>
  </si>
  <si>
    <r>
      <rPr>
        <sz val="11"/>
        <color rgb="FF000000"/>
        <rFont val="Calibri"/>
      </rPr>
      <t>To disable Bluetooth Sharing, open System Preferences &gt;&gt; Sharing and uncheck the box next to "Bluetooth Sharing". This control is not necessary if Bluetooth has been completely disabled.</t>
    </r>
    <r>
      <rPr>
        <sz val="11"/>
        <color rgb="FF000000"/>
        <rFont val="Calibri"/>
      </rPr>
      <t xml:space="preserve">
</t>
    </r>
    <r>
      <rPr>
        <sz val="11"/>
        <color rgb="FF000000"/>
        <rFont val="Calibri"/>
      </rPr>
      <t>The following can be run from the command line to disable "Bluetooth Sharing" for the current user:</t>
    </r>
    <r>
      <rPr>
        <sz val="11"/>
        <color rgb="FF000000"/>
        <rFont val="Calibri"/>
      </rPr>
      <t xml:space="preserve">
</t>
    </r>
    <r>
      <rPr>
        <sz val="11"/>
        <color rgb="FF000000"/>
        <rFont val="Calibri"/>
      </rPr>
      <t>/usr/bin/defaults write /Users/`whoami`/Library/Preferences/ByHost/com.apple.Bluetooth.`/usr/sbin/system_profiler SPHardwareDataType | /usr/bin/grep "Hardware UUID" | /usr/bin/cut -c22-57`.plist PrefKeyServicesEnabled 0</t>
    </r>
  </si>
  <si>
    <r>
      <rPr>
        <sz val="11"/>
        <color rgb="FF000000"/>
        <rFont val="Calibri"/>
      </rPr>
      <t>Bluetooth sharing allows users to wirelessly transmit files between the OS X and Bluetooth-enabled devices, including personally owned cellphones and tablets. A malicious user might introduce viruses or malware onto the system or extract sensitive files. Disabling Bluetooth Sharing mitigates this risk.</t>
    </r>
  </si>
  <si>
    <r>
      <rPr>
        <sz val="11"/>
        <color rgb="FF000000"/>
        <rFont val="Calibri"/>
      </rPr>
      <t>To check if Bluetooth Sharing is enabled, open System Preferences &gt;&gt; Sharing and verify that "Bluetooth Sharing" is not checked "ON".</t>
    </r>
    <r>
      <rPr>
        <sz val="11"/>
        <color rgb="FF000000"/>
        <rFont val="Calibri"/>
      </rPr>
      <t xml:space="preserve">
</t>
    </r>
    <r>
      <rPr>
        <sz val="11"/>
        <color rgb="FF000000"/>
        <rFont val="Calibri"/>
      </rPr>
      <t>If it is "ON", this is a finding.</t>
    </r>
    <r>
      <rPr>
        <sz val="11"/>
        <color rgb="FF000000"/>
        <rFont val="Calibri"/>
      </rPr>
      <t xml:space="preserve">
</t>
    </r>
    <r>
      <rPr>
        <sz val="11"/>
        <color rgb="FF000000"/>
        <rFont val="Calibri"/>
      </rPr>
      <t>The following command can be run from the command line:</t>
    </r>
    <r>
      <rPr>
        <sz val="11"/>
        <color rgb="FF000000"/>
        <rFont val="Calibri"/>
      </rPr>
      <t xml:space="preserve">
</t>
    </r>
    <r>
      <rPr>
        <sz val="11"/>
        <color rgb="FF000000"/>
        <rFont val="Calibri"/>
      </rPr>
      <t>/usr/bin/defaults read /Users/`whoami`/Library/Preferences/ByHost/com.apple.Bluetooth.`/usr/sbin/system_profiler SPHardwareDataType | grep "Hardware UUID" | cut -c22-57`.plist PrefKeyServicesEnabled</t>
    </r>
    <r>
      <rPr>
        <sz val="11"/>
        <color rgb="FF000000"/>
        <rFont val="Calibri"/>
      </rPr>
      <t xml:space="preserve">
</t>
    </r>
    <r>
      <rPr>
        <sz val="11"/>
        <color rgb="FF000000"/>
        <rFont val="Calibri"/>
      </rPr>
      <t>If there is an error or nothing is returned, or the return value is "1", this is a finding.</t>
    </r>
  </si>
  <si>
    <t>V-76115</t>
  </si>
  <si>
    <r>
      <rPr>
        <sz val="11"/>
        <rFont val="Calibri"/>
      </rPr>
      <t>The OS X system must be configured to disable Remote Apple Events.</t>
    </r>
  </si>
  <si>
    <r>
      <rPr>
        <sz val="11"/>
        <color rgb="FF000000"/>
        <rFont val="Calibri"/>
      </rPr>
      <t>To disable Remote Apple Events, run the following command:</t>
    </r>
    <r>
      <rPr>
        <sz val="11"/>
        <color rgb="FF000000"/>
        <rFont val="Calibri"/>
      </rPr>
      <t xml:space="preserve">
</t>
    </r>
    <r>
      <rPr>
        <sz val="11"/>
        <color rgb="FF000000"/>
        <rFont val="Calibri"/>
      </rPr>
      <t>/usr/bin/sudo /bin/launchctl disable system/com.apple.AEServer</t>
    </r>
    <r>
      <rPr>
        <sz val="11"/>
        <color rgb="FF000000"/>
        <rFont val="Calibri"/>
      </rPr>
      <t xml:space="preserve">
</t>
    </r>
    <r>
      <rPr>
        <sz val="11"/>
        <color rgb="FF000000"/>
        <rFont val="Calibri"/>
      </rPr>
      <t>The system may need to be restarted for the update to take effect.</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</si>
  <si>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that cannot be disabled.</t>
    </r>
    <r>
      <rPr>
        <sz val="11"/>
        <color rgb="FF000000"/>
        <rFont val="Calibri"/>
      </rPr>
      <t xml:space="preserve">
</t>
    </r>
    <r>
      <rPr>
        <sz val="11"/>
        <color rgb="FF000000"/>
        <rFont val="Calibri"/>
      </rPr>
      <t>Remote Apple Events must be disabled.</t>
    </r>
  </si>
  <si>
    <r>
      <rPr>
        <sz val="11"/>
        <color rgb="FF000000"/>
        <rFont val="Calibri"/>
      </rPr>
      <t>To check if Remote Apple Events is disabled, use the following command:</t>
    </r>
    <r>
      <rPr>
        <sz val="11"/>
        <color rgb="FF000000"/>
        <rFont val="Calibri"/>
      </rPr>
      <t xml:space="preserve">
</t>
    </r>
    <r>
      <rPr>
        <sz val="11"/>
        <color rgb="FF000000"/>
        <rFont val="Calibri"/>
      </rPr>
      <t>/usr/bin/sudo /bin/launchctl print-disabled system | /usr/bin/grep com.apple.AEServer</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"com.apple.AEServer" =&gt; true</t>
    </r>
  </si>
  <si>
    <t>V-76117</t>
  </si>
  <si>
    <r>
      <rPr>
        <sz val="11"/>
        <rFont val="Calibri"/>
      </rPr>
      <t>The OS X system must be configured with the sudoers file configured to authenticate users on a per -tty basis.</t>
    </r>
  </si>
  <si>
    <r>
      <rPr>
        <sz val="11"/>
        <color rgb="FF000000"/>
        <rFont val="Calibri"/>
      </rPr>
      <t>Edit the "/etc/sudoers" file to contain the line:</t>
    </r>
    <r>
      <rPr>
        <sz val="11"/>
        <color rgb="FF000000"/>
        <rFont val="Calibri"/>
      </rPr>
      <t xml:space="preserve">
</t>
    </r>
    <r>
      <rPr>
        <sz val="11"/>
        <color rgb="FF000000"/>
        <rFont val="Calibri"/>
      </rPr>
      <t>Defaults tty_tickets</t>
    </r>
    <r>
      <rPr>
        <sz val="11"/>
        <color rgb="FF000000"/>
        <rFont val="Calibri"/>
      </rPr>
      <t xml:space="preserve">
</t>
    </r>
    <r>
      <rPr>
        <sz val="11"/>
        <color rgb="FF000000"/>
        <rFont val="Calibri"/>
      </rPr>
      <t>This line can be placed in the defaults section or at the end of the file.</t>
    </r>
  </si>
  <si>
    <r>
      <rPr>
        <sz val="11"/>
        <color rgb="FF000000"/>
        <rFont val="Calibri"/>
      </rPr>
      <t xml:space="preserve">The "sudo" command must be configured to prompt for the administrator user's password at least once in each newly opened Terminal window or remote logon session, as this prevents a malicious user from taking advantage of an unlocked computer or an abandoned logon session to bypass the normal password prompt requirement. </t>
    </r>
    <r>
      <rPr>
        <sz val="11"/>
        <color rgb="FF000000"/>
        <rFont val="Calibri"/>
      </rPr>
      <t xml:space="preserve">
</t>
    </r>
    <r>
      <rPr>
        <sz val="11"/>
        <color rgb="FF000000"/>
        <rFont val="Calibri"/>
      </rPr>
      <t>Without the "tty_tickets" option, all open local and remote logon sessions would be authenticated to use sudo without a password for the duration of the configured password timeout window.</t>
    </r>
  </si>
  <si>
    <r>
      <rPr>
        <sz val="11"/>
        <color rgb="FF000000"/>
        <rFont val="Calibri"/>
      </rPr>
      <t>To check if the "tty_tickets" option is set for "/usr/bin/sudo", run the following command:</t>
    </r>
    <r>
      <rPr>
        <sz val="11"/>
        <color rgb="FF000000"/>
        <rFont val="Calibri"/>
      </rPr>
      <t xml:space="preserve">
</t>
    </r>
    <r>
      <rPr>
        <sz val="11"/>
        <color rgb="FF000000"/>
        <rFont val="Calibri"/>
      </rPr>
      <t>/usr/bin/sudo /usr/bin/grep tty_tickets /etc/sudoers</t>
    </r>
    <r>
      <rPr>
        <sz val="11"/>
        <color rgb="FF000000"/>
        <rFont val="Calibri"/>
      </rPr>
      <t xml:space="preserve">
</t>
    </r>
    <r>
      <rPr>
        <sz val="11"/>
        <color rgb="FF000000"/>
        <rFont val="Calibri"/>
      </rPr>
      <t>If there is no result, this is a finding.</t>
    </r>
  </si>
  <si>
    <t>V-76119</t>
  </si>
  <si>
    <r>
      <rPr>
        <sz val="11"/>
        <rFont val="Calibri"/>
      </rPr>
      <t>The OS X Application Firewall must be enabled.</t>
    </r>
  </si>
  <si>
    <r>
      <rPr>
        <sz val="11"/>
        <color rgb="FF000000"/>
        <rFont val="Calibri"/>
      </rPr>
      <t>To enable the firewall, run the following command:</t>
    </r>
    <r>
      <rPr>
        <sz val="11"/>
        <color rgb="FF000000"/>
        <rFont val="Calibri"/>
      </rPr>
      <t xml:space="preserve">
</t>
    </r>
    <r>
      <rPr>
        <sz val="11"/>
        <color rgb="FF000000"/>
        <rFont val="Calibri"/>
      </rPr>
      <t>/usr/bin/sudo /usr/libexec/ApplicationFirewall/socketfilterfw --setglobalstate on</t>
    </r>
  </si>
  <si>
    <r>
      <rPr>
        <sz val="11"/>
        <color rgb="FF000000"/>
        <rFont val="Calibri"/>
      </rPr>
      <t>The Application Firewall is the built-in firewall that comes with OS X and must be enabled. Firewalls protect computers from network attacks by blocking or limiting access to open network ports. Application firewalls limit which applications are allowed to communicate over the network.</t>
    </r>
  </si>
  <si>
    <r>
      <rPr>
        <sz val="11"/>
        <color rgb="FF000000"/>
        <rFont val="Calibri"/>
      </rPr>
      <t>If an approved HBSS solution is installed, this is not applicable.</t>
    </r>
    <r>
      <rPr>
        <sz val="11"/>
        <color rgb="FF000000"/>
        <rFont val="Calibri"/>
      </rPr>
      <t xml:space="preserve">
</t>
    </r>
    <r>
      <rPr>
        <sz val="11"/>
        <color rgb="FF000000"/>
        <rFont val="Calibri"/>
      </rPr>
      <t>To check if the OS X firewall has been enabled, run the following command:</t>
    </r>
    <r>
      <rPr>
        <sz val="11"/>
        <color rgb="FF000000"/>
        <rFont val="Calibri"/>
      </rPr>
      <t xml:space="preserve">
</t>
    </r>
    <r>
      <rPr>
        <sz val="11"/>
        <color rgb="FF000000"/>
        <rFont val="Calibri"/>
      </rPr>
      <t>/usr/bin/sudo /usr/libexec/ApplicationFirewall/socketfilterfw --getglobalstate</t>
    </r>
    <r>
      <rPr>
        <sz val="11"/>
        <color rgb="FF000000"/>
        <rFont val="Calibri"/>
      </rPr>
      <t xml:space="preserve">
</t>
    </r>
    <r>
      <rPr>
        <sz val="11"/>
        <color rgb="FF000000"/>
        <rFont val="Calibri"/>
      </rPr>
      <t>If the result is "disabled", this is a finding.</t>
    </r>
  </si>
  <si>
    <t>V-76121</t>
  </si>
  <si>
    <r>
      <rPr>
        <sz val="11"/>
        <rFont val="Calibri"/>
      </rPr>
      <t>The OS X system must be configured with all public directories owned by root or an application account.</t>
    </r>
  </si>
  <si>
    <r>
      <rPr>
        <sz val="11"/>
        <color rgb="FF000000"/>
        <rFont val="Calibri"/>
      </rPr>
      <t>To change the ownership of any finding, run the following command:</t>
    </r>
    <r>
      <rPr>
        <sz val="11"/>
        <color rgb="FF000000"/>
        <rFont val="Calibri"/>
      </rPr>
      <t xml:space="preserve">
</t>
    </r>
    <r>
      <rPr>
        <sz val="11"/>
        <color rgb="FF000000"/>
        <rFont val="Calibri"/>
      </rPr>
      <t>/usr/bin/sudo find / -type d -perm +o+w -not -uid 0 -exec chown root {} \;</t>
    </r>
  </si>
  <si>
    <r>
      <rPr>
        <sz val="11"/>
        <color rgb="FF000000"/>
        <rFont val="Calibri"/>
      </rPr>
      <t>All public directories must be owned by "root", the local admin user, or an application account. Directory owners have permission to delete any files contained in that directory, even if the files are owned by other user accounts. By setting the owner to an administrator or application account, regular users will not be permitted to delete each other's files.</t>
    </r>
  </si>
  <si>
    <r>
      <rPr>
        <sz val="11"/>
        <color rgb="FF000000"/>
        <rFont val="Calibri"/>
      </rPr>
      <t>To display all directories that are writable by all and not owned by "root", run the following command:</t>
    </r>
    <r>
      <rPr>
        <sz val="11"/>
        <color rgb="FF000000"/>
        <rFont val="Calibri"/>
      </rPr>
      <t xml:space="preserve">
</t>
    </r>
    <r>
      <rPr>
        <sz val="11"/>
        <color rgb="FF000000"/>
        <rFont val="Calibri"/>
      </rPr>
      <t>/usr/bin/sudo find / -type d -perm +o+w -not -uid 0</t>
    </r>
    <r>
      <rPr>
        <sz val="11"/>
        <color rgb="FF000000"/>
        <rFont val="Calibri"/>
      </rPr>
      <t xml:space="preserve">
</t>
    </r>
    <r>
      <rPr>
        <sz val="11"/>
        <color rgb="FF000000"/>
        <rFont val="Calibri"/>
      </rPr>
      <t>If anything is returned, and those directories are not owned by root or application account, this is a finding.</t>
    </r>
  </si>
  <si>
    <t>V-76123</t>
  </si>
  <si>
    <r>
      <rPr>
        <sz val="11"/>
        <rFont val="Calibri"/>
      </rPr>
      <t>The OS X system must be configured with the finger service disabled.</t>
    </r>
  </si>
  <si>
    <r>
      <rPr>
        <sz val="11"/>
        <color rgb="FF000000"/>
        <rFont val="Calibri"/>
      </rPr>
      <t>To disable the "finger" service, run the following command:</t>
    </r>
    <r>
      <rPr>
        <sz val="11"/>
        <color rgb="FF000000"/>
        <rFont val="Calibri"/>
      </rPr>
      <t xml:space="preserve">
</t>
    </r>
    <r>
      <rPr>
        <sz val="11"/>
        <color rgb="FF000000"/>
        <rFont val="Calibri"/>
      </rPr>
      <t>/usr/bin/sudo /bin/launchctl disable system/com.apple.fingerd</t>
    </r>
    <r>
      <rPr>
        <sz val="11"/>
        <color rgb="FF000000"/>
        <rFont val="Calibri"/>
      </rPr>
      <t xml:space="preserve">
</t>
    </r>
    <r>
      <rPr>
        <sz val="11"/>
        <color rgb="FF000000"/>
        <rFont val="Calibri"/>
      </rPr>
      <t>The system may need to be restarted for the update to take effect.</t>
    </r>
  </si>
  <si>
    <r>
      <rPr>
        <sz val="11"/>
        <color rgb="FF000000"/>
        <rFont val="Calibri"/>
      </rPr>
      <t>The "finger" service has had several security vulnerabilities in the past and is not a necessary service. It is disabled by default; enabling it would increase the attack surface of the system.</t>
    </r>
  </si>
  <si>
    <r>
      <rPr>
        <sz val="11"/>
        <color rgb="FF000000"/>
        <rFont val="Calibri"/>
      </rPr>
      <t>To check if the "finger" service is disabled, use the following command:</t>
    </r>
    <r>
      <rPr>
        <sz val="11"/>
        <color rgb="FF000000"/>
        <rFont val="Calibri"/>
      </rPr>
      <t xml:space="preserve">
</t>
    </r>
    <r>
      <rPr>
        <sz val="11"/>
        <color rgb="FF000000"/>
        <rFont val="Calibri"/>
      </rPr>
      <t>/usr/bin/sudo /bin/launchctl print-disabled system | /usr/bin/grep com.apple.fingerd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"com.apple.fingerd" =&gt; true</t>
    </r>
  </si>
  <si>
    <t>V-76125</t>
  </si>
  <si>
    <r>
      <rPr>
        <sz val="11"/>
        <rFont val="Calibri"/>
      </rPr>
      <t>The OS X system must be configured with the sticky bit set on all public directories.</t>
    </r>
  </si>
  <si>
    <r>
      <rPr>
        <sz val="11"/>
        <color rgb="FF000000"/>
        <rFont val="Calibri"/>
      </rPr>
      <t>Run the following command to set the "sticky bit" on all world-writable directories:</t>
    </r>
    <r>
      <rPr>
        <sz val="11"/>
        <color rgb="FF000000"/>
        <rFont val="Calibri"/>
      </rPr>
      <t xml:space="preserve">
</t>
    </r>
    <r>
      <rPr>
        <sz val="11"/>
        <color rgb="FF000000"/>
        <rFont val="Calibri"/>
      </rPr>
      <t>/usr/bin/sudo /usr/bin/find / -type d \( -perm -0002 -a ! -perm -1000 \) -exec chmod +t {} \;</t>
    </r>
  </si>
  <si>
    <r>
      <rPr>
        <sz val="11"/>
        <color rgb="FF000000"/>
        <rFont val="Calibri"/>
      </rPr>
      <t>The sticky bit must be set on all public directories, as it prevents users with write access to the directory from deleting or renaming files that belong to other users inside it.</t>
    </r>
  </si>
  <si>
    <r>
      <rPr>
        <sz val="11"/>
        <color rgb="FF000000"/>
        <rFont val="Calibri"/>
      </rPr>
      <t>Run the following command to view all world-writable directories that do not have the "sticky bit" set:</t>
    </r>
    <r>
      <rPr>
        <sz val="11"/>
        <color rgb="FF000000"/>
        <rFont val="Calibri"/>
      </rPr>
      <t xml:space="preserve">
</t>
    </r>
    <r>
      <rPr>
        <sz val="11"/>
        <color rgb="FF000000"/>
        <rFont val="Calibri"/>
      </rPr>
      <t>/usr/bin/sudo /usr/bin/find / -type d \( -perm -0002 -a ! -perm -1000 \)</t>
    </r>
    <r>
      <rPr>
        <sz val="11"/>
        <color rgb="FF000000"/>
        <rFont val="Calibri"/>
      </rPr>
      <t xml:space="preserve">
</t>
    </r>
    <r>
      <rPr>
        <sz val="11"/>
        <color rgb="FF000000"/>
        <rFont val="Calibri"/>
      </rPr>
      <t>If anything is returned, this is a finding.</t>
    </r>
  </si>
  <si>
    <t>V-76127</t>
  </si>
  <si>
    <r>
      <rPr>
        <sz val="11"/>
        <rFont val="Calibri"/>
      </rPr>
      <t>The OS X system must be configured with the prompt for Apple ID and iCloud disabled.</t>
    </r>
  </si>
  <si>
    <r>
      <rPr>
        <sz val="11"/>
        <color rgb="FF000000"/>
        <rFont val="Calibri"/>
      </rPr>
      <t>This setting is enforced using the "Disable iCloud Policy" configuration profile.</t>
    </r>
  </si>
  <si>
    <r>
      <rPr>
        <sz val="11"/>
        <color rgb="FF000000"/>
        <rFont val="Calibri"/>
      </rPr>
      <t>The prompt for Apple ID and iCloud must be disabled, as it might mislead new users into creating unwanted Apple IDs and iCloud storage accounts upon their first logon.</t>
    </r>
  </si>
  <si>
    <r>
      <rPr>
        <sz val="11"/>
        <color rgb="FF000000"/>
        <rFont val="Calibri"/>
      </rPr>
      <t>To check if the prompt for "Apple ID" and "iCloud" are disabled for new users, run the following command:</t>
    </r>
    <r>
      <rPr>
        <sz val="11"/>
        <color rgb="FF000000"/>
        <rFont val="Calibri"/>
      </rPr>
      <t xml:space="preserve">
</t>
    </r>
    <r>
      <rPr>
        <sz val="11"/>
        <color rgb="FF000000"/>
        <rFont val="Calibri"/>
      </rPr>
      <t>/usr/bin/sudo /usr/bin/defaults read /System/Library/User\ Template/English.lproj/Library/Preferences/com.apple.SetupAssistant</t>
    </r>
    <r>
      <rPr>
        <sz val="11"/>
        <color rgb="FF000000"/>
        <rFont val="Calibri"/>
      </rPr>
      <t xml:space="preserve">
</t>
    </r>
    <r>
      <rPr>
        <sz val="11"/>
        <color rgb="FF000000"/>
        <rFont val="Calibri"/>
      </rPr>
      <t>If there is no result, if it prints out that the domain "does not exist", or the results do not include "DidSeeCloudSetup = 1 AND LastSeenCloudProductVersion = 10.12", this is a finding.</t>
    </r>
  </si>
  <si>
    <t>V-76129</t>
  </si>
  <si>
    <r>
      <rPr>
        <sz val="11"/>
        <rFont val="Calibri"/>
      </rPr>
      <t>The OS X system must be configured so that users do not have Apple IDs signed into iCloud.</t>
    </r>
  </si>
  <si>
    <r>
      <rPr>
        <sz val="11"/>
        <color rgb="FF000000"/>
        <rFont val="Calibri"/>
      </rPr>
      <t>This must be resolved manually.</t>
    </r>
    <r>
      <rPr>
        <sz val="11"/>
        <color rgb="FF000000"/>
        <rFont val="Calibri"/>
      </rPr>
      <t xml:space="preserve">
</t>
    </r>
    <r>
      <rPr>
        <sz val="11"/>
        <color rgb="FF000000"/>
        <rFont val="Calibri"/>
      </rPr>
      <t>With the affected user logged on, open System Preferences &gt;&gt; iCloud.</t>
    </r>
    <r>
      <rPr>
        <sz val="11"/>
        <color rgb="FF000000"/>
        <rFont val="Calibri"/>
      </rPr>
      <t xml:space="preserve">
</t>
    </r>
    <r>
      <rPr>
        <sz val="11"/>
        <color rgb="FF000000"/>
        <rFont val="Calibri"/>
      </rPr>
      <t>Choose "Sign Out".</t>
    </r>
  </si>
  <si>
    <r>
      <rPr>
        <sz val="11"/>
        <color rgb="FF000000"/>
        <rFont val="Calibri"/>
      </rPr>
      <t>Users should not sign into iCloud, as this leads to the possibility that sensitive data could be saved to iCloud storage or that users could inadvertently introduce viruses or malware previously saved to iCloud from other systems.</t>
    </r>
  </si>
  <si>
    <r>
      <rPr>
        <sz val="11"/>
        <color rgb="FF000000"/>
        <rFont val="Calibri"/>
      </rPr>
      <t>To see if any user account has configured an Apple ID for iCloud usage, run the following command:</t>
    </r>
    <r>
      <rPr>
        <sz val="11"/>
        <color rgb="FF000000"/>
        <rFont val="Calibri"/>
      </rPr>
      <t xml:space="preserve">
</t>
    </r>
    <r>
      <rPr>
        <sz val="11"/>
        <color rgb="FF000000"/>
        <rFont val="Calibri"/>
      </rPr>
      <t>/usr/bin/sudo find /Users/ -name 'MobileMeAccounts.plist' -exec /usr/bin/defaults read '{}' \;</t>
    </r>
    <r>
      <rPr>
        <sz val="11"/>
        <color rgb="FF000000"/>
        <rFont val="Calibri"/>
      </rPr>
      <t xml:space="preserve">
</t>
    </r>
    <r>
      <rPr>
        <sz val="11"/>
        <color rgb="FF000000"/>
        <rFont val="Calibri"/>
      </rPr>
      <t>If the results show any accounts listed, this is a finding.</t>
    </r>
  </si>
  <si>
    <t>V-76131</t>
  </si>
  <si>
    <r>
      <rPr>
        <sz val="11"/>
        <rFont val="Calibri"/>
      </rPr>
      <t>The OS X system must be configured with iTunes Music Sharing disabled.</t>
    </r>
  </si>
  <si>
    <r>
      <rPr>
        <sz val="11"/>
        <color rgb="FF000000"/>
        <rFont val="Calibri"/>
      </rPr>
      <t>When iTunes Music Sharing is enabled, the computer starts a network listening service that shares the contents of the user's music collection with other users in the same subnet. Unnecessary network services should always be disabled because they increase the attack surface of the system. Disabling iTunes Music Sharing mitigates this risk.</t>
    </r>
  </si>
  <si>
    <r>
      <rPr>
        <sz val="11"/>
        <color rgb="FF000000"/>
        <rFont val="Calibri"/>
      </rPr>
      <t>To check if iTunes Music Sharing is disabled, run the following command:</t>
    </r>
    <r>
      <rPr>
        <sz val="11"/>
        <color rgb="FF000000"/>
        <rFont val="Calibri"/>
      </rPr>
      <t xml:space="preserve">
</t>
    </r>
    <r>
      <rPr>
        <sz val="11"/>
        <color rgb="FF000000"/>
        <rFont val="Calibri"/>
      </rPr>
      <t>/usr/sbin/system_profiler SPConfigurationProfileDataType | /usr/bin/grep disableSharedMusic</t>
    </r>
    <r>
      <rPr>
        <sz val="11"/>
        <color rgb="FF000000"/>
        <rFont val="Calibri"/>
      </rPr>
      <t xml:space="preserve">
</t>
    </r>
    <r>
      <rPr>
        <sz val="11"/>
        <color rgb="FF000000"/>
        <rFont val="Calibri"/>
      </rPr>
      <t>If "disableSharedMusic" is not set to "1", this is a finding.</t>
    </r>
  </si>
  <si>
    <t>V-76133</t>
  </si>
  <si>
    <r>
      <rPr>
        <sz val="11"/>
        <rFont val="Calibri"/>
      </rPr>
      <t>All setuid executables on the OS X system must be documented.</t>
    </r>
  </si>
  <si>
    <r>
      <rPr>
        <sz val="11"/>
        <color rgb="FF000000"/>
        <rFont val="Calibri"/>
      </rPr>
      <t>Document all of the files with the "setuid" bit set.</t>
    </r>
    <r>
      <rPr>
        <sz val="11"/>
        <color rgb="FF000000"/>
        <rFont val="Calibri"/>
      </rPr>
      <t xml:space="preserve">
</t>
    </r>
    <r>
      <rPr>
        <sz val="11"/>
        <color rgb="FF000000"/>
        <rFont val="Calibri"/>
      </rPr>
      <t>Remove any undocumented files.</t>
    </r>
  </si>
  <si>
    <r>
      <rPr>
        <sz val="11"/>
        <color rgb="FF000000"/>
        <rFont val="Calibri"/>
      </rPr>
      <t>Very few of the executables that come preinstalled on the OS X have the "setuid" bit set, and administrators should never add the "setuid" bit to any executable that does not already have it set by the vendor. Executables with the "setuid" bit set allow anyone that executes them to be temporarily assigned the UID of the file owner. In practice, this almost always is the root account. While some vendors depend on this file attribute for proper operation, security problems can result if "setuid" is assigned to programs allowing reading and writing of files, or shell escapes, as this could lead to unprivileged users gaining privileged access to files and directories on the system.</t>
    </r>
  </si>
  <si>
    <r>
      <rPr>
        <sz val="11"/>
        <color rgb="FF000000"/>
        <rFont val="Calibri"/>
      </rPr>
      <t>If available, provide a list of "setuids" provided by a vendor. To list all of the files with the "setuid" bit set, run the following command to send all results to a file named "suidfilelist":</t>
    </r>
    <r>
      <rPr>
        <sz val="11"/>
        <color rgb="FF000000"/>
        <rFont val="Calibri"/>
      </rPr>
      <t xml:space="preserve">
</t>
    </r>
    <r>
      <rPr>
        <sz val="11"/>
        <color rgb="FF000000"/>
        <rFont val="Calibri"/>
      </rPr>
      <t>/usr/bin/sudo find / -perm -4000 -exec /bin/ls -ldb {} \; &gt; suidfilelist</t>
    </r>
    <r>
      <rPr>
        <sz val="11"/>
        <color rgb="FF000000"/>
        <rFont val="Calibri"/>
      </rPr>
      <t xml:space="preserve">
</t>
    </r>
    <r>
      <rPr>
        <sz val="11"/>
        <color rgb="FF000000"/>
        <rFont val="Calibri"/>
      </rPr>
      <t>If any of the files listed are not documented as needing to have the "setuid" bit set by the vendor, this is a finding.</t>
    </r>
  </si>
  <si>
    <t>V-76135</t>
  </si>
  <si>
    <r>
      <rPr>
        <sz val="11"/>
        <rFont val="Calibri"/>
      </rPr>
      <t>The OS X system must ignore IPv4 ICMP redirect messages.</t>
    </r>
  </si>
  <si>
    <r>
      <rPr>
        <sz val="11"/>
        <color rgb="FF000000"/>
        <rFont val="Calibri"/>
      </rPr>
      <t>To configure the system to ignore "ICMP redirect" messages, add the following line to "/etc/sysctl.conf", creating the file if necessary:</t>
    </r>
    <r>
      <rPr>
        <sz val="11"/>
        <color rgb="FF000000"/>
        <rFont val="Calibri"/>
      </rPr>
      <t xml:space="preserve">
</t>
    </r>
    <r>
      <rPr>
        <sz val="11"/>
        <color rgb="FF000000"/>
        <rFont val="Calibri"/>
      </rPr>
      <t>net.inet.icmp.drop_redirect=1</t>
    </r>
  </si>
  <si>
    <r>
      <rPr>
        <sz val="11"/>
        <color rgb="FF000000"/>
        <rFont val="Calibri"/>
      </rPr>
      <t>ICMP redirects are broadcast to reshape network traffic. A malicious user could craft fake redirect packets and try to force all network traffic to pass through a network sniffer. If the system is not configured to ignore these packets, it could be susceptible to this kind of attack.</t>
    </r>
  </si>
  <si>
    <r>
      <rPr>
        <sz val="11"/>
        <color rgb="FF000000"/>
        <rFont val="Calibri"/>
      </rPr>
      <t>To check if the system is configured to ignore "ICMP redirect" messages, run the following command:</t>
    </r>
    <r>
      <rPr>
        <sz val="11"/>
        <color rgb="FF000000"/>
        <rFont val="Calibri"/>
      </rPr>
      <t xml:space="preserve">
</t>
    </r>
    <r>
      <rPr>
        <sz val="11"/>
        <color rgb="FF000000"/>
        <rFont val="Calibri"/>
      </rPr>
      <t>sysctl net.inet.icmp.drop_redirect</t>
    </r>
    <r>
      <rPr>
        <sz val="11"/>
        <color rgb="FF000000"/>
        <rFont val="Calibri"/>
      </rPr>
      <t xml:space="preserve">
</t>
    </r>
    <r>
      <rPr>
        <sz val="11"/>
        <color rgb="FF000000"/>
        <rFont val="Calibri"/>
      </rPr>
      <t>If the value is not "1", this is a finding.</t>
    </r>
  </si>
  <si>
    <t>V-76137</t>
  </si>
  <si>
    <r>
      <rPr>
        <sz val="11"/>
        <rFont val="Calibri"/>
      </rPr>
      <t>The OS X system must not have IP forwarding for IPv4 enabled.</t>
    </r>
  </si>
  <si>
    <r>
      <rPr>
        <sz val="11"/>
        <color rgb="FF000000"/>
        <rFont val="Calibri"/>
      </rPr>
      <t>To configure the system to disable "IP forwarding", add the following line to "/etc/sysctl.conf", creating the file if necessary:</t>
    </r>
    <r>
      <rPr>
        <sz val="11"/>
        <color rgb="FF000000"/>
        <rFont val="Calibri"/>
      </rPr>
      <t xml:space="preserve">
</t>
    </r>
    <r>
      <rPr>
        <sz val="11"/>
        <color rgb="FF000000"/>
        <rFont val="Calibri"/>
      </rPr>
      <t>net.inet.ip.forwarding=0</t>
    </r>
  </si>
  <si>
    <r>
      <rPr>
        <sz val="11"/>
        <color rgb="FF000000"/>
        <rFont val="Calibri"/>
      </rPr>
      <t>IP forwarding for IPv4 must not be enabled, as only authorized systems should be permitted to operate as routers.</t>
    </r>
  </si>
  <si>
    <r>
      <rPr>
        <sz val="11"/>
        <color rgb="FF000000"/>
        <rFont val="Calibri"/>
      </rPr>
      <t>To check if "IP forwarding" is enabled, run the following command:</t>
    </r>
    <r>
      <rPr>
        <sz val="11"/>
        <color rgb="FF000000"/>
        <rFont val="Calibri"/>
      </rPr>
      <t xml:space="preserve">
</t>
    </r>
    <r>
      <rPr>
        <sz val="11"/>
        <color rgb="FF000000"/>
        <rFont val="Calibri"/>
      </rPr>
      <t xml:space="preserve">sysctl net.inet.ip.forwarding </t>
    </r>
    <r>
      <rPr>
        <sz val="11"/>
        <color rgb="FF000000"/>
        <rFont val="Calibri"/>
      </rPr>
      <t xml:space="preserve">
</t>
    </r>
    <r>
      <rPr>
        <sz val="11"/>
        <color rgb="FF000000"/>
        <rFont val="Calibri"/>
      </rPr>
      <t>If the values are not "0", this is a finding.</t>
    </r>
  </si>
  <si>
    <t>V-76139</t>
  </si>
  <si>
    <r>
      <rPr>
        <sz val="11"/>
        <rFont val="Calibri"/>
      </rPr>
      <t>The OS X system must not have IP forwarding for IPv6 enabled.</t>
    </r>
  </si>
  <si>
    <r>
      <rPr>
        <sz val="11"/>
        <color rgb="FF000000"/>
        <rFont val="Calibri"/>
      </rPr>
      <t>To configure the system to disable "IP forwarding", add the following line to "/etc/sysctl.conf", creating the file if necessary:</t>
    </r>
    <r>
      <rPr>
        <sz val="11"/>
        <color rgb="FF000000"/>
        <rFont val="Calibri"/>
      </rPr>
      <t xml:space="preserve">
</t>
    </r>
    <r>
      <rPr>
        <sz val="11"/>
        <color rgb="FF000000"/>
        <rFont val="Calibri"/>
      </rPr>
      <t>net.inet6.ip6.forwarding=0</t>
    </r>
  </si>
  <si>
    <r>
      <rPr>
        <sz val="11"/>
        <color rgb="FF000000"/>
        <rFont val="Calibri"/>
      </rPr>
      <t>IP forwarding for IPv6 must not be enabled, as only authorized systems should be permitted to operate as routers.</t>
    </r>
  </si>
  <si>
    <r>
      <rPr>
        <sz val="11"/>
        <color rgb="FF000000"/>
        <rFont val="Calibri"/>
      </rPr>
      <t>To check if "IP forwarding" is enabled, run the following command:</t>
    </r>
    <r>
      <rPr>
        <sz val="11"/>
        <color rgb="FF000000"/>
        <rFont val="Calibri"/>
      </rPr>
      <t xml:space="preserve">
</t>
    </r>
    <r>
      <rPr>
        <sz val="11"/>
        <color rgb="FF000000"/>
        <rFont val="Calibri"/>
      </rPr>
      <t>sysctl net.inet6.ip6.forwarding</t>
    </r>
    <r>
      <rPr>
        <sz val="11"/>
        <color rgb="FF000000"/>
        <rFont val="Calibri"/>
      </rPr>
      <t xml:space="preserve">
</t>
    </r>
    <r>
      <rPr>
        <sz val="11"/>
        <color rgb="FF000000"/>
        <rFont val="Calibri"/>
      </rPr>
      <t>If the values are not "0", this is a finding.</t>
    </r>
  </si>
  <si>
    <t>V-76141</t>
  </si>
  <si>
    <r>
      <rPr>
        <sz val="11"/>
        <rFont val="Calibri"/>
      </rPr>
      <t>The OS X system must not send IPv4 ICMP redirects by default.</t>
    </r>
  </si>
  <si>
    <r>
      <rPr>
        <sz val="11"/>
        <color rgb="FF000000"/>
        <rFont val="Calibri"/>
      </rPr>
      <t>To configure the system to not send ICMP redirects, add the following line to "/etc/sysctl.conf", creating the file if necessary:</t>
    </r>
    <r>
      <rPr>
        <sz val="11"/>
        <color rgb="FF000000"/>
        <rFont val="Calibri"/>
      </rPr>
      <t xml:space="preserve">
</t>
    </r>
    <r>
      <rPr>
        <sz val="11"/>
        <color rgb="FF000000"/>
        <rFont val="Calibri"/>
      </rPr>
      <t>net.inet.ip.redirect=0</t>
    </r>
  </si>
  <si>
    <r>
      <rPr>
        <sz val="11"/>
        <color rgb="FF000000"/>
        <rFont val="Calibri"/>
      </rPr>
      <t>ICMP redirects are broadcast to reshape network traffic. A malicious user could use the system to send fake redirect packets and try to force all network traffic to pass through a network sniffer. Disabling ICMP redirect broadcasts mitigates this risk.</t>
    </r>
  </si>
  <si>
    <r>
      <rPr>
        <sz val="11"/>
        <color rgb="FF000000"/>
        <rFont val="Calibri"/>
      </rPr>
      <t>To check if the system is configured to send ICMP redirects, run the following command:</t>
    </r>
    <r>
      <rPr>
        <sz val="11"/>
        <color rgb="FF000000"/>
        <rFont val="Calibri"/>
      </rPr>
      <t xml:space="preserve">
</t>
    </r>
    <r>
      <rPr>
        <sz val="11"/>
        <color rgb="FF000000"/>
        <rFont val="Calibri"/>
      </rPr>
      <t xml:space="preserve">sysctl net.inet.ip.redirect </t>
    </r>
    <r>
      <rPr>
        <sz val="11"/>
        <color rgb="FF000000"/>
        <rFont val="Calibri"/>
      </rPr>
      <t xml:space="preserve">
</t>
    </r>
    <r>
      <rPr>
        <sz val="11"/>
        <color rgb="FF000000"/>
        <rFont val="Calibri"/>
      </rPr>
      <t>If the values are not set to "0", this is a finding.</t>
    </r>
  </si>
  <si>
    <t>V-76143</t>
  </si>
  <si>
    <r>
      <rPr>
        <sz val="11"/>
        <rFont val="Calibri"/>
      </rPr>
      <t>The OS X system must not send IPv6 ICMP redirects by default.</t>
    </r>
  </si>
  <si>
    <r>
      <rPr>
        <sz val="11"/>
        <color rgb="FF000000"/>
        <rFont val="Calibri"/>
      </rPr>
      <t>To configure the system to not send ICMP redirects, add the following line to "/etc/sysctl.conf", creating the file if necessary:</t>
    </r>
    <r>
      <rPr>
        <sz val="11"/>
        <color rgb="FF000000"/>
        <rFont val="Calibri"/>
      </rPr>
      <t xml:space="preserve">
</t>
    </r>
    <r>
      <rPr>
        <sz val="11"/>
        <color rgb="FF000000"/>
        <rFont val="Calibri"/>
      </rPr>
      <t>net.inet6.ip6.redirect=0</t>
    </r>
  </si>
  <si>
    <r>
      <rPr>
        <sz val="11"/>
        <color rgb="FF000000"/>
        <rFont val="Calibri"/>
      </rPr>
      <t>To check if the system is configured to send ICMP redirects, run the following command:</t>
    </r>
    <r>
      <rPr>
        <sz val="11"/>
        <color rgb="FF000000"/>
        <rFont val="Calibri"/>
      </rPr>
      <t xml:space="preserve">
</t>
    </r>
    <r>
      <rPr>
        <sz val="11"/>
        <color rgb="FF000000"/>
        <rFont val="Calibri"/>
      </rPr>
      <t>sysctl net.inet6.ip6.redirect</t>
    </r>
    <r>
      <rPr>
        <sz val="11"/>
        <color rgb="FF000000"/>
        <rFont val="Calibri"/>
      </rPr>
      <t xml:space="preserve">
</t>
    </r>
    <r>
      <rPr>
        <sz val="11"/>
        <color rgb="FF000000"/>
        <rFont val="Calibri"/>
      </rPr>
      <t>If the values are not set to "0", this is a finding.</t>
    </r>
  </si>
  <si>
    <t>V-76145</t>
  </si>
  <si>
    <r>
      <rPr>
        <sz val="11"/>
        <rFont val="Calibri"/>
      </rPr>
      <t>The OS X system must prevent local applications from generating source-routed packets.</t>
    </r>
  </si>
  <si>
    <r>
      <rPr>
        <sz val="11"/>
        <color rgb="FF000000"/>
        <rFont val="Calibri"/>
      </rPr>
      <t>To configure the system to not forward source-routed packets, add the following line to "/etc/sysctl.conf", creating the file if necessary:</t>
    </r>
    <r>
      <rPr>
        <sz val="11"/>
        <color rgb="FF000000"/>
        <rFont val="Calibri"/>
      </rPr>
      <t xml:space="preserve">
</t>
    </r>
    <r>
      <rPr>
        <sz val="11"/>
        <color rgb="FF000000"/>
        <rFont val="Calibri"/>
      </rPr>
      <t>net.inet.ip.sourceroute=0</t>
    </r>
  </si>
  <si>
    <r>
      <rPr>
        <sz val="11"/>
        <color rgb="FF000000"/>
        <rFont val="Calibri"/>
      </rPr>
      <t>A source-routed packet attempts to specify the network path that the system should take. If the system is not configured to block the sending of source-routed packets, an attacker can redirect the system's network traffic.</t>
    </r>
  </si>
  <si>
    <r>
      <rPr>
        <sz val="11"/>
        <color rgb="FF000000"/>
        <rFont val="Calibri"/>
      </rPr>
      <t>To check if the system is configured to forward source-routed packets, run the following command:</t>
    </r>
    <r>
      <rPr>
        <sz val="11"/>
        <color rgb="FF000000"/>
        <rFont val="Calibri"/>
      </rPr>
      <t xml:space="preserve">
</t>
    </r>
    <r>
      <rPr>
        <sz val="11"/>
        <color rgb="FF000000"/>
        <rFont val="Calibri"/>
      </rPr>
      <t>sysctl net.inet.ip.sourceroute</t>
    </r>
    <r>
      <rPr>
        <sz val="11"/>
        <color rgb="FF000000"/>
        <rFont val="Calibri"/>
      </rPr>
      <t xml:space="preserve">
</t>
    </r>
    <r>
      <rPr>
        <sz val="11"/>
        <color rgb="FF000000"/>
        <rFont val="Calibri"/>
      </rPr>
      <t>If the value is not set to "0", this is a finding.</t>
    </r>
  </si>
  <si>
    <t>V-76147</t>
  </si>
  <si>
    <r>
      <rPr>
        <sz val="11"/>
        <rFont val="Calibri"/>
      </rPr>
      <t>The OS X system must not process Internet Control Message Protocol [ICMP] timestamp requests.</t>
    </r>
  </si>
  <si>
    <r>
      <rPr>
        <sz val="11"/>
        <color rgb="FF000000"/>
        <rFont val="Calibri"/>
      </rPr>
      <t>To disable ICMP timestamp responses, add the following line to "/etc/sysctl.conf", creating the file if necessary:</t>
    </r>
    <r>
      <rPr>
        <sz val="11"/>
        <color rgb="FF000000"/>
        <rFont val="Calibri"/>
      </rPr>
      <t xml:space="preserve">
</t>
    </r>
    <r>
      <rPr>
        <sz val="11"/>
        <color rgb="FF000000"/>
        <rFont val="Calibri"/>
      </rPr>
      <t>net.inet.icmp.timestamp=0</t>
    </r>
  </si>
  <si>
    <r>
      <rPr>
        <sz val="11"/>
        <color rgb="FF000000"/>
        <rFont val="Calibri"/>
      </rPr>
      <t>ICMP timestamp requests reveal information about the system and can be used to determine which operating system is installed. Precise time data can also be used to launch time-based attacks against the system. Configuring the system to drop incoming ICMPv4 timestamp requests mitigates these risks.</t>
    </r>
  </si>
  <si>
    <r>
      <rPr>
        <sz val="11"/>
        <color rgb="FF000000"/>
        <rFont val="Calibri"/>
      </rPr>
      <t>To check if the system is configured to process ICMP timestamp requests, run the following command:</t>
    </r>
    <r>
      <rPr>
        <sz val="11"/>
        <color rgb="FF000000"/>
        <rFont val="Calibri"/>
      </rPr>
      <t xml:space="preserve">
</t>
    </r>
    <r>
      <rPr>
        <sz val="11"/>
        <color rgb="FF000000"/>
        <rFont val="Calibri"/>
      </rPr>
      <t>sysctl net.inet.icmp.timestamp</t>
    </r>
    <r>
      <rPr>
        <sz val="11"/>
        <color rgb="FF000000"/>
        <rFont val="Calibri"/>
      </rPr>
      <t xml:space="preserve">
</t>
    </r>
    <r>
      <rPr>
        <sz val="11"/>
        <color rgb="FF000000"/>
        <rFont val="Calibri"/>
      </rPr>
      <t>If the value is not set to "0", this is a finding.</t>
    </r>
  </si>
  <si>
    <t>V-76149</t>
  </si>
  <si>
    <r>
      <rPr>
        <sz val="11"/>
        <rFont val="Calibri"/>
      </rPr>
      <t>The OS X system must have unused network devices disabled.</t>
    </r>
  </si>
  <si>
    <r>
      <rPr>
        <sz val="11"/>
        <color rgb="FF000000"/>
        <rFont val="Calibri"/>
      </rPr>
      <t>To disable a network device, run the following command, substituting the name of the device in place of "'&lt;networkservice&gt;'":</t>
    </r>
    <r>
      <rPr>
        <sz val="11"/>
        <color rgb="FF000000"/>
        <rFont val="Calibri"/>
      </rPr>
      <t xml:space="preserve">
</t>
    </r>
    <r>
      <rPr>
        <sz val="11"/>
        <color rgb="FF000000"/>
        <rFont val="Calibri"/>
      </rPr>
      <t>/usr/bin/sudo /usr/sbin/networksetup -setnetworkserviceenabled '&lt;networkservice&gt;' off</t>
    </r>
  </si>
  <si>
    <r>
      <rPr>
        <sz val="11"/>
        <color rgb="FF000000"/>
        <rFont val="Calibri"/>
      </rPr>
      <t>If an unused network device is left enabled, a user might be able to activate it at a later time. Unused network devices should be disabled.</t>
    </r>
  </si>
  <si>
    <r>
      <rPr>
        <sz val="11"/>
        <color rgb="FF000000"/>
        <rFont val="Calibri"/>
      </rPr>
      <t>To list the network devices that are enabled on the system, run the following command:</t>
    </r>
    <r>
      <rPr>
        <sz val="11"/>
        <color rgb="FF000000"/>
        <rFont val="Calibri"/>
      </rPr>
      <t xml:space="preserve">
</t>
    </r>
    <r>
      <rPr>
        <sz val="11"/>
        <color rgb="FF000000"/>
        <rFont val="Calibri"/>
      </rPr>
      <t>/usr/bin/sudo /usr/sbin/networksetup -listallnetworkservices</t>
    </r>
    <r>
      <rPr>
        <sz val="11"/>
        <color rgb="FF000000"/>
        <rFont val="Calibri"/>
      </rPr>
      <t xml:space="preserve">
</t>
    </r>
    <r>
      <rPr>
        <sz val="11"/>
        <color rgb="FF000000"/>
        <rFont val="Calibri"/>
      </rPr>
      <t>A disabled device will have an asterisk in front of its name.</t>
    </r>
    <r>
      <rPr>
        <sz val="11"/>
        <color rgb="FF000000"/>
        <rFont val="Calibri"/>
      </rPr>
      <t xml:space="preserve">
</t>
    </r>
    <r>
      <rPr>
        <sz val="11"/>
        <color rgb="FF000000"/>
        <rFont val="Calibri"/>
      </rPr>
      <t>If any listed device that is not in use is missing this asterisk, this is a finding.</t>
    </r>
  </si>
  <si>
    <t>V-76151</t>
  </si>
  <si>
    <r>
      <rPr>
        <sz val="11"/>
        <rFont val="Calibri"/>
      </rPr>
      <t>The OS X system must be configured to disable Internet Sharing.</t>
    </r>
  </si>
  <si>
    <r>
      <rPr>
        <sz val="11"/>
        <color rgb="FF000000"/>
        <rFont val="Calibri"/>
      </rPr>
      <t>To disable Internet Sharing, run the following command:</t>
    </r>
    <r>
      <rPr>
        <sz val="11"/>
        <color rgb="FF000000"/>
        <rFont val="Calibri"/>
      </rPr>
      <t xml:space="preserve">
</t>
    </r>
    <r>
      <rPr>
        <sz val="11"/>
        <color rgb="FF000000"/>
        <rFont val="Calibri"/>
      </rPr>
      <t>/usr/bin/sudo /bin/launchctl disable system/com.apple.NetworkSharing</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</si>
  <si>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Internet Sharing must be disabled.</t>
    </r>
  </si>
  <si>
    <r>
      <rPr>
        <sz val="11"/>
        <color rgb="FF000000"/>
        <rFont val="Calibri"/>
      </rPr>
      <t>To check if Internet Sharing is disabled, use the following command:</t>
    </r>
    <r>
      <rPr>
        <sz val="11"/>
        <color rgb="FF000000"/>
        <rFont val="Calibri"/>
      </rPr>
      <t xml:space="preserve">
</t>
    </r>
    <r>
      <rPr>
        <sz val="11"/>
        <color rgb="FF000000"/>
        <rFont val="Calibri"/>
      </rPr>
      <t>/usr/bin/sudo /bin/launchctl print-disabled system | /usr/bin/grep com.apple.NetworkSharing</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"com.apple.NetworkSharing" =&gt; true</t>
    </r>
  </si>
  <si>
    <t>V-76153</t>
  </si>
  <si>
    <r>
      <rPr>
        <sz val="11"/>
        <rFont val="Calibri"/>
      </rPr>
      <t>The OS X system must be configured to disable Web Sharing.</t>
    </r>
  </si>
  <si>
    <r>
      <rPr>
        <sz val="11"/>
        <color rgb="FF000000"/>
        <rFont val="Calibri"/>
      </rPr>
      <t>To disable Web Sharing, run the following command:</t>
    </r>
    <r>
      <rPr>
        <sz val="11"/>
        <color rgb="FF000000"/>
        <rFont val="Calibri"/>
      </rPr>
      <t xml:space="preserve">
</t>
    </r>
    <r>
      <rPr>
        <sz val="11"/>
        <color rgb="FF000000"/>
        <rFont val="Calibri"/>
      </rPr>
      <t>/usr/bin/sudo /bin/launchctl disable system/org.apache.httpd</t>
    </r>
    <r>
      <rPr>
        <sz val="11"/>
        <color rgb="FF000000"/>
        <rFont val="Calibri"/>
      </rPr>
      <t xml:space="preserve">
</t>
    </r>
    <r>
      <rPr>
        <sz val="11"/>
        <color rgb="FF000000"/>
        <rFont val="Calibri"/>
      </rPr>
      <t>The system may need to be restarted for the update to take effect.</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</si>
  <si>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Web Sharing is non-essential and must be disabled.</t>
    </r>
  </si>
  <si>
    <r>
      <rPr>
        <sz val="11"/>
        <color rgb="FF000000"/>
        <rFont val="Calibri"/>
      </rPr>
      <t>To check if Web Sharing is disabled, use the following command:</t>
    </r>
    <r>
      <rPr>
        <sz val="11"/>
        <color rgb="FF000000"/>
        <rFont val="Calibri"/>
      </rPr>
      <t xml:space="preserve">
</t>
    </r>
    <r>
      <rPr>
        <sz val="11"/>
        <color rgb="FF000000"/>
        <rFont val="Calibri"/>
      </rPr>
      <t>/usr/bin/sudo /bin/launchctl print-disabled system | /usr/bin/grep org.apache.httpd</t>
    </r>
    <r>
      <rPr>
        <sz val="11"/>
        <color rgb="FF000000"/>
        <rFont val="Calibri"/>
      </rPr>
      <t xml:space="preserve">
</t>
    </r>
    <r>
      <rPr>
        <sz val="11"/>
        <color rgb="FF000000"/>
        <rFont val="Calibri"/>
      </rPr>
      <t>If the results do not show the following, this is a finding:</t>
    </r>
    <r>
      <rPr>
        <sz val="11"/>
        <color rgb="FF000000"/>
        <rFont val="Calibri"/>
      </rPr>
      <t xml:space="preserve">
</t>
    </r>
    <r>
      <rPr>
        <sz val="11"/>
        <color rgb="FF000000"/>
        <rFont val="Calibri"/>
      </rPr>
      <t>"org.apache.httpd" =&gt; true</t>
    </r>
  </si>
  <si>
    <t>V-76155</t>
  </si>
  <si>
    <r>
      <rPr>
        <sz val="11"/>
        <rFont val="Calibri"/>
      </rPr>
      <t>The OS X system must enforce an account lockout time period of 15 minutes in which a user makes three consecutive invalid logon attempts.</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</si>
  <si>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The following two lines within the configuration enforce lockout expiration to "15" minutes:</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t>
    </r>
    <r>
      <rPr>
        <sz val="11"/>
        <color rgb="FF000000"/>
        <rFont val="Calibri"/>
      </rPr>
      <t xml:space="preserve">
</t>
    </r>
    <r>
      <rPr>
        <sz val="11"/>
        <color rgb="FF000000"/>
        <rFont val="Calibri"/>
      </rPr>
      <t>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</si>
  <si>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Setting a lockout time period of 15 minutes is an effective deterrent against brute forcing that also makes allowances for legitimate mistakes by users. When three invalid logon attempts are made, the account will be locked.</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</si>
  <si>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logon reset timer:</t>
    </r>
    <r>
      <rPr>
        <sz val="11"/>
        <color rgb="FF000000"/>
        <rFont val="Calibri"/>
      </rPr>
      <t xml:space="preserve">
</t>
    </r>
    <r>
      <rPr>
        <sz val="11"/>
        <color rgb="FF000000"/>
        <rFont val="Calibri"/>
      </rPr>
      <t>/usr/sbin/system_profiler SPConfigurationProfileDataType | /usr/bin/grep 'minutesUntilFailedLoginReset'</t>
    </r>
    <r>
      <rPr>
        <sz val="11"/>
        <color rgb="FF000000"/>
        <rFont val="Calibri"/>
      </rPr>
      <t xml:space="preserve">
</t>
    </r>
    <r>
      <rPr>
        <sz val="11"/>
        <color rgb="FF000000"/>
        <rFont val="Calibri"/>
      </rPr>
      <t>If "minutesUntilFailedLoginReset" is not set to "15",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</si>
  <si>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V-76157</t>
  </si>
  <si>
    <r>
      <rPr>
        <sz val="11"/>
        <rFont val="Calibri"/>
      </rPr>
      <t>The OS X system must enforce account lockout after the limit of three consecutive invalid logon attempts by a user during a 15-minute time period.</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</si>
  <si>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 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or bugs in OS X may block password change and local user creation operations, as well as lock out all local users, including administrators.</t>
    </r>
  </si>
  <si>
    <r>
      <rPr>
        <sz val="11"/>
        <color rgb="FF000000"/>
        <rFont val="Calibri"/>
      </rPr>
      <t>By limiting the number of failed logon attempts, the risk of unauthorized system access via user password guessing, otherwise known as brute forcing, is reduced. Limits are imposed by locking the account.</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</si>
  <si>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number of permitted failed logon attempts:</t>
    </r>
    <r>
      <rPr>
        <sz val="11"/>
        <color rgb="FF000000"/>
        <rFont val="Calibri"/>
      </rPr>
      <t xml:space="preserve">
</t>
    </r>
    <r>
      <rPr>
        <sz val="11"/>
        <color rgb="FF000000"/>
        <rFont val="Calibri"/>
      </rPr>
      <t>/usr/sbin/system_profiler SPConfigurationProfileDataType | /usr/bin/grep 'maxFailedAttempts'</t>
    </r>
    <r>
      <rPr>
        <sz val="11"/>
        <color rgb="FF000000"/>
        <rFont val="Calibri"/>
      </rPr>
      <t xml:space="preserve">
</t>
    </r>
    <r>
      <rPr>
        <sz val="11"/>
        <color rgb="FF000000"/>
        <rFont val="Calibri"/>
      </rPr>
      <t>If "maxFailedAttempts" is not set to "3",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be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</si>
  <si>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V-76159</t>
  </si>
  <si>
    <r>
      <rPr>
        <sz val="11"/>
        <rFont val="Calibri"/>
      </rPr>
      <t>The OS X system must automatically lock the account when three unsuccessful logon attempts in 15 minutes are exceeded.</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</si>
  <si>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and ensure it contains the following text after the opening &lt;dict&gt; tag and before the closing &lt;/dict&gt; tag.</t>
    </r>
    <r>
      <rPr>
        <sz val="11"/>
        <color rgb="FF000000"/>
        <rFont val="Calibri"/>
      </rPr>
      <t xml:space="preserve">
</t>
    </r>
    <r>
      <rPr>
        <sz val="11"/>
        <color rgb="FF000000"/>
        <rFont val="Calibri"/>
      </rPr>
      <t>Replace &lt;dict/&gt; first with &lt;dict&gt;&lt;/dict&gt; if necessary.</t>
    </r>
    <r>
      <rPr>
        <sz val="11"/>
        <color rgb="FF000000"/>
        <rFont val="Calibri"/>
      </rPr>
      <t xml:space="preserve">
</t>
    </r>
    <r>
      <rPr>
        <sz val="11"/>
        <color rgb="FF000000"/>
        <rFont val="Calibri"/>
      </rPr>
      <t>&lt;key&gt;policyCategoryAuthentication&lt;/key&gt;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"&lt;key&gt;policyCategoryAuthentication&lt;/key&gt;" already exists, the following text should be used instead and inserted after the first &lt;array&gt; tag that follows it: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&lt;string&gt;(policyAttributeFailedAuthentications &lt; policyAttributeMaximumFailedAuthentications) OR (policyAttributeCurrentTime &gt; (policyAttributeLastFailedAuthenticationTime + autoEnableInSeconds))&lt;/string&gt;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&lt;string&gt;Authentication Lockout&lt;/string&gt;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&lt;key&gt;autoEnableInSeconds&lt;/key&gt;</t>
    </r>
    <r>
      <rPr>
        <sz val="11"/>
        <color rgb="FF000000"/>
        <rFont val="Calibri"/>
      </rPr>
      <t xml:space="preserve">
</t>
    </r>
    <r>
      <rPr>
        <sz val="11"/>
        <color rgb="FF000000"/>
        <rFont val="Calibri"/>
      </rPr>
      <t>&lt;integer&gt;900&lt;/integer&gt;</t>
    </r>
    <r>
      <rPr>
        <sz val="11"/>
        <color rgb="FF000000"/>
        <rFont val="Calibri"/>
      </rPr>
      <t xml:space="preserve">
</t>
    </r>
    <r>
      <rPr>
        <sz val="11"/>
        <color rgb="FF000000"/>
        <rFont val="Calibri"/>
      </rPr>
      <t>&lt;key&gt;policyAttributeMaximumFailedAuthentications&lt;/key&gt;</t>
    </r>
    <r>
      <rPr>
        <sz val="11"/>
        <color rgb="FF000000"/>
        <rFont val="Calibri"/>
      </rPr>
      <t xml:space="preserve">
</t>
    </r>
    <r>
      <rPr>
        <sz val="11"/>
        <color rgb="FF000000"/>
        <rFont val="Calibri"/>
      </rPr>
      <t>&lt;integer&gt;3&lt;/integer&gt;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or bugs in OS X may block password change and local user creation operations, as well as lock out all local users, including administrators.</t>
    </r>
  </si>
  <si>
    <r>
      <rPr>
        <sz val="11"/>
        <color rgb="FF000000"/>
        <rFont val="Calibri"/>
      </rPr>
      <t>By limiting the number of failed logon attempts, the risk of unauthorized system access via user password guessing, otherwise known as brute forcing, is reduced. Limits are imposed by locking the account. Setting a lockout expiration of 15 minutes is an effective deterrent against brute forcing that also makes allowances for legitimate mistakes by users.</t>
    </r>
  </si>
  <si>
    <r>
      <rPr>
        <sz val="11"/>
        <color rgb="FF000000"/>
        <rFont val="Calibri"/>
      </rPr>
      <t>Password policy can be set with a configuration profile or the "pwpolicy" utility. If password policy is set with a configuration profile, run the following command to check if the system has the correct setting for the number of permitted failed logon attempts and the logon reset timer:</t>
    </r>
    <r>
      <rPr>
        <sz val="11"/>
        <color rgb="FF000000"/>
        <rFont val="Calibri"/>
      </rPr>
      <t xml:space="preserve">
</t>
    </r>
    <r>
      <rPr>
        <sz val="11"/>
        <color rgb="FF000000"/>
        <rFont val="Calibri"/>
      </rPr>
      <t>/usr/sbin/system_profiler SPConfigurationProfileDataType | /usr/bin/grep 'maxFailedAttempts\|minutesUntilFailedLoginReset'</t>
    </r>
    <r>
      <rPr>
        <sz val="11"/>
        <color rgb="FF000000"/>
        <rFont val="Calibri"/>
      </rPr>
      <t xml:space="preserve">
</t>
    </r>
    <r>
      <rPr>
        <sz val="11"/>
        <color rgb="FF000000"/>
        <rFont val="Calibri"/>
      </rPr>
      <t>If "maxFailedAttempts" is not set to "3" and "minutesUntilFailedLoginReset" is not set to "15", this is a finding.</t>
    </r>
    <r>
      <rPr>
        <sz val="11"/>
        <color rgb="FF000000"/>
        <rFont val="Calibri"/>
      </rPr>
      <t xml:space="preserve">
</t>
    </r>
    <r>
      <rPr>
        <sz val="11"/>
        <color rgb="FF000000"/>
        <rFont val="Calibri"/>
      </rPr>
      <t>If password policy is set with the "pwpolicy" utility, the variable names may vary depending on how the policy was set. To check if the password policy is configured to disable an account for 15 minutes after 3 unsuccessful logon attempts, run the following command to output the password policy to the screen:</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"&lt;key&gt;policyCategoryAuthentication&lt;/key&gt;".</t>
    </r>
    <r>
      <rPr>
        <sz val="11"/>
        <color rgb="FF000000"/>
        <rFont val="Calibri"/>
      </rPr>
      <t xml:space="preserve">
</t>
    </r>
    <r>
      <rPr>
        <sz val="11"/>
        <color rgb="FF000000"/>
        <rFont val="Calibri"/>
      </rPr>
      <t>If this does not exist, and password policy is not controlled by a directory service, this is a finding.</t>
    </r>
    <r>
      <rPr>
        <sz val="11"/>
        <color rgb="FF000000"/>
        <rFont val="Calibri"/>
      </rPr>
      <t xml:space="preserve">
</t>
    </r>
    <r>
      <rPr>
        <sz val="11"/>
        <color rgb="FF000000"/>
        <rFont val="Calibri"/>
      </rPr>
      <t>In the array that follows, there should be one or more &lt;dict&gt; sections that describe policy checks. One should contain a &lt;string&gt; that allows users to log on if "policyAttributeFailedAuthentications" is less than "policyAttributeMaximumFailedAuthentications". Under policyParameters, "policyAttributeMaximumFailedAuthentications" should be set to "3".</t>
    </r>
    <r>
      <rPr>
        <sz val="11"/>
        <color rgb="FF000000"/>
        <rFont val="Calibri"/>
      </rPr>
      <t xml:space="preserve">
</t>
    </r>
    <r>
      <rPr>
        <sz val="11"/>
        <color rgb="FF000000"/>
        <rFont val="Calibri"/>
      </rPr>
      <t>If "policyAttributeMaximumFailedAuthentications" is not set to "3", this is a finding.</t>
    </r>
    <r>
      <rPr>
        <sz val="11"/>
        <color rgb="FF000000"/>
        <rFont val="Calibri"/>
      </rPr>
      <t xml:space="preserve">
</t>
    </r>
    <r>
      <rPr>
        <sz val="11"/>
        <color rgb="FF000000"/>
        <rFont val="Calibri"/>
      </rPr>
      <t>In the same check or in another &lt;dict&gt; section, there should be a &lt;string&gt; that allows users to log on if the "policyAttributeCurrentTime" is greater than the result of adding "15" minutes (900 seconds) to "policyAttributeLastFailedAuthenticationTime". The check might use a variable defined in its "policyParameters" section.</t>
    </r>
    <r>
      <rPr>
        <sz val="11"/>
        <color rgb="FF000000"/>
        <rFont val="Calibri"/>
      </rPr>
      <t xml:space="preserve">
</t>
    </r>
    <r>
      <rPr>
        <sz val="11"/>
        <color rgb="FF000000"/>
        <rFont val="Calibri"/>
      </rPr>
      <t>If the check does not exist or if the check adds too great an amount of time, this is a finding.</t>
    </r>
  </si>
  <si>
    <t>V-76161</t>
  </si>
  <si>
    <r>
      <rPr>
        <sz val="11"/>
        <rFont val="Calibri"/>
      </rPr>
      <t>The OS X system must shut down by default upon audit failure (unless availability is an overriding concern).</t>
    </r>
  </si>
  <si>
    <r>
      <rPr>
        <sz val="11"/>
        <color rgb="FF000000"/>
        <rFont val="Calibri"/>
      </rPr>
      <t>Edit the "/etc/security/audit_control file" and change the value for policy to include the setting "ahlt". To do this programmatically, run the following command:</t>
    </r>
    <r>
      <rPr>
        <sz val="11"/>
        <color rgb="FF000000"/>
        <rFont val="Calibri"/>
      </rPr>
      <t xml:space="preserve">
</t>
    </r>
    <r>
      <rPr>
        <sz val="11"/>
        <color rgb="FF000000"/>
        <rFont val="Calibri"/>
      </rPr>
      <t>sudo /usr/bin/sed -i.bak '/^policy/ s/$/,ahlt/' /etc/security/audit_control; sudo /usr/sbin/audit -s</t>
    </r>
  </si>
  <si>
    <r>
      <rPr>
        <sz val="11"/>
        <color rgb="FF000000"/>
        <rFont val="Calibri"/>
      </rPr>
      <t>The audit service should shut down the computer if it is unable to audit system events. Once audit failure occurs, user and system activity is no longer recorded and malicious activity could go undetected. Audit processing failures include software/hardware errors, failures in the audit capturing mechanisms, and audit storage capacity being reached or exceeded. Responses to audit failure depend on the nature of the failure mode.</t>
    </r>
    <r>
      <rPr>
        <sz val="11"/>
        <color rgb="FF000000"/>
        <rFont val="Calibri"/>
      </rPr>
      <t xml:space="preserve">
</t>
    </r>
    <r>
      <rPr>
        <sz val="11"/>
        <color rgb="FF000000"/>
        <rFont val="Calibri"/>
      </rPr>
      <t xml:space="preserve">When availability is an overriding concern, other approved actions in response to an audit failure are as follows: </t>
    </r>
    <r>
      <rPr>
        <sz val="11"/>
        <color rgb="FF000000"/>
        <rFont val="Calibri"/>
      </rPr>
      <t xml:space="preserve">
</t>
    </r>
    <r>
      <rPr>
        <sz val="11"/>
        <color rgb="FF000000"/>
        <rFont val="Calibri"/>
      </rPr>
      <t xml:space="preserve">(i) If the failure was caused by the lack of audit record storage capacity, the operating system must continue generating audit records if possible (automatically restarting the audit service if necessary), overwriting the oldest audit records in a first-in-first-out manner. </t>
    </r>
    <r>
      <rPr>
        <sz val="11"/>
        <color rgb="FF000000"/>
        <rFont val="Calibri"/>
      </rPr>
      <t xml:space="preserve">
</t>
    </r>
    <r>
      <rPr>
        <sz val="11"/>
        <color rgb="FF000000"/>
        <rFont val="Calibri"/>
      </rPr>
      <t>(ii) If audit records are sent to a centralized collection server and communication with this server is lost or the server fails, the operating system must queue audit records locally until communication is restored or until the audit records are retrieved manually. Upon restoration of the connection to the centralized collection server, action should be taken to synchronize the local audit data with the collection server.</t>
    </r>
  </si>
  <si>
    <r>
      <rPr>
        <sz val="11"/>
        <color rgb="FF000000"/>
        <rFont val="Calibri"/>
      </rPr>
      <t>To view the setting for the audit control system, run the following command:</t>
    </r>
    <r>
      <rPr>
        <sz val="11"/>
        <color rgb="FF000000"/>
        <rFont val="Calibri"/>
      </rPr>
      <t xml:space="preserve">
</t>
    </r>
    <r>
      <rPr>
        <sz val="11"/>
        <color rgb="FF000000"/>
        <rFont val="Calibri"/>
      </rPr>
      <t>sudo /usr/bin/grep ^policy /etc/security/audit_control | /usr/bin/grep ahlt</t>
    </r>
    <r>
      <rPr>
        <sz val="11"/>
        <color rgb="FF000000"/>
        <rFont val="Calibri"/>
      </rPr>
      <t xml:space="preserve">
</t>
    </r>
    <r>
      <rPr>
        <sz val="11"/>
        <color rgb="FF000000"/>
        <rFont val="Calibri"/>
      </rPr>
      <t>If there is no result, this is a finding.</t>
    </r>
  </si>
  <si>
    <t>V-76163</t>
  </si>
  <si>
    <r>
      <rPr>
        <sz val="11"/>
        <rFont val="Calibri"/>
      </rPr>
      <t>The OS X system must use a DoD anti-virus program.</t>
    </r>
  </si>
  <si>
    <r>
      <rPr>
        <sz val="11"/>
        <color rgb="FF000000"/>
        <rFont val="Calibri"/>
      </rPr>
      <t>Install an approved anti-virus solution onto the system.</t>
    </r>
  </si>
  <si>
    <r>
      <rPr>
        <sz val="11"/>
        <color rgb="FF000000"/>
        <rFont val="Calibri"/>
      </rPr>
      <t>An approved anti-virus product must be installed and configured to run.</t>
    </r>
    <r>
      <rPr>
        <sz val="11"/>
        <color rgb="FF000000"/>
        <rFont val="Calibri"/>
      </rPr>
      <t xml:space="preserve">
</t>
    </r>
    <r>
      <rPr>
        <sz val="11"/>
        <color rgb="FF000000"/>
        <rFont val="Calibri"/>
      </rPr>
      <t>Malicious software can establish a base on individual desktops and servers. Employing an automated mechanism to detect this type of software will aid in elimination of the software from the operating system.</t>
    </r>
  </si>
  <si>
    <r>
      <rPr>
        <sz val="11"/>
        <color rgb="FF000000"/>
        <rFont val="Calibri"/>
      </rPr>
      <t>Ask the System Administrator (SA) or Information System Security Officer (ISSO) if an approved anti-virus solution is loaded on the system. The anti-virus solution may be bundled with an approved host-based security solution.</t>
    </r>
    <r>
      <rPr>
        <sz val="11"/>
        <color rgb="FF000000"/>
        <rFont val="Calibri"/>
      </rPr>
      <t xml:space="preserve">
</t>
    </r>
    <r>
      <rPr>
        <sz val="11"/>
        <color rgb="FF000000"/>
        <rFont val="Calibri"/>
      </rPr>
      <t>If there is no local anti-virus solution installed on the system, this is a finding.</t>
    </r>
  </si>
  <si>
    <t>V-76165</t>
  </si>
  <si>
    <r>
      <rPr>
        <sz val="11"/>
        <rFont val="Calibri"/>
      </rPr>
      <t>The OS X system must be configured to disable AirDrop.</t>
    </r>
  </si>
  <si>
    <r>
      <rPr>
        <sz val="11"/>
        <color rgb="FF000000"/>
        <rFont val="Calibri"/>
      </rPr>
      <t>Disabling AirDrop is enforced using the "Restrictions Policy" configuration profile.</t>
    </r>
  </si>
  <si>
    <r>
      <rPr>
        <sz val="11"/>
        <color rgb="FF000000"/>
        <rFont val="Calibri"/>
      </rPr>
      <t>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 xml:space="preserve">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 </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AirDrop must be disabled.</t>
    </r>
  </si>
  <si>
    <r>
      <rPr>
        <sz val="11"/>
        <color rgb="FF000000"/>
        <rFont val="Calibri"/>
      </rPr>
      <t>To check if AirDrop has been disabled, run the following command:</t>
    </r>
    <r>
      <rPr>
        <sz val="11"/>
        <color rgb="FF000000"/>
        <rFont val="Calibri"/>
      </rPr>
      <t xml:space="preserve">
</t>
    </r>
    <r>
      <rPr>
        <sz val="11"/>
        <color rgb="FF000000"/>
        <rFont val="Calibri"/>
      </rPr>
      <t>/usr/sbin/system_profiler SPConfigurationProfileDataType | /usr/bin/grep DisableAirDrop</t>
    </r>
    <r>
      <rPr>
        <sz val="11"/>
        <color rgb="FF000000"/>
        <rFont val="Calibri"/>
      </rPr>
      <t xml:space="preserve">
</t>
    </r>
    <r>
      <rPr>
        <sz val="11"/>
        <color rgb="FF000000"/>
        <rFont val="Calibri"/>
      </rPr>
      <t>If "DisableAirDrop" is not set to "1", this is a finding.</t>
    </r>
  </si>
  <si>
    <t>V-76167</t>
  </si>
  <si>
    <r>
      <rPr>
        <sz val="11"/>
        <rFont val="Calibri"/>
      </rPr>
      <t>The OS X system must be integrated into a directory services infrastructure.</t>
    </r>
  </si>
  <si>
    <r>
      <rPr>
        <sz val="11"/>
        <color rgb="FF000000"/>
        <rFont val="Calibri"/>
      </rPr>
      <t>Integrate the system into an existing directory services infrastructure.</t>
    </r>
  </si>
  <si>
    <r>
      <rPr>
        <sz val="11"/>
        <color rgb="FF000000"/>
        <rFont val="Calibri"/>
      </rPr>
      <t>Distinct user account databases on each separate system cause problems with username and password policy enforcement. Most approved directory services infrastructure solutions allow centralized management of users and passwords.</t>
    </r>
  </si>
  <si>
    <r>
      <rPr>
        <sz val="11"/>
        <color rgb="FF000000"/>
        <rFont val="Calibri"/>
      </rPr>
      <t>To determine if the system is integrated to a directory service, ask the System Administrator (SA) or Information System Security Officer (ISSO) or run the following command:</t>
    </r>
    <r>
      <rPr>
        <sz val="11"/>
        <color rgb="FF000000"/>
        <rFont val="Calibri"/>
      </rPr>
      <t xml:space="preserve">
</t>
    </r>
    <r>
      <rPr>
        <sz val="11"/>
        <color rgb="FF000000"/>
        <rFont val="Calibri"/>
      </rPr>
      <t>/usr/bin/sudo dscl localhost -list . | /usr/bin/grep -vE '(Contact | Search | Local)'</t>
    </r>
    <r>
      <rPr>
        <sz val="11"/>
        <color rgb="FF000000"/>
        <rFont val="Calibri"/>
      </rPr>
      <t xml:space="preserve">
</t>
    </r>
    <r>
      <rPr>
        <sz val="11"/>
        <color rgb="FF000000"/>
        <rFont val="Calibri"/>
      </rPr>
      <t>If nothing is returned, or if the system is not integrated into a directory service infrastructure, this is a finding.</t>
    </r>
  </si>
  <si>
    <t>V-76169</t>
  </si>
  <si>
    <r>
      <rPr>
        <sz val="11"/>
        <rFont val="Calibri"/>
      </rPr>
      <t>The OS X system must enforce a 60-day maximum password lifetime restriction.</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</si>
  <si>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t>
    </r>
    <r>
      <rPr>
        <sz val="11"/>
        <color rgb="FF000000"/>
        <rFont val="Calibri"/>
      </rPr>
      <t xml:space="preserve">
</t>
    </r>
    <r>
      <rPr>
        <sz val="11"/>
        <color rgb="FF000000"/>
        <rFont val="Calibri"/>
      </rPr>
      <t>If the file does not yet contain any policy settings, replace &lt;dict/&gt; with &lt;dict&gt;&lt;/dict&gt;.</t>
    </r>
    <r>
      <rPr>
        <sz val="11"/>
        <color rgb="FF000000"/>
        <rFont val="Calibri"/>
      </rPr>
      <t xml:space="preserve">
</t>
    </r>
    <r>
      <rPr>
        <sz val="11"/>
        <color rgb="FF000000"/>
        <rFont val="Calibri"/>
      </rPr>
      <t>If there already is a policy block that refers to password expiration, ensure it is set to "60" days.</t>
    </r>
    <r>
      <rPr>
        <sz val="11"/>
        <color rgb="FF000000"/>
        <rFont val="Calibri"/>
      </rPr>
      <t xml:space="preserve">
</t>
    </r>
    <r>
      <rPr>
        <sz val="11"/>
        <color rgb="FF000000"/>
        <rFont val="Calibri"/>
      </rPr>
      <t>If the line "&lt;key&gt;policyCategoryPasswordChange&lt;/key&gt;" is not present in the file, add the following text immediately after the opening &lt;dict&gt; tag in the file:</t>
    </r>
    <r>
      <rPr>
        <sz val="11"/>
        <color rgb="FF000000"/>
        <rFont val="Calibri"/>
      </rPr>
      <t xml:space="preserve">
</t>
    </r>
    <r>
      <rPr>
        <sz val="11"/>
        <color rgb="FF000000"/>
        <rFont val="Calibri"/>
      </rPr>
      <t>&lt;key&gt;policyCategoryPasswordChange&lt;/key&gt;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&gt; policyAttributeLastPasswordChangeTime + (policyAttributeExpiresEveryNDays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Change Interval&lt;/string&gt;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&lt;key&gt;policyAttributeExpiresEveryNDays&lt;/key&gt;</t>
    </r>
    <r>
      <rPr>
        <sz val="11"/>
        <color rgb="FF000000"/>
        <rFont val="Calibri"/>
      </rPr>
      <t xml:space="preserve">
</t>
    </r>
    <r>
      <rPr>
        <sz val="11"/>
        <color rgb="FF000000"/>
        <rFont val="Calibri"/>
      </rPr>
      <t>&lt;integer&gt;60&lt;/integer&gt;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"&lt;key&gt;policyCategoryPasswordChange&lt;/key&gt;" is already present in the file, the following text should be added just after the opening &lt;array&gt; tag that follows the line instead:</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&lt;string&gt;policyAttributeCurrentTime &gt; policyAttributeLastPasswordChangeTime + (policyAttributeExpiresEveryNDays * 24 * 60 * 60)&lt;/string&gt;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Change Interval&lt;/string&gt;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&lt;key&gt;policyAttributeExpiresEveryNDays&lt;/key&gt;</t>
    </r>
    <r>
      <rPr>
        <sz val="11"/>
        <color rgb="FF000000"/>
        <rFont val="Calibri"/>
      </rPr>
      <t xml:space="preserve">
</t>
    </r>
    <r>
      <rPr>
        <sz val="11"/>
        <color rgb="FF000000"/>
        <rFont val="Calibri"/>
      </rPr>
      <t>&lt;integer&gt;60&lt;/integer&gt;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</si>
  <si>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Any password, no matter how complex, can eventually be cracked. Therefore, passwords need to be changed periodically.</t>
    </r>
    <r>
      <rPr>
        <sz val="11"/>
        <color rgb="FF000000"/>
        <rFont val="Calibri"/>
      </rPr>
      <t xml:space="preserve">
</t>
    </r>
    <r>
      <rPr>
        <sz val="11"/>
        <color rgb="FF000000"/>
        <rFont val="Calibri"/>
      </rPr>
      <t>One method of minimizing this risk is to use complex passwords and periodically change them. If the operating system does not limit the lifetime of passwords and force users to change their passwords, there is the risk that the operating system passwords could be compromised.</t>
    </r>
  </si>
  <si>
    <r>
      <rPr>
        <sz val="11"/>
        <color rgb="FF000000"/>
        <rFont val="Calibri"/>
      </rPr>
      <t>Password policy can be set with a configuration profile or the "pwpolicy" utility. If password policy is set with a configuration profile, run the following command to check if the system is configured to require users to change their passwords every 60 days:</t>
    </r>
    <r>
      <rPr>
        <sz val="11"/>
        <color rgb="FF000000"/>
        <rFont val="Calibri"/>
      </rPr>
      <t xml:space="preserve">
</t>
    </r>
    <r>
      <rPr>
        <sz val="11"/>
        <color rgb="FF000000"/>
        <rFont val="Calibri"/>
      </rPr>
      <t>/usr/sbin/system_profiler SPConfigurationProfileDataType | /usr/bin/grep maxPINAgeInDays</t>
    </r>
    <r>
      <rPr>
        <sz val="11"/>
        <color rgb="FF000000"/>
        <rFont val="Calibri"/>
      </rPr>
      <t xml:space="preserve">
</t>
    </r>
    <r>
      <rPr>
        <sz val="11"/>
        <color rgb="FF000000"/>
        <rFont val="Calibri"/>
      </rPr>
      <t>If "maxPINAgeInDays" is not set to "60" or a shorter interval, or is undefined,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&lt;key&gt;policyCategoryPasswordChange&lt;/key&gt;.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that compares the variable "policyAttributeLastPasswordChangeTime" to the variable "policyAttributeCurrentTime". It may contain additional variables defined in the "policyParameters" section that follows it. All comparisons are done in seconds.</t>
    </r>
    <r>
      <rPr>
        <sz val="11"/>
        <color rgb="FF000000"/>
        <rFont val="Calibri"/>
      </rPr>
      <t xml:space="preserve">
</t>
    </r>
    <r>
      <rPr>
        <sz val="11"/>
        <color rgb="FF000000"/>
        <rFont val="Calibri"/>
      </rPr>
      <t>If this check allows users to log in with passwords older than "60" days, or if no such check exists, this is a finding.</t>
    </r>
  </si>
  <si>
    <t>V-76171</t>
  </si>
  <si>
    <r>
      <rPr>
        <sz val="11"/>
        <rFont val="Calibri"/>
      </rPr>
      <t>The OS X system must prohibit password reuse for a minimum of five generations.</t>
    </r>
  </si>
  <si>
    <r>
      <rPr>
        <sz val="11"/>
        <color rgb="FF000000"/>
        <rFont val="Calibri"/>
      </rPr>
      <t>This setting may be enforced using the "Passcode Policy" configuration profile or by a directory service.</t>
    </r>
    <r>
      <rPr>
        <sz val="11"/>
        <color rgb="FF000000"/>
        <rFont val="Calibri"/>
      </rPr>
      <t xml:space="preserve">
</t>
    </r>
    <r>
      <rPr>
        <sz val="11"/>
        <color rgb="FF000000"/>
        <rFont val="Calibri"/>
      </rPr>
      <t>To set the password policy without a configuration profile, run the following command to save a copy of the current "pwpolicy" account policy file:</t>
    </r>
    <r>
      <rPr>
        <sz val="11"/>
        <color rgb="FF000000"/>
        <rFont val="Calibri"/>
      </rPr>
      <t xml:space="preserve">
</t>
    </r>
    <r>
      <rPr>
        <sz val="11"/>
        <color rgb="FF000000"/>
        <rFont val="Calibri"/>
      </rPr>
      <t>/usr/bin/sudo /usr/bin/pwpolicy getaccountpolicies | tail -n +2 &gt; pwpolicy.plist</t>
    </r>
    <r>
      <rPr>
        <sz val="11"/>
        <color rgb="FF000000"/>
        <rFont val="Calibri"/>
      </rPr>
      <t xml:space="preserve">
</t>
    </r>
    <r>
      <rPr>
        <sz val="11"/>
        <color rgb="FF000000"/>
        <rFont val="Calibri"/>
      </rPr>
      <t>Open the generated file in a text editor. If the file does not yet contain any policy settings, replace &lt;dict/&gt; with &lt;dict&gt;&lt;/dict&gt;. If there already is a policy block that refers to password history, ensure it is set to "5". If the line "&lt;key&gt;policyCategoryPasswordContent&lt;/key&gt;" is not present in the file, add the following text immediately after the opening &lt;dict&gt; tag in the file:</t>
    </r>
    <r>
      <rPr>
        <sz val="11"/>
        <color rgb="FF000000"/>
        <rFont val="Calibri"/>
      </rPr>
      <t xml:space="preserve">
</t>
    </r>
    <r>
      <rPr>
        <sz val="11"/>
        <color rgb="FF000000"/>
        <rFont val="Calibri"/>
      </rPr>
      <t>&lt;key&gt;policyCategoryPasswordContent&lt;/key&gt;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&lt;string&gt;none policyAttributePasswordHashes in policyAttributePasswordHistory&lt;/string&gt;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History&lt;/string&gt;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&lt;key&gt;policyAttributePasswordHistoryDepth&lt;/key&gt;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&lt;/array&gt;</t>
    </r>
    <r>
      <rPr>
        <sz val="11"/>
        <color rgb="FF000000"/>
        <rFont val="Calibri"/>
      </rPr>
      <t xml:space="preserve">
</t>
    </r>
    <r>
      <rPr>
        <sz val="11"/>
        <color rgb="FF000000"/>
        <rFont val="Calibri"/>
      </rPr>
      <t>If the line "&lt;key&gt;policyCategoryPasswordContent&lt;/key&gt;" is already present in the file, the following text should be added just after the opening &lt;array&gt; tag that follows the line instead:</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&lt;key&gt;policyContent&lt;/key&gt;</t>
    </r>
    <r>
      <rPr>
        <sz val="11"/>
        <color rgb="FF000000"/>
        <rFont val="Calibri"/>
      </rPr>
      <t xml:space="preserve">
</t>
    </r>
    <r>
      <rPr>
        <sz val="11"/>
        <color rgb="FF000000"/>
        <rFont val="Calibri"/>
      </rPr>
      <t>&lt;string&gt;none policyAttributePasswordHashes in policyAttributePasswordHistory&lt;/string&gt;</t>
    </r>
    <r>
      <rPr>
        <sz val="11"/>
        <color rgb="FF000000"/>
        <rFont val="Calibri"/>
      </rPr>
      <t xml:space="preserve">
</t>
    </r>
    <r>
      <rPr>
        <sz val="11"/>
        <color rgb="FF000000"/>
        <rFont val="Calibri"/>
      </rPr>
      <t>&lt;key&gt;policyIdentifier&lt;/key&gt;</t>
    </r>
    <r>
      <rPr>
        <sz val="11"/>
        <color rgb="FF000000"/>
        <rFont val="Calibri"/>
      </rPr>
      <t xml:space="preserve">
</t>
    </r>
    <r>
      <rPr>
        <sz val="11"/>
        <color rgb="FF000000"/>
        <rFont val="Calibri"/>
      </rPr>
      <t>&lt;string&gt;Password History&lt;/string&gt;</t>
    </r>
    <r>
      <rPr>
        <sz val="11"/>
        <color rgb="FF000000"/>
        <rFont val="Calibri"/>
      </rPr>
      <t xml:space="preserve">
</t>
    </r>
    <r>
      <rPr>
        <sz val="11"/>
        <color rgb="FF000000"/>
        <rFont val="Calibri"/>
      </rPr>
      <t>&lt;key&gt;policyParameters&lt;/key&gt;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&lt;key&gt;policyAttributePasswordHistoryDepth&lt;/key&gt;</t>
    </r>
    <r>
      <rPr>
        <sz val="11"/>
        <color rgb="FF000000"/>
        <rFont val="Calibri"/>
      </rPr>
      <t xml:space="preserve">
</t>
    </r>
    <r>
      <rPr>
        <sz val="11"/>
        <color rgb="FF000000"/>
        <rFont val="Calibri"/>
      </rPr>
      <t>&lt;integer&gt;5&lt;/integer&gt;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&lt;/dict&gt;</t>
    </r>
    <r>
      <rPr>
        <sz val="11"/>
        <color rgb="FF000000"/>
        <rFont val="Calibri"/>
      </rPr>
      <t xml:space="preserve">
</t>
    </r>
    <r>
      <rPr>
        <sz val="11"/>
        <color rgb="FF000000"/>
        <rFont val="Calibri"/>
      </rPr>
      <t>After saving the file and exiting to the command prompt, run the following command to load the new policy file:</t>
    </r>
    <r>
      <rPr>
        <sz val="11"/>
        <color rgb="FF000000"/>
        <rFont val="Calibri"/>
      </rPr>
      <t xml:space="preserve">
</t>
    </r>
    <r>
      <rPr>
        <sz val="11"/>
        <color rgb="FF000000"/>
        <rFont val="Calibri"/>
      </rPr>
      <t>/usr/bin/sudo /usr/bin/pwpolicy setaccountpolicies pwpolicy.plist</t>
    </r>
    <r>
      <rPr>
        <sz val="11"/>
        <color rgb="FF000000"/>
        <rFont val="Calibri"/>
      </rPr>
      <t xml:space="preserve">
</t>
    </r>
    <r>
      <rPr>
        <sz val="11"/>
        <color rgb="FF000000"/>
        <rFont val="Calibri"/>
      </rPr>
      <t>Note: Updates to password restrictions must be thoroughly evaluated in a test environment. Mistakes in configuration may block password change and local user creation operations, as well as lock out all local users, including administrators.</t>
    </r>
  </si>
  <si>
    <r>
      <rPr>
        <sz val="11"/>
        <color rgb="FF000000"/>
        <rFont val="Calibri"/>
      </rPr>
      <t>Password complexity, or strength, is a measure of the effectiveness of a password in resisting attempts at guessing and brute-force attacks. If the information system or application allows the user to consecutively reuse their password when that password has exceeded its defined lifetime, the end result is a password that is not changed as per policy requirements.</t>
    </r>
  </si>
  <si>
    <r>
      <rPr>
        <sz val="11"/>
        <color rgb="FF000000"/>
        <rFont val="Calibri"/>
      </rPr>
      <t>Password policy can be set with the "Password Policy" configuration profile or the "pwpolicy" utility. If password policy is set with a configuration profile, run the following command to check if the system is configured to require that users cannot reuse one of their five previously used passwords:</t>
    </r>
    <r>
      <rPr>
        <sz val="11"/>
        <color rgb="FF000000"/>
        <rFont val="Calibri"/>
      </rPr>
      <t xml:space="preserve">
</t>
    </r>
    <r>
      <rPr>
        <sz val="11"/>
        <color rgb="FF000000"/>
        <rFont val="Calibri"/>
      </rPr>
      <t>system_profiler SPConfigurationProfileDataType | /usr/bin/grep pinHistory</t>
    </r>
    <r>
      <rPr>
        <sz val="11"/>
        <color rgb="FF000000"/>
        <rFont val="Calibri"/>
      </rPr>
      <t xml:space="preserve">
</t>
    </r>
    <r>
      <rPr>
        <sz val="11"/>
        <color rgb="FF000000"/>
        <rFont val="Calibri"/>
      </rPr>
      <t>If "pinHistory" is not set to "5" or higher, or is undefined, this is a finding.</t>
    </r>
    <r>
      <rPr>
        <sz val="11"/>
        <color rgb="FF000000"/>
        <rFont val="Calibri"/>
      </rPr>
      <t xml:space="preserve">
</t>
    </r>
    <r>
      <rPr>
        <sz val="11"/>
        <color rgb="FF000000"/>
        <rFont val="Calibri"/>
      </rPr>
      <t>If password policy is set with the "pwpolicy" utility, run the following command instead:</t>
    </r>
    <r>
      <rPr>
        <sz val="11"/>
        <color rgb="FF000000"/>
        <rFont val="Calibri"/>
      </rPr>
      <t xml:space="preserve">
</t>
    </r>
    <r>
      <rPr>
        <sz val="11"/>
        <color rgb="FF000000"/>
        <rFont val="Calibri"/>
      </rPr>
      <t>/usr/bin/sudo /usr/bin/pwpolicy getaccountpolicies</t>
    </r>
    <r>
      <rPr>
        <sz val="11"/>
        <color rgb="FF000000"/>
        <rFont val="Calibri"/>
      </rPr>
      <t xml:space="preserve">
</t>
    </r>
    <r>
      <rPr>
        <sz val="11"/>
        <color rgb="FF000000"/>
        <rFont val="Calibri"/>
      </rPr>
      <t>Look for the line "&lt;key&gt;policyCategoryPasswordContent&lt;/key&gt;".</t>
    </r>
    <r>
      <rPr>
        <sz val="11"/>
        <color rgb="FF000000"/>
        <rFont val="Calibri"/>
      </rPr>
      <t xml:space="preserve">
</t>
    </r>
    <r>
      <rPr>
        <sz val="11"/>
        <color rgb="FF000000"/>
        <rFont val="Calibri"/>
      </rPr>
      <t>If it does not exist, and password policy is not controlled by a directory service, this is a finding.</t>
    </r>
    <r>
      <rPr>
        <sz val="11"/>
        <color rgb="FF000000"/>
        <rFont val="Calibri"/>
      </rPr>
      <t xml:space="preserve">
</t>
    </r>
    <r>
      <rPr>
        <sz val="11"/>
        <color rgb="FF000000"/>
        <rFont val="Calibri"/>
      </rPr>
      <t>Otherwise, in the array section that follows it, there should be a &lt;dict&gt; section that contains a check &lt;string&gt; such as "&lt;string&gt;none policyAttributePasswordHashes in policyAttributePasswordHistory&lt;/string&gt;". This searches for the hash of the user-entered password in the list of previous password hashes. In the "policyParameters" section that follows it, "policyAttributePasswordHistoryDepth" must be set to "5" or greater.</t>
    </r>
    <r>
      <rPr>
        <sz val="11"/>
        <color rgb="FF000000"/>
        <rFont val="Calibri"/>
      </rPr>
      <t xml:space="preserve">
</t>
    </r>
    <r>
      <rPr>
        <sz val="11"/>
        <color rgb="FF000000"/>
        <rFont val="Calibri"/>
      </rPr>
      <t>If this parameter is not set to "5" or greater, or if no such check exists, this is a finding.</t>
    </r>
  </si>
  <si>
    <t>V-76173</t>
  </si>
  <si>
    <r>
      <rPr>
        <sz val="11"/>
        <rFont val="Calibri"/>
      </rPr>
      <t>The OS X system must be configured with system log files owned by root and group-owned by wheel or admin.</t>
    </r>
  </si>
  <si>
    <r>
      <rPr>
        <sz val="11"/>
        <color rgb="FF000000"/>
        <rFont val="Calibri"/>
      </rPr>
      <t>For any log file that returns an incorrect owner or group value, run the following command:</t>
    </r>
    <r>
      <rPr>
        <sz val="11"/>
        <color rgb="FF000000"/>
        <rFont val="Calibri"/>
      </rPr>
      <t xml:space="preserve">
</t>
    </r>
    <r>
      <rPr>
        <sz val="11"/>
        <color rgb="FF000000"/>
        <rFont val="Calibri"/>
      </rPr>
      <t>/usr/bin/sudo chown root:wheel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ensure that the owner:group column is set to "root:wheel" or the appropriate service user account and group. </t>
    </r>
    <r>
      <rPr>
        <sz val="11"/>
        <color rgb="FF000000"/>
        <rFont val="Calibri"/>
      </rPr>
      <t xml:space="preserve">
</t>
    </r>
    <r>
      <rPr>
        <sz val="11"/>
        <color rgb="FF000000"/>
        <rFont val="Calibri"/>
      </rPr>
      <t>If the file is managed by "aslmanager", find the configuration line in the directory "/etc/asl/" or the file "/etc/asl.conf" and ensure that "uid" and "gid" options are either not present or are set to a service user account and group respectively.</t>
    </r>
  </si>
  <si>
    <r>
      <rPr>
        <sz val="11"/>
        <color rgb="FF000000"/>
        <rFont val="Calibri"/>
      </rPr>
      <t>System logs should only be readable by root or admin users. System logs frequently contain sensitive information that could be used by an attacker. Setting the correct owner mitigates this risk.</t>
    </r>
  </si>
  <si>
    <r>
      <rPr>
        <sz val="11"/>
        <color rgb="FF000000"/>
        <rFont val="Calibri"/>
      </rPr>
      <t>Log files are controlled by "newsyslog" and "aslmanager".</t>
    </r>
    <r>
      <rPr>
        <sz val="11"/>
        <color rgb="FF000000"/>
        <rFont val="Calibri"/>
      </rPr>
      <t xml:space="preserve">
</t>
    </r>
    <r>
      <rPr>
        <sz val="11"/>
        <color rgb="FF000000"/>
        <rFont val="Calibri"/>
      </rPr>
      <t>These commands check for log files that exist on the system and print out the log with corresponding ownership. Run them from inside "/var/log":</t>
    </r>
    <r>
      <rPr>
        <sz val="11"/>
        <color rgb="FF000000"/>
        <rFont val="Calibri"/>
      </rPr>
      <t xml:space="preserve">
</t>
    </r>
    <r>
      <rPr>
        <sz val="11"/>
        <color rgb="FF000000"/>
        <rFont val="Calibri"/>
      </rPr>
      <t>/usr/bin/sudo stat -f '%Su:%Sg:%N' $(/usr/bin/grep -v '^#' /etc/newsyslog.conf | awk '{ print $1 }') 2&gt; /dev/null</t>
    </r>
    <r>
      <rPr>
        <sz val="11"/>
        <color rgb="FF000000"/>
        <rFont val="Calibri"/>
      </rPr>
      <t xml:space="preserve">
</t>
    </r>
    <r>
      <rPr>
        <sz val="11"/>
        <color rgb="FF000000"/>
        <rFont val="Calibri"/>
      </rPr>
      <t>/usr/bin/sudo stat -f '%Su:%Sg:%N' $(/usr/bin/grep -e '^&gt;' /etc/asl.conf /etc/asl/* | awk '{ print $2 }') 2&gt; /dev/null</t>
    </r>
    <r>
      <rPr>
        <sz val="11"/>
        <color rgb="FF000000"/>
        <rFont val="Calibri"/>
      </rPr>
      <t xml:space="preserve">
</t>
    </r>
    <r>
      <rPr>
        <sz val="11"/>
        <color rgb="FF000000"/>
        <rFont val="Calibri"/>
      </rPr>
      <t>If there are any system log files that are not owned by "root" and group-owned by "wheel" or admin, this is a finding.</t>
    </r>
    <r>
      <rPr>
        <sz val="11"/>
        <color rgb="FF000000"/>
        <rFont val="Calibri"/>
      </rPr>
      <t xml:space="preserve">
</t>
    </r>
    <r>
      <rPr>
        <sz val="11"/>
        <color rgb="FF000000"/>
        <rFont val="Calibri"/>
      </rPr>
      <t>Service logs may be owned by the service user account or group.</t>
    </r>
  </si>
  <si>
    <t>V-76175</t>
  </si>
  <si>
    <r>
      <rPr>
        <sz val="11"/>
        <rFont val="Calibri"/>
      </rPr>
      <t>The OS X system must be configured with system log files set to mode 640 or less permissive.</t>
    </r>
  </si>
  <si>
    <r>
      <rPr>
        <sz val="11"/>
        <color rgb="FF000000"/>
        <rFont val="Calibri"/>
      </rPr>
      <t>For any log file that returns an incorrect permission value, run the following command:</t>
    </r>
    <r>
      <rPr>
        <sz val="11"/>
        <color rgb="FF000000"/>
        <rFont val="Calibri"/>
      </rPr>
      <t xml:space="preserve">
</t>
    </r>
    <r>
      <rPr>
        <sz val="11"/>
        <color rgb="FF000000"/>
        <rFont val="Calibri"/>
      </rPr>
      <t>/usr/bin/sudo chmod 640 [log file]</t>
    </r>
    <r>
      <rPr>
        <sz val="11"/>
        <color rgb="FF000000"/>
        <rFont val="Calibri"/>
      </rPr>
      <t xml:space="preserve">
</t>
    </r>
    <r>
      <rPr>
        <sz val="11"/>
        <color rgb="FF000000"/>
        <rFont val="Calibri"/>
      </rPr>
      <t xml:space="preserve">[log file] is the full path to the log file in question. If the file is managed by "newsyslog", find the configuration line in the directory "/etc/newsyslog.d/" or the file "/etc/newsyslog.conf" and edit the mode column to be "640" or less permissive. </t>
    </r>
    <r>
      <rPr>
        <sz val="11"/>
        <color rgb="FF000000"/>
        <rFont val="Calibri"/>
      </rPr>
      <t xml:space="preserve">
</t>
    </r>
    <r>
      <rPr>
        <sz val="11"/>
        <color rgb="FF000000"/>
        <rFont val="Calibri"/>
      </rPr>
      <t>If the file is managed by "aslmanager", find the configuration line in the directory "/etc/asl/" or the file "/etc/asl.conf" and add or edit the mode option to be "mode=0640" or less permissive.</t>
    </r>
  </si>
  <si>
    <r>
      <rPr>
        <sz val="11"/>
        <color rgb="FF000000"/>
        <rFont val="Calibri"/>
      </rPr>
      <t>System logs should only be readable by root or admin users. System logs frequently contain sensitive information that could be used by an attacker. Setting the correct permissions mitigates this risk.</t>
    </r>
  </si>
  <si>
    <r>
      <rPr>
        <sz val="11"/>
        <color rgb="FF000000"/>
        <rFont val="Calibri"/>
      </rPr>
      <t>These commands check for log files that exist on the system and print out the log with corresponding permissions. Run them from inside "/var/log":</t>
    </r>
    <r>
      <rPr>
        <sz val="11"/>
        <color rgb="FF000000"/>
        <rFont val="Calibri"/>
      </rPr>
      <t xml:space="preserve">
</t>
    </r>
    <r>
      <rPr>
        <sz val="11"/>
        <color rgb="FF000000"/>
        <rFont val="Calibri"/>
      </rPr>
      <t>/usr/bin/sudo stat -f '%A:%N' $(/usr/bin/grep -v '^#' /etc/newsyslog.conf | awk '{ print $1 }') 2&gt; /dev/null</t>
    </r>
    <r>
      <rPr>
        <sz val="11"/>
        <color rgb="FF000000"/>
        <rFont val="Calibri"/>
      </rPr>
      <t xml:space="preserve">
</t>
    </r>
    <r>
      <rPr>
        <sz val="11"/>
        <color rgb="FF000000"/>
        <rFont val="Calibri"/>
      </rPr>
      <t>/usr/bin/sudo stat -f '%A:%N' $(/usr/bin/grep -e '^&gt;' /etc/asl.conf /etc/asl/* | awk '{ print $2 }') 2&gt; /dev/null</t>
    </r>
    <r>
      <rPr>
        <sz val="11"/>
        <color rgb="FF000000"/>
        <rFont val="Calibri"/>
      </rPr>
      <t xml:space="preserve">
</t>
    </r>
    <r>
      <rPr>
        <sz val="11"/>
        <color rgb="FF000000"/>
        <rFont val="Calibri"/>
      </rPr>
      <t xml:space="preserve">The correct permissions on log files should be "640" or less permissive for system logs. </t>
    </r>
    <r>
      <rPr>
        <sz val="11"/>
        <color rgb="FF000000"/>
        <rFont val="Calibri"/>
      </rPr>
      <t xml:space="preserve">
</t>
    </r>
    <r>
      <rPr>
        <sz val="11"/>
        <color rgb="FF000000"/>
        <rFont val="Calibri"/>
      </rPr>
      <t>Any file with more permissive settings is a finding.</t>
    </r>
  </si>
  <si>
    <t>V-76177</t>
  </si>
  <si>
    <r>
      <rPr>
        <sz val="11"/>
        <rFont val="Calibri"/>
      </rPr>
      <t>The OS X system must be configured with access control lists (ACLs) for system log files to be set correctly.</t>
    </r>
  </si>
  <si>
    <r>
      <rPr>
        <sz val="11"/>
        <color rgb="FF000000"/>
        <rFont val="Calibri"/>
      </rPr>
      <t>For any log file that returns an ACL, run the following command:</t>
    </r>
    <r>
      <rPr>
        <sz val="11"/>
        <color rgb="FF000000"/>
        <rFont val="Calibri"/>
      </rPr>
      <t xml:space="preserve">
</t>
    </r>
    <r>
      <rPr>
        <sz val="11"/>
        <color rgb="FF000000"/>
        <rFont val="Calibri"/>
      </rPr>
      <t>/usr/bin/sudo chmod -N [log file]</t>
    </r>
    <r>
      <rPr>
        <sz val="11"/>
        <color rgb="FF000000"/>
        <rFont val="Calibri"/>
      </rPr>
      <t xml:space="preserve">
</t>
    </r>
    <r>
      <rPr>
        <sz val="11"/>
        <color rgb="FF000000"/>
        <rFont val="Calibri"/>
      </rPr>
      <t>[log file] is the full path to the log file in question.</t>
    </r>
  </si>
  <si>
    <r>
      <rPr>
        <sz val="11"/>
        <color rgb="FF000000"/>
        <rFont val="Calibri"/>
      </rPr>
      <t>System logs should only be readable by root or admin users. System logs frequently contain sensitive information that could be used by an attacker. Setting the correct ACLs mitigates this risk.</t>
    </r>
  </si>
  <si>
    <r>
      <rPr>
        <sz val="11"/>
        <color rgb="FF000000"/>
        <rFont val="Calibri"/>
      </rPr>
      <t>These commands check for log files that exist on the system and print out the list of ACLs if there are any.</t>
    </r>
    <r>
      <rPr>
        <sz val="11"/>
        <color rgb="FF000000"/>
        <rFont val="Calibri"/>
      </rPr>
      <t xml:space="preserve">
</t>
    </r>
    <r>
      <rPr>
        <sz val="11"/>
        <color rgb="FF000000"/>
        <rFont val="Calibri"/>
      </rPr>
      <t>/usr/bin/sudo ls -ld@ $(/usr/bin/grep -v '^#' /etc/newsyslog.conf | awk '{ print $1 }') 2&gt; /dev/null</t>
    </r>
    <r>
      <rPr>
        <sz val="11"/>
        <color rgb="FF000000"/>
        <rFont val="Calibri"/>
      </rPr>
      <t xml:space="preserve">
</t>
    </r>
    <r>
      <rPr>
        <sz val="11"/>
        <color rgb="FF000000"/>
        <rFont val="Calibri"/>
      </rPr>
      <t>/usr/bin/sudo ls -ld@ $(/usr/bin/grep -e '^&gt;' /etc/asl.conf /etc/asl/* | awk '{ print $2 }') 2&gt; /dev/null</t>
    </r>
    <r>
      <rPr>
        <sz val="11"/>
        <color rgb="FF000000"/>
        <rFont val="Calibri"/>
      </rPr>
      <t xml:space="preserve">
</t>
    </r>
    <r>
      <rPr>
        <sz val="11"/>
        <color rgb="FF000000"/>
        <rFont val="Calibri"/>
      </rPr>
      <t>ACLs will be listed under any file that may contain them, i.e., "0: group:admin allow list,readattr,reaadextattr,readsecurity".</t>
    </r>
    <r>
      <rPr>
        <sz val="11"/>
        <color rgb="FF000000"/>
        <rFont val="Calibri"/>
      </rPr>
      <t xml:space="preserve">
</t>
    </r>
    <r>
      <rPr>
        <sz val="11"/>
        <color rgb="FF000000"/>
        <rFont val="Calibri"/>
      </rPr>
      <t>If any system log file contains this information, this is a finding.</t>
    </r>
  </si>
  <si>
    <t>V-76179</t>
  </si>
  <si>
    <r>
      <rPr>
        <sz val="11"/>
        <rFont val="Calibri"/>
      </rPr>
      <t>The OS X system must audit the enforcement actions used to restrict access associated with changes to the system.</t>
    </r>
  </si>
  <si>
    <r>
      <rPr>
        <sz val="11"/>
        <color rgb="FF000000"/>
        <rFont val="Calibri"/>
      </rPr>
      <t>To set the audit flags to the recommended setting, run the following command to add the flags "fm", "-fr", and "-fw" all at once:</t>
    </r>
    <r>
      <rPr>
        <sz val="11"/>
        <color rgb="FF000000"/>
        <rFont val="Calibri"/>
      </rPr>
      <t xml:space="preserve">
</t>
    </r>
    <r>
      <rPr>
        <sz val="11"/>
        <color rgb="FF000000"/>
        <rFont val="Calibri"/>
      </rPr>
      <t>/usr/bin/sudo /usr/bin/sed -i.bak '/^flags/ s/$/,fm,-fr,-fw/' /etc/security/audit_control; /usr/bin/sudo /usr/sbin/audit -s</t>
    </r>
    <r>
      <rPr>
        <sz val="11"/>
        <color rgb="FF000000"/>
        <rFont val="Calibri"/>
      </rPr>
      <t xml:space="preserve">
</t>
    </r>
    <r>
      <rPr>
        <sz val="11"/>
        <color rgb="FF000000"/>
        <rFont val="Calibri"/>
      </rPr>
      <t>A text editor may also be used to implement the required updates to the "/etc/security/audit_control" file.</t>
    </r>
  </si>
  <si>
    <r>
      <rPr>
        <sz val="11"/>
        <color rgb="FF000000"/>
        <rFont val="Calibri"/>
      </rPr>
      <t>By auditing access restriction enforcement, changes to application and OS configuration files can be audited. Without auditing the enforcement of access restrictions, it will be difficult to identify attempted attacks and an audit trail will not be available for forensic investigation.</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r>
      <rPr>
        <sz val="11"/>
        <color rgb="FF000000"/>
        <rFont val="Calibri"/>
      </rPr>
      <t xml:space="preserve">
</t>
    </r>
    <r>
      <rPr>
        <sz val="11"/>
        <color rgb="FF000000"/>
        <rFont val="Calibri"/>
      </rPr>
      <t>Satisfies: SRG-OS-000365-GPOS-00152, SRG-OS-000458-GPOS-00203, SRG-OS-000461-GPOS-00205, SRG-OS-000463-GPOS-00207, SRG-OS-000465-GPOS-00209, SRG-OS-000466-GPOS-00210, SRG-OS-000467-GPOS-00211, SRG-OS-000468-GPOS-00212, SRG-OS-000474-GPOS-00219</t>
    </r>
  </si>
  <si>
    <r>
      <rPr>
        <sz val="11"/>
        <color rgb="FF000000"/>
        <rFont val="Calibri"/>
      </rPr>
      <t>To view the currently configured flags for the audit daemon, run the following command:</t>
    </r>
    <r>
      <rPr>
        <sz val="11"/>
        <color rgb="FF000000"/>
        <rFont val="Calibri"/>
      </rPr>
      <t xml:space="preserve">
</t>
    </r>
    <r>
      <rPr>
        <sz val="11"/>
        <color rgb="FF000000"/>
        <rFont val="Calibri"/>
      </rPr>
      <t>/usr/bin/sudo /usr/bin/grep ^flags /etc/security/audit_control</t>
    </r>
    <r>
      <rPr>
        <sz val="11"/>
        <color rgb="FF000000"/>
        <rFont val="Calibri"/>
      </rPr>
      <t xml:space="preserve">
</t>
    </r>
    <r>
      <rPr>
        <sz val="11"/>
        <color rgb="FF000000"/>
        <rFont val="Calibri"/>
      </rPr>
      <t>Enforcement actions are logged by way of the "fm" flag, which audits permission changes, and "-fr" and "-fw", which denote failed attempts to read or write to a file.</t>
    </r>
    <r>
      <rPr>
        <sz val="11"/>
        <color rgb="FF000000"/>
        <rFont val="Calibri"/>
      </rPr>
      <t xml:space="preserve">
</t>
    </r>
    <r>
      <rPr>
        <sz val="11"/>
        <color rgb="FF000000"/>
        <rFont val="Calibri"/>
      </rPr>
      <t>If "fm", "-fr", and "-fw" are not listed in the result of the check, this is a finding.</t>
    </r>
  </si>
  <si>
    <t>V-76181</t>
  </si>
  <si>
    <r>
      <rPr>
        <sz val="11"/>
        <rFont val="Calibri"/>
      </rPr>
      <t>The OS X system must be configured to lock the user session when a smart token is removed.</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</si>
  <si>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they need to temporarily vacate the immediate physical vicinity.</t>
    </r>
  </si>
  <si>
    <r>
      <rPr>
        <sz val="11"/>
        <color rgb="FF000000"/>
        <rFont val="Calibri"/>
      </rPr>
      <t>To check if support for session locking with removal of a token is enabled, run the following command:</t>
    </r>
    <r>
      <rPr>
        <sz val="11"/>
        <color rgb="FF000000"/>
        <rFont val="Calibri"/>
      </rPr>
      <t xml:space="preserve">
</t>
    </r>
    <r>
      <rPr>
        <sz val="11"/>
        <color rgb="FF000000"/>
        <rFont val="Calibri"/>
      </rPr>
      <t>/usr/sbin/system_profiler SPConfigurationProfileDataType | /usr/bin/grep "tokenRemovalAction = 1;"</t>
    </r>
    <r>
      <rPr>
        <sz val="11"/>
        <color rgb="FF000000"/>
        <rFont val="Calibri"/>
      </rPr>
      <t xml:space="preserve">
</t>
    </r>
    <r>
      <rPr>
        <sz val="11"/>
        <color rgb="FF000000"/>
        <rFont val="Calibri"/>
      </rPr>
      <t>If there is no result, this is a finding.</t>
    </r>
  </si>
  <si>
    <t>V-76183</t>
  </si>
  <si>
    <r>
      <rPr>
        <sz val="11"/>
        <rFont val="Calibri"/>
      </rPr>
      <t>The OS X system must prohibit user installation of software without explicit privileged status.</t>
    </r>
  </si>
  <si>
    <r>
      <rPr>
        <sz val="11"/>
        <color rgb="FF000000"/>
        <rFont val="Calibri"/>
      </rPr>
      <t>This setting is enforced using the "Application Restrictions Policy" configuration profile.</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</si>
  <si>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operating system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</si>
  <si>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To check if the system is configured to prohibit user installation of software, first check to ensure the Parental Controls are enabled with the following command:</t>
    </r>
    <r>
      <rPr>
        <sz val="11"/>
        <color rgb="FF000000"/>
        <rFont val="Calibri"/>
      </rPr>
      <t xml:space="preserve">
</t>
    </r>
    <r>
      <rPr>
        <sz val="11"/>
        <color rgb="FF000000"/>
        <rFont val="Calibri"/>
      </rPr>
      <t>/usr/sbin/system_profiler SPConfigurationProfileDataType | /usr/bin/grep "familyControlsEnabled = 1;"</t>
    </r>
    <r>
      <rPr>
        <sz val="11"/>
        <color rgb="FF000000"/>
        <rFont val="Calibri"/>
      </rPr>
      <t xml:space="preserve">
</t>
    </r>
    <r>
      <rPr>
        <sz val="11"/>
        <color rgb="FF000000"/>
        <rFont val="Calibri"/>
      </rPr>
      <t>If there is no result, this is a finding.</t>
    </r>
    <r>
      <rPr>
        <sz val="11"/>
        <color rgb="FF000000"/>
        <rFont val="Calibri"/>
      </rPr>
      <t xml:space="preserve">
</t>
    </r>
    <r>
      <rPr>
        <sz val="11"/>
        <color rgb="FF000000"/>
        <rFont val="Calibri"/>
      </rPr>
      <t>Next, check that a blacklist has been properly configured for the user's home directories with the following command:</t>
    </r>
    <r>
      <rPr>
        <sz val="11"/>
        <color rgb="FF000000"/>
        <rFont val="Calibri"/>
      </rPr>
      <t xml:space="preserve">
</t>
    </r>
    <r>
      <rPr>
        <sz val="11"/>
        <color rgb="FF000000"/>
        <rFont val="Calibri"/>
      </rPr>
      <t>/usr/sbin/system_profiler –xml SPConfigurationProfileDataType | /usr/bin/sed -n '/pathBlackList/,/key/p' | /usr/bin/grep "&lt;string&gt;/Users/&lt;/string&gt;"</t>
    </r>
    <r>
      <rPr>
        <sz val="11"/>
        <color rgb="FF000000"/>
        <rFont val="Calibri"/>
      </rPr>
      <t xml:space="preserve">
</t>
    </r>
    <r>
      <rPr>
        <sz val="11"/>
        <color rgb="FF000000"/>
        <rFont val="Calibri"/>
      </rPr>
      <t>If there is no result, this is a finding.</t>
    </r>
  </si>
  <si>
    <t>V-76269</t>
  </si>
  <si>
    <r>
      <rPr>
        <sz val="11"/>
        <rFont val="Calibri"/>
      </rPr>
      <t>The OS X system must not accept source-routed IPv4 packets.</t>
    </r>
  </si>
  <si>
    <r>
      <rPr>
        <sz val="11"/>
        <color rgb="FF000000"/>
        <rFont val="Calibri"/>
      </rPr>
      <t>To configure the system to not accept "source-routed" packets, add the following line to "/etc/sysctl.conf", creating the file if necessary:</t>
    </r>
    <r>
      <rPr>
        <sz val="11"/>
        <color rgb="FF000000"/>
        <rFont val="Calibri"/>
      </rPr>
      <t xml:space="preserve">
</t>
    </r>
    <r>
      <rPr>
        <sz val="11"/>
        <color rgb="FF000000"/>
        <rFont val="Calibri"/>
      </rPr>
      <t>net.inet.ip.accept_sourceroute=0</t>
    </r>
  </si>
  <si>
    <r>
      <rPr>
        <sz val="11"/>
        <color rgb="FF000000"/>
        <rFont val="Calibri"/>
      </rPr>
      <t>A source-routed packet attempts to specify the network path the packet should take. If the system is not configured to block the incoming source-routed packets, an attacker can redirect the system's network traffic. Configuring the system to drop incoming source-routed IPv4 packets mitigates this risk.</t>
    </r>
  </si>
  <si>
    <r>
      <rPr>
        <sz val="11"/>
        <color rgb="FF000000"/>
        <rFont val="Calibri"/>
      </rPr>
      <t>To check if the system is configured to accept "source-routed" packets, run the following command:</t>
    </r>
    <r>
      <rPr>
        <sz val="11"/>
        <color rgb="FF000000"/>
        <rFont val="Calibri"/>
      </rPr>
      <t xml:space="preserve">
</t>
    </r>
    <r>
      <rPr>
        <sz val="11"/>
        <color rgb="FF000000"/>
        <rFont val="Calibri"/>
      </rPr>
      <t>sysctl net.inet.ip.accept_sourceroute</t>
    </r>
    <r>
      <rPr>
        <sz val="11"/>
        <color rgb="FF000000"/>
        <rFont val="Calibri"/>
      </rPr>
      <t xml:space="preserve">
</t>
    </r>
    <r>
      <rPr>
        <sz val="11"/>
        <color rgb="FF000000"/>
        <rFont val="Calibri"/>
      </rPr>
      <t>If the value is not "0", this is a finding.</t>
    </r>
  </si>
  <si>
    <t>V-99043</t>
  </si>
  <si>
    <r>
      <rPr>
        <sz val="11"/>
        <rFont val="Calibri"/>
      </rPr>
      <t>The operating system must be a supported release.</t>
    </r>
  </si>
  <si>
    <r>
      <rPr>
        <sz val="11"/>
        <color rgb="FF000000"/>
        <rFont val="Calibri"/>
      </rPr>
      <t>Upgrade to a supported version of the operating system.</t>
    </r>
  </si>
  <si>
    <r>
      <rPr>
        <sz val="11"/>
        <color rgb="FF000000"/>
        <rFont val="Calibri"/>
      </rPr>
      <t>An operating system release is considered "supported" if the vendor continues to provide security patches for the product. With an unsupported release, it will not be possible to resolve security issues discovered in the system software.</t>
    </r>
  </si>
  <si>
    <r>
      <rPr>
        <sz val="11"/>
        <color rgb="FF000000"/>
        <rFont val="Calibri"/>
      </rPr>
      <t>As of September 2019, Apple is no longer releasing security updates for macOS 10.12 (Sierra).</t>
    </r>
    <r>
      <rPr>
        <sz val="11"/>
        <color rgb="FF000000"/>
        <rFont val="Calibri"/>
      </rPr>
      <t xml:space="preserve">
</t>
    </r>
    <r>
      <rPr>
        <sz val="11"/>
        <color rgb="FF000000"/>
        <rFont val="Calibri"/>
      </rPr>
      <t>Verify the operating system version.  Click the Apple icon on the menu at the top left corner of the screen, and select the “About This Mac” option.  The name of the macOS release installed appears on the Overview tab in the resulting window. The precise version number installed is displayed below.</t>
    </r>
    <r>
      <rPr>
        <sz val="11"/>
        <color rgb="FF000000"/>
        <rFont val="Calibri"/>
      </rPr>
      <t xml:space="preserve">
</t>
    </r>
    <r>
      <rPr>
        <sz val="11"/>
        <color rgb="FF000000"/>
        <rFont val="Calibri"/>
      </rPr>
      <t>If the version is 10.12 or older,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</si>
  <si>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</si>
  <si>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</si>
  <si>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</si>
  <si>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</si>
  <si>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</si>
  <si>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</si>
  <si>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</si>
  <si>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</si>
  <si>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</si>
  <si>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</si>
  <si>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</si>
  <si>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</si>
  <si>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</si>
  <si>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</si>
  <si>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</si>
  <si>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</si>
  <si>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</si>
  <si>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</si>
  <si>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</si>
  <si>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</si>
  <si>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</si>
  <si>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</si>
  <si>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</si>
  <si>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</si>
  <si>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</si>
  <si>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</si>
  <si>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</si>
  <si>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</si>
  <si>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</si>
  <si>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Apple OS X 10.12 Security Technical Implementation Guide V1R6</t>
  </si>
  <si>
    <t>Developed By:</t>
  </si>
  <si>
    <t>Defense Information Systems Agency (DISA) for the US DoD</t>
  </si>
  <si>
    <t>Release Information:</t>
  </si>
  <si>
    <r>
      <rPr>
        <b/>
        <sz val="11"/>
        <color rgb="FF000000"/>
        <rFont val="Calibri"/>
      </rPr>
      <t>Version:</t>
    </r>
    <r>
      <rPr>
        <sz val="11"/>
        <color rgb="FF000000"/>
        <rFont val="Calibri"/>
      </rPr>
      <t xml:space="preserve"> V1R6    </t>
    </r>
    <r>
      <rPr>
        <b/>
        <sz val="11"/>
        <color rgb="FF000000"/>
        <rFont val="Calibri"/>
      </rPr>
      <t>Date:</t>
    </r>
    <r>
      <rPr>
        <sz val="11"/>
        <color rgb="FF000000"/>
        <rFont val="Calibri"/>
      </rPr>
      <t xml:space="preserve"> 24 January 2020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122</t>
    </r>
  </si>
  <si>
    <t>Download Url:</t>
  </si>
  <si>
    <t>https://www.cyber.mil/stigs</t>
  </si>
  <si>
    <t>Guide Overview:</t>
  </si>
  <si>
    <r>
      <rPr>
        <sz val="11"/>
        <color rgb="FF000000"/>
        <rFont val="Calibri"/>
      </rPr>
      <t>The Apple OS X 10.12 Security Technical Implementation Guide (STIG) provides security policy and configuration requirements for the use of Apple OS X 10.12 in the Department of Defense (DoD). Guidance in these documents applies only to Apple OS X 10.12 and related components on DoD systems and excludes any other components or software running on DoD systems. Hardening the Apple OS X Server application suite is not addressed in these documents.</t>
    </r>
    <r>
      <rPr>
        <sz val="11"/>
        <color rgb="FF000000"/>
        <rFont val="Calibri"/>
      </rPr>
      <t xml:space="preserve">
</t>
    </r>
    <r>
      <rPr>
        <sz val="11"/>
        <color rgb="FF000000"/>
        <rFont val="Calibri"/>
      </rPr>
      <t>The Apple OS X 10.12 STIG presumes operation in an environment compliant with all applicable DoD guidance, especially concerning remote access and network infrastructure.</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</si>
  <si>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</si>
  <si>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</si>
  <si>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</si>
  <si>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</si>
  <si>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</si>
  <si>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</si>
  <si>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</si>
  <si>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</si>
  <si>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</si>
  <si>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</si>
  <si>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</si>
  <si>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</si>
  <si>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</si>
  <si>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</si>
  <si>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</si>
  <si>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</si>
  <si>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</si>
  <si>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</si>
  <si>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</si>
  <si>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</si>
  <si>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</si>
  <si>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</si>
  <si>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</si>
  <si>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</si>
  <si>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</si>
  <si>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</si>
  <si>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</si>
  <si>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</si>
  <si>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</si>
  <si>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</si>
  <si>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</si>
  <si>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</si>
  <si>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</si>
  <si>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</si>
  <si>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</si>
  <si>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</si>
  <si>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</si>
  <si>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</si>
  <si>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</si>
  <si>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Security Hardening Implementation Dashboard</t>
  </si>
  <si>
    <t>Scope Overview</t>
  </si>
  <si>
    <t>Count</t>
  </si>
  <si>
    <t>% of Total</t>
  </si>
  <si>
    <t>Hardening Guide</t>
  </si>
  <si>
    <t xml:space="preserve">   Apple OS X 10.12 Security Technical Implementation Guide V1R6</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</si>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</sst>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278">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78">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77A-42EC-B0C6-F31A26BEDD5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77A-42EC-B0C6-F31A26BEDD5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122</c:v>
                </c:pt>
              </c:numCache>
            </c:numRef>
          </c:val>
          <c:extLst>
            <c:ext xmlns:c16="http://schemas.microsoft.com/office/drawing/2014/chart" uri="{C3380CC4-5D6E-409C-BE32-E72D297353CC}">
              <c16:uniqueId val="{00000002-477A-42EC-B0C6-F31A26BEDD5F}"/>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73A-4A1A-A273-98081949B1C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73A-4A1A-A273-98081949B1C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122</c:v>
                </c:pt>
              </c:numCache>
            </c:numRef>
          </c:val>
          <c:extLst>
            <c:ext xmlns:c16="http://schemas.microsoft.com/office/drawing/2014/chart" uri="{C3380CC4-5D6E-409C-BE32-E72D297353CC}">
              <c16:uniqueId val="{00000002-E73A-4A1A-A273-98081949B1C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5C4-4003-8E93-9079F4D4EA9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5C4-4003-8E93-9079F4D4EA9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8</c:v>
                </c:pt>
                <c:pt idx="1">
                  <c:v>103</c:v>
                </c:pt>
                <c:pt idx="2">
                  <c:v>11</c:v>
                </c:pt>
              </c:numCache>
            </c:numRef>
          </c:val>
          <c:extLst>
            <c:ext xmlns:c16="http://schemas.microsoft.com/office/drawing/2014/chart" uri="{C3380CC4-5D6E-409C-BE32-E72D297353CC}">
              <c16:uniqueId val="{00000002-55C4-4003-8E93-9079F4D4EA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B864-4E8E-934E-8879F9C2A71F}"/>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B864-4E8E-934E-8879F9C2A71F}"/>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122</c:v>
                </c:pt>
              </c:numCache>
            </c:numRef>
          </c:val>
          <c:extLst>
            <c:ext xmlns:c16="http://schemas.microsoft.com/office/drawing/2014/chart" uri="{C3380CC4-5D6E-409C-BE32-E72D297353CC}">
              <c16:uniqueId val="{00000002-B864-4E8E-934E-8879F9C2A71F}"/>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0B1-4F19-B5B4-3AF66E4FEE80}"/>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0B1-4F19-B5B4-3AF66E4FEE80}"/>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122</c:v>
                </c:pt>
              </c:numCache>
            </c:numRef>
          </c:val>
          <c:extLst>
            <c:ext xmlns:c16="http://schemas.microsoft.com/office/drawing/2014/chart" uri="{C3380CC4-5D6E-409C-BE32-E72D297353CC}">
              <c16:uniqueId val="{00000002-90B1-4F19-B5B4-3AF66E4FEE8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C411-47D1-A329-BF69C37E127D}"/>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C411-47D1-A329-BF69C37E127D}"/>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C411-47D1-A329-BF69C37E127D}"/>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C411-47D1-A329-BF69C37E127D}"/>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D92D-4B6E-82A9-2082DA86B25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dhw5tt">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tzo0yo">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slntj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acaxj1">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wx0dvm">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dfse4l">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gnqs3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123">
  <autoFilter ref="A1:M123"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596</v>
      </c>
    </row>
    <row r="3" spans="2:3" ht="15" customHeight="1" x14ac:dyDescent="0.35"/>
    <row r="4" spans="2:3" ht="58" x14ac:dyDescent="0.35">
      <c r="B4" s="18" t="s">
        <v>597</v>
      </c>
      <c r="C4" s="19" t="s">
        <v>598</v>
      </c>
    </row>
    <row r="5" spans="2:3" x14ac:dyDescent="0.35">
      <c r="C5" s="19" t="s">
        <v>599</v>
      </c>
    </row>
    <row r="6" spans="2:3" x14ac:dyDescent="0.35">
      <c r="C6" s="16" t="s">
        <v>600</v>
      </c>
    </row>
    <row r="7" spans="2:3" ht="10" customHeight="1" x14ac:dyDescent="0.35"/>
    <row r="8" spans="2:3" ht="232" x14ac:dyDescent="0.35">
      <c r="B8" s="20" t="s">
        <v>601</v>
      </c>
      <c r="C8" s="19" t="s">
        <v>602</v>
      </c>
    </row>
    <row r="9" spans="2:3" ht="10" customHeight="1" x14ac:dyDescent="0.35"/>
    <row r="10" spans="2:3" ht="35" customHeight="1" x14ac:dyDescent="0.35">
      <c r="B10" s="20" t="s">
        <v>603</v>
      </c>
      <c r="C10" s="19" t="s">
        <v>604</v>
      </c>
    </row>
    <row r="11" spans="2:3" ht="75" customHeight="1" x14ac:dyDescent="0.35">
      <c r="B11" s="16" t="s">
        <v>19</v>
      </c>
      <c r="C11" s="19" t="s">
        <v>605</v>
      </c>
    </row>
    <row r="12" spans="2:3" ht="47" customHeight="1" x14ac:dyDescent="0.35">
      <c r="B12" s="16" t="s">
        <v>19</v>
      </c>
      <c r="C12" s="19" t="s">
        <v>606</v>
      </c>
    </row>
    <row r="13" spans="2:3" ht="35" customHeight="1" x14ac:dyDescent="0.35">
      <c r="B13" s="16" t="s">
        <v>19</v>
      </c>
      <c r="C13" s="19" t="s">
        <v>607</v>
      </c>
    </row>
    <row r="14" spans="2:3" ht="32" customHeight="1" x14ac:dyDescent="0.35">
      <c r="B14" s="16" t="s">
        <v>19</v>
      </c>
      <c r="C14" s="19" t="s">
        <v>608</v>
      </c>
    </row>
    <row r="15" spans="2:3" ht="30" customHeight="1" x14ac:dyDescent="0.35">
      <c r="B15" s="16" t="s">
        <v>19</v>
      </c>
      <c r="C15" s="19" t="s">
        <v>609</v>
      </c>
    </row>
    <row r="16" spans="2:3" ht="10" customHeight="1" x14ac:dyDescent="0.35"/>
    <row r="17" spans="1:3" ht="145" customHeight="1" x14ac:dyDescent="0.35">
      <c r="B17" s="20" t="s">
        <v>610</v>
      </c>
      <c r="C17" s="19" t="s">
        <v>611</v>
      </c>
    </row>
    <row r="18" spans="1:3" ht="10" customHeight="1" x14ac:dyDescent="0.35"/>
    <row r="19" spans="1:3" ht="3" customHeight="1" x14ac:dyDescent="0.35">
      <c r="B19" s="21"/>
      <c r="C19" s="21"/>
    </row>
    <row r="20" spans="1:3" ht="12" customHeight="1" x14ac:dyDescent="0.35"/>
    <row r="21" spans="1:3" ht="35" customHeight="1" x14ac:dyDescent="0.35">
      <c r="A21" s="23"/>
      <c r="B21" s="24" t="s">
        <v>612</v>
      </c>
      <c r="C21" s="25" t="s">
        <v>613</v>
      </c>
    </row>
    <row r="22" spans="1:3" ht="18" customHeight="1" x14ac:dyDescent="0.35">
      <c r="A22" s="23"/>
      <c r="B22" s="23" t="s">
        <v>19</v>
      </c>
      <c r="C22" s="25" t="s">
        <v>614</v>
      </c>
    </row>
    <row r="23" spans="1:3" ht="18" customHeight="1" x14ac:dyDescent="0.35">
      <c r="A23" s="23"/>
      <c r="B23" s="23" t="s">
        <v>19</v>
      </c>
      <c r="C23" s="25" t="s">
        <v>615</v>
      </c>
    </row>
    <row r="24" spans="1:3" ht="18" customHeight="1" x14ac:dyDescent="0.35">
      <c r="A24" s="23"/>
      <c r="B24" s="23" t="s">
        <v>19</v>
      </c>
      <c r="C24" s="25" t="s">
        <v>616</v>
      </c>
    </row>
    <row r="25" spans="1:3" ht="18" customHeight="1" x14ac:dyDescent="0.35">
      <c r="A25" s="23"/>
      <c r="B25" s="23" t="s">
        <v>19</v>
      </c>
      <c r="C25" s="25" t="s">
        <v>617</v>
      </c>
    </row>
    <row r="26" spans="1:3" ht="18" customHeight="1" x14ac:dyDescent="0.35">
      <c r="A26" s="23"/>
      <c r="B26" s="23" t="s">
        <v>19</v>
      </c>
      <c r="C26" s="25" t="s">
        <v>618</v>
      </c>
    </row>
    <row r="27" spans="1:3" ht="18" customHeight="1" x14ac:dyDescent="0.35">
      <c r="A27" s="23"/>
      <c r="B27" s="23" t="s">
        <v>19</v>
      </c>
      <c r="C27" s="25" t="s">
        <v>619</v>
      </c>
    </row>
    <row r="28" spans="1:3" ht="18" customHeight="1" x14ac:dyDescent="0.35">
      <c r="A28" s="23"/>
      <c r="B28" s="23" t="s">
        <v>19</v>
      </c>
      <c r="C28" s="25" t="s">
        <v>620</v>
      </c>
    </row>
    <row r="29" spans="1:3" ht="18" customHeight="1" x14ac:dyDescent="0.35">
      <c r="A29" s="23"/>
      <c r="B29" s="23" t="s">
        <v>19</v>
      </c>
      <c r="C29" s="25" t="s">
        <v>621</v>
      </c>
    </row>
    <row r="30" spans="1:3" ht="44" customHeight="1" x14ac:dyDescent="0.35">
      <c r="A30" s="23"/>
      <c r="B30" s="23" t="s">
        <v>19</v>
      </c>
      <c r="C30" s="26" t="s">
        <v>622</v>
      </c>
    </row>
    <row r="31" spans="1:3" ht="10" customHeight="1" x14ac:dyDescent="0.35"/>
    <row r="32" spans="1:3" ht="3" customHeight="1" x14ac:dyDescent="0.35">
      <c r="B32" s="21"/>
      <c r="C32" s="21"/>
    </row>
    <row r="33" spans="2:3" ht="12" customHeight="1" x14ac:dyDescent="0.35"/>
    <row r="34" spans="2:3" ht="24" customHeight="1" x14ac:dyDescent="0.35">
      <c r="B34" s="27" t="s">
        <v>623</v>
      </c>
      <c r="C34" s="28" t="s">
        <v>624</v>
      </c>
    </row>
    <row r="35" spans="2:3" ht="18.5" x14ac:dyDescent="0.35">
      <c r="B35" s="27" t="s">
        <v>625</v>
      </c>
      <c r="C35" s="29" t="s">
        <v>626</v>
      </c>
    </row>
    <row r="36" spans="2:3" ht="27" customHeight="1" x14ac:dyDescent="0.35">
      <c r="B36" s="30" t="s">
        <v>627</v>
      </c>
      <c r="C36" s="22" t="s">
        <v>628</v>
      </c>
    </row>
    <row r="37" spans="2:3" x14ac:dyDescent="0.35">
      <c r="B37" s="27" t="s">
        <v>629</v>
      </c>
      <c r="C37" s="31" t="s">
        <v>630</v>
      </c>
    </row>
    <row r="38" spans="2:3" ht="10" customHeight="1" x14ac:dyDescent="0.35"/>
    <row r="39" spans="2:3" ht="116" x14ac:dyDescent="0.35">
      <c r="B39" s="27" t="s">
        <v>631</v>
      </c>
      <c r="C39" s="32" t="s">
        <v>632</v>
      </c>
    </row>
    <row r="40" spans="2:3" ht="10" customHeight="1" x14ac:dyDescent="0.35"/>
    <row r="41" spans="2:3" ht="43.5" x14ac:dyDescent="0.35">
      <c r="B41" s="27" t="s">
        <v>633</v>
      </c>
      <c r="C41" s="19" t="s">
        <v>634</v>
      </c>
    </row>
    <row r="42" spans="2:3" ht="10" customHeight="1" x14ac:dyDescent="0.35"/>
    <row r="43" spans="2:3" ht="15.5" x14ac:dyDescent="0.35">
      <c r="C43" s="33" t="s">
        <v>52</v>
      </c>
    </row>
    <row r="44" spans="2:3" ht="29" x14ac:dyDescent="0.35">
      <c r="C44" s="19" t="s">
        <v>635</v>
      </c>
    </row>
    <row r="45" spans="2:3" ht="10" customHeight="1" x14ac:dyDescent="0.35"/>
    <row r="46" spans="2:3" ht="15.5" x14ac:dyDescent="0.35">
      <c r="C46" s="34" t="s">
        <v>25</v>
      </c>
    </row>
    <row r="47" spans="2:3" ht="29" x14ac:dyDescent="0.35">
      <c r="C47" s="19" t="s">
        <v>636</v>
      </c>
    </row>
    <row r="48" spans="2:3" ht="10" customHeight="1" x14ac:dyDescent="0.35"/>
    <row r="49" spans="2:3" ht="15.5" x14ac:dyDescent="0.35">
      <c r="C49" s="35" t="s">
        <v>15</v>
      </c>
    </row>
    <row r="50" spans="2:3" ht="29" x14ac:dyDescent="0.35">
      <c r="C50" s="19" t="s">
        <v>637</v>
      </c>
    </row>
    <row r="51" spans="2:3" ht="10" customHeight="1" x14ac:dyDescent="0.35"/>
    <row r="52" spans="2:3" ht="3" customHeight="1" x14ac:dyDescent="0.35">
      <c r="B52" s="21"/>
      <c r="C52" s="21"/>
    </row>
    <row r="53" spans="2:3" ht="12" customHeight="1" x14ac:dyDescent="0.35"/>
    <row r="54" spans="2:3" ht="130.5" x14ac:dyDescent="0.35">
      <c r="B54" s="18" t="s">
        <v>638</v>
      </c>
      <c r="C54" s="19" t="s">
        <v>639</v>
      </c>
    </row>
    <row r="55" spans="2:3" ht="6" customHeight="1" x14ac:dyDescent="0.35"/>
    <row r="56" spans="2:3" ht="217.5" x14ac:dyDescent="0.35">
      <c r="C56" s="19" t="s">
        <v>640</v>
      </c>
    </row>
    <row r="57" spans="2:3" ht="6" customHeight="1" x14ac:dyDescent="0.35"/>
    <row r="58" spans="2:3" ht="43.5" x14ac:dyDescent="0.35">
      <c r="C58" s="19" t="s">
        <v>641</v>
      </c>
    </row>
    <row r="59" spans="2:3" ht="10" customHeight="1" x14ac:dyDescent="0.35"/>
    <row r="60" spans="2:3" ht="3" customHeight="1" x14ac:dyDescent="0.35">
      <c r="B60" s="21"/>
      <c r="C60" s="21"/>
    </row>
    <row r="61" spans="2:3" ht="12" customHeight="1" x14ac:dyDescent="0.35"/>
    <row r="62" spans="2:3" ht="145" x14ac:dyDescent="0.35">
      <c r="B62" s="18" t="s">
        <v>642</v>
      </c>
      <c r="C62" s="19" t="s">
        <v>643</v>
      </c>
    </row>
    <row r="63" spans="2:3" ht="6" customHeight="1" x14ac:dyDescent="0.35"/>
    <row r="64" spans="2:3" ht="203" x14ac:dyDescent="0.35">
      <c r="C64" s="19" t="s">
        <v>644</v>
      </c>
    </row>
    <row r="65" spans="2:3" ht="6" customHeight="1" x14ac:dyDescent="0.35"/>
    <row r="66" spans="2:3" ht="43.5" x14ac:dyDescent="0.35">
      <c r="C66" s="19" t="s">
        <v>645</v>
      </c>
    </row>
    <row r="67" spans="2:3" ht="10" customHeight="1" x14ac:dyDescent="0.35"/>
    <row r="68" spans="2:3" ht="3" customHeight="1" x14ac:dyDescent="0.35">
      <c r="B68" s="21"/>
      <c r="C68" s="21"/>
    </row>
    <row r="69" spans="2:3" ht="12" customHeight="1" x14ac:dyDescent="0.35"/>
    <row r="70" spans="2:3" ht="101.5" x14ac:dyDescent="0.35">
      <c r="B70" s="18" t="s">
        <v>646</v>
      </c>
      <c r="C70" s="19" t="s">
        <v>647</v>
      </c>
    </row>
    <row r="71" spans="2:3" ht="6" customHeight="1" x14ac:dyDescent="0.35"/>
    <row r="72" spans="2:3" ht="145" x14ac:dyDescent="0.35">
      <c r="C72" s="19" t="s">
        <v>648</v>
      </c>
    </row>
    <row r="73" spans="2:3" ht="6" customHeight="1" x14ac:dyDescent="0.35"/>
    <row r="74" spans="2:3" ht="43.5" x14ac:dyDescent="0.35">
      <c r="C74" s="19" t="s">
        <v>649</v>
      </c>
    </row>
    <row r="75" spans="2:3" ht="10" customHeight="1" x14ac:dyDescent="0.35"/>
    <row r="76" spans="2:3" ht="3" customHeight="1" x14ac:dyDescent="0.35">
      <c r="B76" s="21"/>
      <c r="C76" s="21"/>
    </row>
    <row r="77" spans="2:3" ht="12" customHeight="1" x14ac:dyDescent="0.35"/>
    <row r="78" spans="2:3" ht="26" customHeight="1" x14ac:dyDescent="0.35">
      <c r="B78" s="36" t="s">
        <v>650</v>
      </c>
    </row>
    <row r="79" spans="2:3" ht="8" customHeight="1" x14ac:dyDescent="0.35"/>
    <row r="80" spans="2:3" ht="20" customHeight="1" x14ac:dyDescent="0.35">
      <c r="B80" s="27" t="s">
        <v>651</v>
      </c>
      <c r="C80" s="37" t="s">
        <v>652</v>
      </c>
    </row>
    <row r="81" spans="2:3" ht="116" x14ac:dyDescent="0.35">
      <c r="C81" s="19" t="s">
        <v>653</v>
      </c>
    </row>
    <row r="82" spans="2:3" ht="10" customHeight="1" x14ac:dyDescent="0.35"/>
    <row r="83" spans="2:3" ht="20" customHeight="1" x14ac:dyDescent="0.35">
      <c r="B83" s="27" t="s">
        <v>654</v>
      </c>
      <c r="C83" s="37" t="s">
        <v>655</v>
      </c>
    </row>
    <row r="84" spans="2:3" ht="116" x14ac:dyDescent="0.35">
      <c r="C84" s="19" t="s">
        <v>656</v>
      </c>
    </row>
    <row r="85" spans="2:3" ht="10" customHeight="1" x14ac:dyDescent="0.35"/>
    <row r="86" spans="2:3" ht="20" customHeight="1" x14ac:dyDescent="0.35">
      <c r="B86" s="27" t="s">
        <v>657</v>
      </c>
      <c r="C86" s="37" t="s">
        <v>658</v>
      </c>
    </row>
    <row r="87" spans="2:3" ht="130.5" x14ac:dyDescent="0.35">
      <c r="C87" s="19" t="s">
        <v>659</v>
      </c>
    </row>
    <row r="88" spans="2:3" ht="10" customHeight="1" x14ac:dyDescent="0.35"/>
    <row r="89" spans="2:3" ht="20" customHeight="1" x14ac:dyDescent="0.35">
      <c r="B89" s="27" t="s">
        <v>660</v>
      </c>
      <c r="C89" s="37" t="s">
        <v>661</v>
      </c>
    </row>
    <row r="90" spans="2:3" ht="130.5" x14ac:dyDescent="0.35">
      <c r="C90" s="19" t="s">
        <v>662</v>
      </c>
    </row>
    <row r="91" spans="2:3" ht="10" customHeight="1" x14ac:dyDescent="0.35"/>
    <row r="92" spans="2:3" ht="20" customHeight="1" x14ac:dyDescent="0.35">
      <c r="B92" s="27" t="s">
        <v>663</v>
      </c>
      <c r="C92" s="37" t="s">
        <v>664</v>
      </c>
    </row>
    <row r="93" spans="2:3" ht="116" x14ac:dyDescent="0.35">
      <c r="C93" s="19" t="s">
        <v>665</v>
      </c>
    </row>
    <row r="94" spans="2:3" ht="10" customHeight="1" x14ac:dyDescent="0.35"/>
    <row r="95" spans="2:3" ht="20" customHeight="1" x14ac:dyDescent="0.35">
      <c r="B95" s="27" t="s">
        <v>666</v>
      </c>
      <c r="C95" s="37" t="s">
        <v>667</v>
      </c>
    </row>
    <row r="96" spans="2:3" ht="116" x14ac:dyDescent="0.35">
      <c r="C96" s="19" t="s">
        <v>668</v>
      </c>
    </row>
    <row r="97" spans="2:3" ht="10" customHeight="1" x14ac:dyDescent="0.35"/>
    <row r="98" spans="2:3" ht="20" customHeight="1" x14ac:dyDescent="0.35">
      <c r="B98" s="27" t="s">
        <v>669</v>
      </c>
      <c r="C98" s="37" t="s">
        <v>670</v>
      </c>
    </row>
    <row r="99" spans="2:3" ht="130.5" x14ac:dyDescent="0.35">
      <c r="C99" s="19" t="s">
        <v>671</v>
      </c>
    </row>
    <row r="100" spans="2:3" ht="10" customHeight="1" x14ac:dyDescent="0.35"/>
    <row r="103" spans="2:3" ht="32" customHeight="1" x14ac:dyDescent="0.35">
      <c r="B103" s="255" t="s">
        <v>595</v>
      </c>
      <c r="C103" s="255"/>
    </row>
  </sheetData>
  <sheetProtection password="90EA" sheet="1"/>
  <mergeCells count="1">
    <mergeCell ref="B103:C103"/>
  </mergeCells>
  <hyperlinks>
    <hyperlink ref="C5" r:id="rId1" xr:uid="{00000000-0004-0000-0000-000000000000}"/>
    <hyperlink ref="C6" r:id="rId2" xr:uid="{00000000-0004-0000-0000-000001000000}"/>
    <hyperlink ref="C37" r:id="rId3" xr:uid="{00000000-0004-0000-0000-000002000000}"/>
    <hyperlink ref="B103"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3354</v>
      </c>
      <c r="B1" s="230" t="s">
        <v>0</v>
      </c>
      <c r="C1" s="230" t="s">
        <v>831</v>
      </c>
      <c r="D1" s="230" t="s">
        <v>832</v>
      </c>
      <c r="E1" s="230" t="s">
        <v>837</v>
      </c>
      <c r="F1" s="230" t="s">
        <v>838</v>
      </c>
      <c r="G1" s="230" t="s">
        <v>839</v>
      </c>
      <c r="H1" s="230" t="s">
        <v>840</v>
      </c>
      <c r="I1" s="230" t="s">
        <v>841</v>
      </c>
      <c r="J1" s="230" t="s">
        <v>842</v>
      </c>
      <c r="K1" s="230" t="s">
        <v>843</v>
      </c>
      <c r="L1" s="230" t="s">
        <v>844</v>
      </c>
      <c r="M1" s="230" t="s">
        <v>845</v>
      </c>
      <c r="N1" s="230" t="s">
        <v>846</v>
      </c>
      <c r="O1" s="230" t="s">
        <v>847</v>
      </c>
      <c r="P1" s="230" t="s">
        <v>848</v>
      </c>
      <c r="Q1" s="230" t="s">
        <v>849</v>
      </c>
      <c r="R1" s="230" t="s">
        <v>850</v>
      </c>
      <c r="S1" s="230" t="s">
        <v>851</v>
      </c>
      <c r="T1" s="230" t="s">
        <v>852</v>
      </c>
      <c r="U1" s="230" t="s">
        <v>853</v>
      </c>
      <c r="V1" s="230" t="s">
        <v>854</v>
      </c>
      <c r="W1" s="230" t="s">
        <v>855</v>
      </c>
      <c r="X1" s="230" t="s">
        <v>856</v>
      </c>
      <c r="Y1" s="230" t="s">
        <v>857</v>
      </c>
      <c r="Z1" s="230" t="s">
        <v>858</v>
      </c>
      <c r="AA1" s="230" t="s">
        <v>859</v>
      </c>
      <c r="AB1" s="230" t="s">
        <v>860</v>
      </c>
      <c r="AC1" s="230" t="s">
        <v>861</v>
      </c>
      <c r="AD1" s="230" t="s">
        <v>862</v>
      </c>
      <c r="AE1" s="230" t="s">
        <v>863</v>
      </c>
      <c r="AF1" s="230" t="s">
        <v>864</v>
      </c>
      <c r="AG1" s="230" t="s">
        <v>865</v>
      </c>
      <c r="AH1" s="230" t="s">
        <v>866</v>
      </c>
      <c r="AI1" s="230" t="s">
        <v>867</v>
      </c>
      <c r="AJ1" s="230" t="s">
        <v>868</v>
      </c>
      <c r="AK1" s="230" t="s">
        <v>869</v>
      </c>
      <c r="AL1" s="230" t="s">
        <v>870</v>
      </c>
      <c r="AM1" s="230" t="s">
        <v>871</v>
      </c>
      <c r="AN1" s="230" t="s">
        <v>872</v>
      </c>
      <c r="AO1" s="230" t="s">
        <v>873</v>
      </c>
      <c r="AP1" s="230" t="s">
        <v>874</v>
      </c>
      <c r="AQ1" s="230" t="s">
        <v>875</v>
      </c>
      <c r="AR1" s="230" t="s">
        <v>876</v>
      </c>
      <c r="AS1" s="231" t="s">
        <v>877</v>
      </c>
    </row>
    <row r="2" spans="1:45" ht="60" customHeight="1" outlineLevel="1" x14ac:dyDescent="0.35">
      <c r="A2" s="223" t="s">
        <v>3355</v>
      </c>
      <c r="B2" s="210" t="s">
        <v>3356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3355</v>
      </c>
      <c r="B3" s="211" t="s">
        <v>3357</v>
      </c>
      <c r="C3" s="212" t="s">
        <v>3358</v>
      </c>
      <c r="D3" s="214" t="s">
        <v>3359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3355</v>
      </c>
      <c r="B4" s="211" t="s">
        <v>3360</v>
      </c>
      <c r="C4" s="212" t="s">
        <v>3361</v>
      </c>
      <c r="D4" s="214" t="s">
        <v>3362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3355</v>
      </c>
      <c r="B5" s="211" t="s">
        <v>3363</v>
      </c>
      <c r="C5" s="212" t="s">
        <v>3364</v>
      </c>
      <c r="D5" s="214" t="s">
        <v>3365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3355</v>
      </c>
      <c r="B6" s="211" t="s">
        <v>3366</v>
      </c>
      <c r="C6" s="212" t="s">
        <v>3367</v>
      </c>
      <c r="D6" s="214" t="s">
        <v>3368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3355</v>
      </c>
      <c r="B7" s="211" t="s">
        <v>3369</v>
      </c>
      <c r="C7" s="212" t="s">
        <v>3370</v>
      </c>
      <c r="D7" s="214" t="s">
        <v>3371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3355</v>
      </c>
      <c r="B8" s="211" t="s">
        <v>3372</v>
      </c>
      <c r="C8" s="212" t="s">
        <v>3373</v>
      </c>
      <c r="D8" s="214" t="s">
        <v>3374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3355</v>
      </c>
      <c r="B9" s="211" t="s">
        <v>3375</v>
      </c>
      <c r="C9" s="212" t="s">
        <v>3376</v>
      </c>
      <c r="D9" s="214" t="s">
        <v>3377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3355</v>
      </c>
      <c r="B10" s="211" t="s">
        <v>3378</v>
      </c>
      <c r="C10" s="212" t="s">
        <v>3379</v>
      </c>
      <c r="D10" s="214" t="s">
        <v>3380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3355</v>
      </c>
      <c r="B11" s="211" t="s">
        <v>3381</v>
      </c>
      <c r="C11" s="212" t="s">
        <v>3382</v>
      </c>
      <c r="D11" s="214" t="s">
        <v>3383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3355</v>
      </c>
      <c r="B12" s="211" t="s">
        <v>3384</v>
      </c>
      <c r="C12" s="212" t="s">
        <v>3385</v>
      </c>
      <c r="D12" s="214" t="s">
        <v>3386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3355</v>
      </c>
      <c r="B13" s="211" t="s">
        <v>3387</v>
      </c>
      <c r="C13" s="212" t="s">
        <v>3388</v>
      </c>
      <c r="D13" s="214" t="s">
        <v>3389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3355</v>
      </c>
      <c r="B14" s="211" t="s">
        <v>3390</v>
      </c>
      <c r="C14" s="212" t="s">
        <v>3391</v>
      </c>
      <c r="D14" s="214" t="s">
        <v>3392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3355</v>
      </c>
      <c r="B15" s="211" t="s">
        <v>3393</v>
      </c>
      <c r="C15" s="212" t="s">
        <v>3394</v>
      </c>
      <c r="D15" s="214" t="s">
        <v>3395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3355</v>
      </c>
      <c r="B16" s="211" t="s">
        <v>3396</v>
      </c>
      <c r="C16" s="212" t="s">
        <v>3397</v>
      </c>
      <c r="D16" s="214" t="s">
        <v>3398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3355</v>
      </c>
      <c r="B17" s="211" t="s">
        <v>3399</v>
      </c>
      <c r="C17" s="212" t="s">
        <v>3400</v>
      </c>
      <c r="D17" s="214" t="s">
        <v>3401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3355</v>
      </c>
      <c r="B18" s="211" t="s">
        <v>3402</v>
      </c>
      <c r="C18" s="212" t="s">
        <v>3403</v>
      </c>
      <c r="D18" s="214" t="s">
        <v>3404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3355</v>
      </c>
      <c r="B19" s="211" t="s">
        <v>3405</v>
      </c>
      <c r="C19" s="212" t="s">
        <v>3406</v>
      </c>
      <c r="D19" s="214" t="s">
        <v>3407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3355</v>
      </c>
      <c r="B20" s="211" t="s">
        <v>3408</v>
      </c>
      <c r="C20" s="212" t="s">
        <v>3409</v>
      </c>
      <c r="D20" s="214" t="s">
        <v>3410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3355</v>
      </c>
      <c r="B21" s="211" t="s">
        <v>3411</v>
      </c>
      <c r="C21" s="212" t="s">
        <v>3412</v>
      </c>
      <c r="D21" s="214" t="s">
        <v>3413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3355</v>
      </c>
      <c r="B22" s="211" t="s">
        <v>3414</v>
      </c>
      <c r="C22" s="212" t="s">
        <v>3415</v>
      </c>
      <c r="D22" s="214" t="s">
        <v>3416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3355</v>
      </c>
      <c r="B23" s="211" t="s">
        <v>3417</v>
      </c>
      <c r="C23" s="212" t="s">
        <v>3418</v>
      </c>
      <c r="D23" s="214" t="s">
        <v>3419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3355</v>
      </c>
      <c r="B24" s="211" t="s">
        <v>3420</v>
      </c>
      <c r="C24" s="212" t="s">
        <v>3421</v>
      </c>
      <c r="D24" s="214" t="s">
        <v>3422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3355</v>
      </c>
      <c r="B25" s="211" t="s">
        <v>3423</v>
      </c>
      <c r="C25" s="212" t="s">
        <v>3424</v>
      </c>
      <c r="D25" s="214" t="s">
        <v>3425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3355</v>
      </c>
      <c r="B26" s="211" t="s">
        <v>3426</v>
      </c>
      <c r="C26" s="212" t="s">
        <v>3427</v>
      </c>
      <c r="D26" s="214" t="s">
        <v>3428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3355</v>
      </c>
      <c r="B27" s="211" t="s">
        <v>3429</v>
      </c>
      <c r="C27" s="212" t="s">
        <v>3430</v>
      </c>
      <c r="D27" s="214" t="s">
        <v>3431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3355</v>
      </c>
      <c r="B28" s="211" t="s">
        <v>3432</v>
      </c>
      <c r="C28" s="212" t="s">
        <v>3433</v>
      </c>
      <c r="D28" s="214" t="s">
        <v>3434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3355</v>
      </c>
      <c r="B29" s="211" t="s">
        <v>3435</v>
      </c>
      <c r="C29" s="212" t="s">
        <v>3436</v>
      </c>
      <c r="D29" s="214" t="s">
        <v>3437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3355</v>
      </c>
      <c r="B30" s="211" t="s">
        <v>3438</v>
      </c>
      <c r="C30" s="212" t="s">
        <v>3439</v>
      </c>
      <c r="D30" s="214" t="s">
        <v>3440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3355</v>
      </c>
      <c r="B31" s="211" t="s">
        <v>3441</v>
      </c>
      <c r="C31" s="212" t="s">
        <v>3442</v>
      </c>
      <c r="D31" s="214" t="s">
        <v>3443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3355</v>
      </c>
      <c r="B32" s="211" t="s">
        <v>3444</v>
      </c>
      <c r="C32" s="212" t="s">
        <v>3445</v>
      </c>
      <c r="D32" s="214" t="s">
        <v>3446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3355</v>
      </c>
      <c r="B33" s="211" t="s">
        <v>3447</v>
      </c>
      <c r="C33" s="212" t="s">
        <v>3448</v>
      </c>
      <c r="D33" s="214" t="s">
        <v>3449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3355</v>
      </c>
      <c r="B34" s="211" t="s">
        <v>3450</v>
      </c>
      <c r="C34" s="212" t="s">
        <v>3451</v>
      </c>
      <c r="D34" s="214" t="s">
        <v>3452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3355</v>
      </c>
      <c r="B35" s="211" t="s">
        <v>3453</v>
      </c>
      <c r="C35" s="212" t="s">
        <v>3454</v>
      </c>
      <c r="D35" s="214" t="s">
        <v>3455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3355</v>
      </c>
      <c r="B36" s="211" t="s">
        <v>3456</v>
      </c>
      <c r="C36" s="212" t="s">
        <v>3457</v>
      </c>
      <c r="D36" s="214" t="s">
        <v>3458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3355</v>
      </c>
      <c r="B37" s="211" t="s">
        <v>3459</v>
      </c>
      <c r="C37" s="212" t="s">
        <v>3460</v>
      </c>
      <c r="D37" s="214" t="s">
        <v>3461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3355</v>
      </c>
      <c r="B38" s="211" t="s">
        <v>3462</v>
      </c>
      <c r="C38" s="212" t="s">
        <v>3463</v>
      </c>
      <c r="D38" s="214" t="s">
        <v>3464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3355</v>
      </c>
      <c r="B39" s="211" t="s">
        <v>3465</v>
      </c>
      <c r="C39" s="212" t="s">
        <v>3466</v>
      </c>
      <c r="D39" s="214" t="s">
        <v>3467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3468</v>
      </c>
      <c r="B40" s="210" t="s">
        <v>3469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3468</v>
      </c>
      <c r="B41" s="211" t="s">
        <v>3470</v>
      </c>
      <c r="C41" s="212" t="s">
        <v>3471</v>
      </c>
      <c r="D41" s="214" t="s">
        <v>3472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3468</v>
      </c>
      <c r="B42" s="211" t="s">
        <v>3473</v>
      </c>
      <c r="C42" s="212" t="s">
        <v>3474</v>
      </c>
      <c r="D42" s="214" t="s">
        <v>3475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3468</v>
      </c>
      <c r="B43" s="211" t="s">
        <v>3476</v>
      </c>
      <c r="C43" s="212" t="s">
        <v>3477</v>
      </c>
      <c r="D43" s="214" t="s">
        <v>3478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3468</v>
      </c>
      <c r="B44" s="211" t="s">
        <v>3479</v>
      </c>
      <c r="C44" s="212" t="s">
        <v>3480</v>
      </c>
      <c r="D44" s="214" t="s">
        <v>3481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3468</v>
      </c>
      <c r="B45" s="211" t="s">
        <v>3482</v>
      </c>
      <c r="C45" s="212" t="s">
        <v>3483</v>
      </c>
      <c r="D45" s="214" t="s">
        <v>3484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3468</v>
      </c>
      <c r="B46" s="211" t="s">
        <v>3485</v>
      </c>
      <c r="C46" s="212" t="s">
        <v>3486</v>
      </c>
      <c r="D46" s="214" t="s">
        <v>3487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3468</v>
      </c>
      <c r="B47" s="211" t="s">
        <v>3488</v>
      </c>
      <c r="C47" s="212" t="s">
        <v>3489</v>
      </c>
      <c r="D47" s="214" t="s">
        <v>3490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3468</v>
      </c>
      <c r="B48" s="211" t="s">
        <v>3491</v>
      </c>
      <c r="C48" s="212" t="s">
        <v>3492</v>
      </c>
      <c r="D48" s="214" t="s">
        <v>3493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3494</v>
      </c>
      <c r="B49" s="210" t="s">
        <v>3495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3494</v>
      </c>
      <c r="B50" s="211" t="s">
        <v>3496</v>
      </c>
      <c r="C50" s="212" t="s">
        <v>3497</v>
      </c>
      <c r="D50" s="214" t="s">
        <v>3498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3494</v>
      </c>
      <c r="B51" s="211" t="s">
        <v>3499</v>
      </c>
      <c r="C51" s="212" t="s">
        <v>3500</v>
      </c>
      <c r="D51" s="214" t="s">
        <v>3501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3494</v>
      </c>
      <c r="B52" s="211" t="s">
        <v>3502</v>
      </c>
      <c r="C52" s="212" t="s">
        <v>3503</v>
      </c>
      <c r="D52" s="214" t="s">
        <v>3504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3494</v>
      </c>
      <c r="B53" s="211" t="s">
        <v>3505</v>
      </c>
      <c r="C53" s="212" t="s">
        <v>3506</v>
      </c>
      <c r="D53" s="214" t="s">
        <v>3507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3494</v>
      </c>
      <c r="B54" s="211" t="s">
        <v>3508</v>
      </c>
      <c r="C54" s="212" t="s">
        <v>3509</v>
      </c>
      <c r="D54" s="214" t="s">
        <v>3510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3494</v>
      </c>
      <c r="B55" s="211" t="s">
        <v>3511</v>
      </c>
      <c r="C55" s="212" t="s">
        <v>3512</v>
      </c>
      <c r="D55" s="214" t="s">
        <v>3513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3494</v>
      </c>
      <c r="B56" s="211" t="s">
        <v>3514</v>
      </c>
      <c r="C56" s="212" t="s">
        <v>3515</v>
      </c>
      <c r="D56" s="214" t="s">
        <v>3516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3494</v>
      </c>
      <c r="B57" s="211" t="s">
        <v>3517</v>
      </c>
      <c r="C57" s="212" t="s">
        <v>3518</v>
      </c>
      <c r="D57" s="214" t="s">
        <v>3519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3494</v>
      </c>
      <c r="B58" s="211" t="s">
        <v>3520</v>
      </c>
      <c r="C58" s="212" t="s">
        <v>3521</v>
      </c>
      <c r="D58" s="214" t="s">
        <v>3522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3494</v>
      </c>
      <c r="B59" s="211" t="s">
        <v>3523</v>
      </c>
      <c r="C59" s="212" t="s">
        <v>3524</v>
      </c>
      <c r="D59" s="214" t="s">
        <v>3525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3494</v>
      </c>
      <c r="B60" s="211" t="s">
        <v>3526</v>
      </c>
      <c r="C60" s="212" t="s">
        <v>3527</v>
      </c>
      <c r="D60" s="214" t="s">
        <v>3528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3494</v>
      </c>
      <c r="B61" s="211" t="s">
        <v>3529</v>
      </c>
      <c r="C61" s="212" t="s">
        <v>3530</v>
      </c>
      <c r="D61" s="214" t="s">
        <v>3531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3494</v>
      </c>
      <c r="B62" s="211" t="s">
        <v>3532</v>
      </c>
      <c r="C62" s="212" t="s">
        <v>3533</v>
      </c>
      <c r="D62" s="214" t="s">
        <v>3534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3494</v>
      </c>
      <c r="B63" s="211" t="s">
        <v>3535</v>
      </c>
      <c r="C63" s="212" t="s">
        <v>3536</v>
      </c>
      <c r="D63" s="214" t="s">
        <v>3537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3538</v>
      </c>
      <c r="B64" s="210" t="s">
        <v>3539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3538</v>
      </c>
      <c r="B65" s="211" t="s">
        <v>3540</v>
      </c>
      <c r="C65" s="212" t="s">
        <v>3541</v>
      </c>
      <c r="D65" s="214" t="s">
        <v>3542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3538</v>
      </c>
      <c r="B66" s="211" t="s">
        <v>3543</v>
      </c>
      <c r="C66" s="212" t="s">
        <v>3544</v>
      </c>
      <c r="D66" s="214" t="s">
        <v>3545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3538</v>
      </c>
      <c r="B67" s="211" t="s">
        <v>3546</v>
      </c>
      <c r="C67" s="212" t="s">
        <v>3547</v>
      </c>
      <c r="D67" s="214" t="s">
        <v>3548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3538</v>
      </c>
      <c r="B68" s="211" t="s">
        <v>3549</v>
      </c>
      <c r="C68" s="212" t="s">
        <v>3550</v>
      </c>
      <c r="D68" s="214" t="s">
        <v>3551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3538</v>
      </c>
      <c r="B69" s="211" t="s">
        <v>3552</v>
      </c>
      <c r="C69" s="212" t="s">
        <v>3553</v>
      </c>
      <c r="D69" s="214" t="s">
        <v>3554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3538</v>
      </c>
      <c r="B70" s="211" t="s">
        <v>3555</v>
      </c>
      <c r="C70" s="212" t="s">
        <v>3556</v>
      </c>
      <c r="D70" s="214" t="s">
        <v>3557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3538</v>
      </c>
      <c r="B71" s="211" t="s">
        <v>3558</v>
      </c>
      <c r="C71" s="212" t="s">
        <v>3559</v>
      </c>
      <c r="D71" s="214" t="s">
        <v>3560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3538</v>
      </c>
      <c r="B72" s="211" t="s">
        <v>3561</v>
      </c>
      <c r="C72" s="212" t="s">
        <v>3562</v>
      </c>
      <c r="D72" s="214" t="s">
        <v>3563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3538</v>
      </c>
      <c r="B73" s="211" t="s">
        <v>3564</v>
      </c>
      <c r="C73" s="212" t="s">
        <v>3565</v>
      </c>
      <c r="D73" s="214" t="s">
        <v>3566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3538</v>
      </c>
      <c r="B74" s="211" t="s">
        <v>3567</v>
      </c>
      <c r="C74" s="212" t="s">
        <v>3568</v>
      </c>
      <c r="D74" s="214" t="s">
        <v>3569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3538</v>
      </c>
      <c r="B75" s="211" t="s">
        <v>3570</v>
      </c>
      <c r="C75" s="212" t="s">
        <v>3571</v>
      </c>
      <c r="D75" s="214" t="s">
        <v>3572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3538</v>
      </c>
      <c r="B76" s="211" t="s">
        <v>3573</v>
      </c>
      <c r="C76" s="212" t="s">
        <v>3574</v>
      </c>
      <c r="D76" s="214" t="s">
        <v>3575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3538</v>
      </c>
      <c r="B77" s="211" t="s">
        <v>3576</v>
      </c>
      <c r="C77" s="212" t="s">
        <v>3577</v>
      </c>
      <c r="D77" s="214" t="s">
        <v>3578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3538</v>
      </c>
      <c r="B78" s="211" t="s">
        <v>3579</v>
      </c>
      <c r="C78" s="212" t="s">
        <v>3580</v>
      </c>
      <c r="D78" s="214" t="s">
        <v>3581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3538</v>
      </c>
      <c r="B79" s="211" t="s">
        <v>3582</v>
      </c>
      <c r="C79" s="212" t="s">
        <v>3583</v>
      </c>
      <c r="D79" s="214" t="s">
        <v>3584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3538</v>
      </c>
      <c r="B80" s="211" t="s">
        <v>3585</v>
      </c>
      <c r="C80" s="212" t="s">
        <v>3586</v>
      </c>
      <c r="D80" s="214" t="s">
        <v>3587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3538</v>
      </c>
      <c r="B81" s="211" t="s">
        <v>3588</v>
      </c>
      <c r="C81" s="212" t="s">
        <v>3589</v>
      </c>
      <c r="D81" s="214" t="s">
        <v>3590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3538</v>
      </c>
      <c r="B82" s="211" t="s">
        <v>3591</v>
      </c>
      <c r="C82" s="212" t="s">
        <v>3592</v>
      </c>
      <c r="D82" s="214" t="s">
        <v>3593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3538</v>
      </c>
      <c r="B83" s="211" t="s">
        <v>3594</v>
      </c>
      <c r="C83" s="212" t="s">
        <v>3595</v>
      </c>
      <c r="D83" s="214" t="s">
        <v>3596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3538</v>
      </c>
      <c r="B84" s="211" t="s">
        <v>3597</v>
      </c>
      <c r="C84" s="212" t="s">
        <v>3598</v>
      </c>
      <c r="D84" s="214" t="s">
        <v>3599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3538</v>
      </c>
      <c r="B85" s="211" t="s">
        <v>3600</v>
      </c>
      <c r="C85" s="212" t="s">
        <v>3601</v>
      </c>
      <c r="D85" s="214" t="s">
        <v>3602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3538</v>
      </c>
      <c r="B86" s="211" t="s">
        <v>3603</v>
      </c>
      <c r="C86" s="212" t="s">
        <v>3604</v>
      </c>
      <c r="D86" s="214" t="s">
        <v>3605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3538</v>
      </c>
      <c r="B87" s="211" t="s">
        <v>3606</v>
      </c>
      <c r="C87" s="212" t="s">
        <v>3607</v>
      </c>
      <c r="D87" s="214" t="s">
        <v>3608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3538</v>
      </c>
      <c r="B88" s="211" t="s">
        <v>3609</v>
      </c>
      <c r="C88" s="212" t="s">
        <v>3610</v>
      </c>
      <c r="D88" s="214" t="s">
        <v>3611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3538</v>
      </c>
      <c r="B89" s="211" t="s">
        <v>3612</v>
      </c>
      <c r="C89" s="212" t="s">
        <v>3613</v>
      </c>
      <c r="D89" s="214" t="s">
        <v>3614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3538</v>
      </c>
      <c r="B90" s="211" t="s">
        <v>3615</v>
      </c>
      <c r="C90" s="212" t="s">
        <v>3616</v>
      </c>
      <c r="D90" s="214" t="s">
        <v>3617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3538</v>
      </c>
      <c r="B91" s="211" t="s">
        <v>3618</v>
      </c>
      <c r="C91" s="212" t="s">
        <v>3619</v>
      </c>
      <c r="D91" s="214" t="s">
        <v>3620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3538</v>
      </c>
      <c r="B92" s="211" t="s">
        <v>3621</v>
      </c>
      <c r="C92" s="212" t="s">
        <v>3622</v>
      </c>
      <c r="D92" s="214" t="s">
        <v>3623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3538</v>
      </c>
      <c r="B93" s="211" t="s">
        <v>3624</v>
      </c>
      <c r="C93" s="212" t="s">
        <v>3625</v>
      </c>
      <c r="D93" s="214" t="s">
        <v>3626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3538</v>
      </c>
      <c r="B94" s="211" t="s">
        <v>3627</v>
      </c>
      <c r="C94" s="212" t="s">
        <v>3628</v>
      </c>
      <c r="D94" s="214" t="s">
        <v>3629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3538</v>
      </c>
      <c r="B95" s="211" t="s">
        <v>3630</v>
      </c>
      <c r="C95" s="212" t="s">
        <v>3631</v>
      </c>
      <c r="D95" s="214" t="s">
        <v>3632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3538</v>
      </c>
      <c r="B96" s="211" t="s">
        <v>3633</v>
      </c>
      <c r="C96" s="212" t="s">
        <v>3634</v>
      </c>
      <c r="D96" s="214" t="s">
        <v>3635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3538</v>
      </c>
      <c r="B97" s="211" t="s">
        <v>3636</v>
      </c>
      <c r="C97" s="212" t="s">
        <v>3637</v>
      </c>
      <c r="D97" s="214" t="s">
        <v>3638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3538</v>
      </c>
      <c r="B98" s="218" t="s">
        <v>3639</v>
      </c>
      <c r="C98" s="219" t="s">
        <v>3640</v>
      </c>
      <c r="D98" s="220" t="s">
        <v>3641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55" t="s">
        <v>595</v>
      </c>
      <c r="B102" s="255"/>
      <c r="C102" s="255"/>
      <c r="D102" s="255"/>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IFERROR(INDEX('Recommendations'!$G$2:$G$123, MATCH(F2,'Recommendations'!$A$2:$A$123,0))="Implemented", FALSE))</xm:f>
            <x14:dxf>
              <font>
                <color rgb="FF000000"/>
              </font>
              <fill>
                <patternFill>
                  <bgColor rgb="FF3C7D22"/>
                </patternFill>
              </fill>
            </x14:dxf>
          </x14:cfRule>
          <x14:cfRule type="expression" priority="2" id="{00000000-000E-0000-0900-000002000000}">
            <xm:f>AND(F2&lt;&gt;"", IFERROR(INDEX('Recommendations'!$G$2:$G$123, MATCH(F2,'Recommendations'!$A$2:$A$123,0))="Compensated", FALSE))</xm:f>
            <x14:dxf>
              <font>
                <color rgb="FF000000"/>
              </font>
              <fill>
                <patternFill>
                  <bgColor rgb="FFC6E0B4"/>
                </patternFill>
              </fill>
            </x14:dxf>
          </x14:cfRule>
          <x14:cfRule type="expression" priority="3" id="{00000000-000E-0000-0900-000003000000}">
            <xm:f>AND(F2&lt;&gt;"", IFERROR(INDEX('Recommendations'!$G$2:$G$123, MATCH(F2,'Recommendations'!$A$2:$A$123,0))="Testing", FALSE))</xm:f>
            <x14:dxf>
              <font>
                <color rgb="FF000000"/>
              </font>
              <fill>
                <patternFill>
                  <bgColor rgb="FFFFC000"/>
                </patternFill>
              </fill>
            </x14:dxf>
          </x14:cfRule>
          <x14:cfRule type="expression" priority="4" id="{00000000-000E-0000-0900-000004000000}">
            <xm:f>AND(F2&lt;&gt;"", IFERROR(INDEX('Recommendations'!$G$2:$G$123, MATCH(F2,'Recommendations'!$A$2:$A$123,0))="Failed", FALSE))</xm:f>
            <x14:dxf>
              <font>
                <color rgb="FF000000"/>
              </font>
              <fill>
                <patternFill>
                  <bgColor rgb="FFD82891"/>
                </patternFill>
              </fill>
            </x14:dxf>
          </x14:cfRule>
          <x14:cfRule type="expression" priority="5" id="{00000000-000E-0000-0900-000005000000}">
            <xm:f>AND(F2&lt;&gt;"", IFERROR(INDEX('Recommendations'!$G$2:$G$123, MATCH(F2,'Recommendations'!$A$2:$A$123,0))="Risk Accepted", FALSE))</xm:f>
            <x14:dxf>
              <font>
                <color rgb="FF000000"/>
              </font>
              <fill>
                <patternFill>
                  <bgColor rgb="FFD9D9D9"/>
                </patternFill>
              </fill>
            </x14:dxf>
          </x14:cfRule>
          <x14:cfRule type="expression" priority="6" id="{00000000-000E-0000-0900-000006000000}">
            <xm:f>AND(F2&lt;&gt;"", IFERROR(INDEX('Recommendations'!$G$2:$G$123, MATCH(F2,'Recommendations'!$A$2:$A$123,0))="N/A",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3642</v>
      </c>
      <c r="C1" s="253" t="s">
        <v>3643</v>
      </c>
      <c r="D1" s="253" t="s">
        <v>3644</v>
      </c>
      <c r="E1" s="253" t="s">
        <v>3645</v>
      </c>
      <c r="F1" s="253" t="s">
        <v>2471</v>
      </c>
      <c r="G1" s="253" t="s">
        <v>3646</v>
      </c>
      <c r="H1" s="253" t="s">
        <v>3647</v>
      </c>
      <c r="I1" s="253" t="s">
        <v>3648</v>
      </c>
      <c r="J1" s="253" t="s">
        <v>10</v>
      </c>
      <c r="K1" s="253" t="s">
        <v>837</v>
      </c>
      <c r="L1" s="253" t="s">
        <v>838</v>
      </c>
      <c r="M1" s="253" t="s">
        <v>839</v>
      </c>
      <c r="N1" s="253" t="s">
        <v>840</v>
      </c>
      <c r="O1" s="253" t="s">
        <v>841</v>
      </c>
      <c r="P1" s="253" t="s">
        <v>842</v>
      </c>
      <c r="Q1" s="253" t="s">
        <v>843</v>
      </c>
      <c r="R1" s="253" t="s">
        <v>844</v>
      </c>
      <c r="S1" s="253" t="s">
        <v>845</v>
      </c>
      <c r="T1" s="253" t="s">
        <v>846</v>
      </c>
      <c r="U1" s="253" t="s">
        <v>847</v>
      </c>
      <c r="V1" s="253" t="s">
        <v>848</v>
      </c>
      <c r="W1" s="253" t="s">
        <v>849</v>
      </c>
      <c r="X1" s="253" t="s">
        <v>850</v>
      </c>
      <c r="Y1" s="253" t="s">
        <v>851</v>
      </c>
      <c r="Z1" s="253" t="s">
        <v>852</v>
      </c>
      <c r="AA1" s="253" t="s">
        <v>853</v>
      </c>
      <c r="AB1" s="253" t="s">
        <v>854</v>
      </c>
      <c r="AC1" s="253" t="s">
        <v>855</v>
      </c>
      <c r="AD1" s="253" t="s">
        <v>856</v>
      </c>
      <c r="AE1" s="253" t="s">
        <v>857</v>
      </c>
      <c r="AF1" s="253" t="s">
        <v>858</v>
      </c>
      <c r="AG1" s="253" t="s">
        <v>859</v>
      </c>
      <c r="AH1" s="253" t="s">
        <v>860</v>
      </c>
      <c r="AI1" s="253" t="s">
        <v>861</v>
      </c>
      <c r="AJ1" s="253" t="s">
        <v>862</v>
      </c>
      <c r="AK1" s="253" t="s">
        <v>863</v>
      </c>
      <c r="AL1" s="253" t="s">
        <v>864</v>
      </c>
      <c r="AM1" s="253" t="s">
        <v>865</v>
      </c>
      <c r="AN1" s="253" t="s">
        <v>866</v>
      </c>
      <c r="AO1" s="253" t="s">
        <v>867</v>
      </c>
      <c r="AP1" s="253" t="s">
        <v>868</v>
      </c>
      <c r="AQ1" s="253" t="s">
        <v>869</v>
      </c>
      <c r="AR1" s="253" t="s">
        <v>870</v>
      </c>
      <c r="AS1" s="253" t="s">
        <v>871</v>
      </c>
      <c r="AT1" s="253" t="s">
        <v>872</v>
      </c>
      <c r="AU1" s="253" t="s">
        <v>873</v>
      </c>
      <c r="AV1" s="253" t="s">
        <v>874</v>
      </c>
      <c r="AW1" s="253" t="s">
        <v>875</v>
      </c>
      <c r="AX1" s="253" t="s">
        <v>876</v>
      </c>
      <c r="AY1" s="254" t="s">
        <v>877</v>
      </c>
    </row>
    <row r="2" spans="1:51" ht="60" customHeight="1" outlineLevel="1" x14ac:dyDescent="0.35">
      <c r="A2" s="244" t="s">
        <v>3649</v>
      </c>
      <c r="B2" s="232" t="s">
        <v>3650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880</v>
      </c>
      <c r="B3" s="233" t="s">
        <v>3651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3652</v>
      </c>
      <c r="B4" s="234" t="s">
        <v>3653</v>
      </c>
      <c r="C4" s="234" t="s">
        <v>3654</v>
      </c>
      <c r="D4" s="234" t="s">
        <v>3655</v>
      </c>
      <c r="E4" s="234" t="s">
        <v>3656</v>
      </c>
      <c r="F4" s="234" t="s">
        <v>19</v>
      </c>
      <c r="G4" s="234" t="s">
        <v>19</v>
      </c>
      <c r="H4" s="234" t="s">
        <v>3657</v>
      </c>
      <c r="I4" s="234" t="s">
        <v>19</v>
      </c>
      <c r="J4" s="234" t="s">
        <v>3658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3659</v>
      </c>
      <c r="B5" s="234" t="s">
        <v>3660</v>
      </c>
      <c r="C5" s="234" t="s">
        <v>3661</v>
      </c>
      <c r="D5" s="234" t="s">
        <v>3662</v>
      </c>
      <c r="E5" s="234" t="s">
        <v>3663</v>
      </c>
      <c r="F5" s="234" t="s">
        <v>3664</v>
      </c>
      <c r="G5" s="234" t="s">
        <v>19</v>
      </c>
      <c r="H5" s="234" t="s">
        <v>3665</v>
      </c>
      <c r="I5" s="234" t="s">
        <v>19</v>
      </c>
      <c r="J5" s="234" t="s">
        <v>3666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886</v>
      </c>
      <c r="B6" s="233" t="s">
        <v>3667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3668</v>
      </c>
      <c r="B7" s="234" t="s">
        <v>3669</v>
      </c>
      <c r="C7" s="234" t="s">
        <v>3670</v>
      </c>
      <c r="D7" s="234" t="s">
        <v>3671</v>
      </c>
      <c r="E7" s="234" t="s">
        <v>3663</v>
      </c>
      <c r="F7" s="234" t="s">
        <v>3672</v>
      </c>
      <c r="G7" s="234" t="s">
        <v>19</v>
      </c>
      <c r="H7" s="234" t="s">
        <v>3673</v>
      </c>
      <c r="I7" s="234" t="s">
        <v>19</v>
      </c>
      <c r="J7" s="234" t="s">
        <v>3674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3675</v>
      </c>
      <c r="B8" s="234" t="s">
        <v>3676</v>
      </c>
      <c r="C8" s="234" t="s">
        <v>3677</v>
      </c>
      <c r="D8" s="234" t="s">
        <v>3678</v>
      </c>
      <c r="E8" s="234" t="s">
        <v>19</v>
      </c>
      <c r="F8" s="234" t="s">
        <v>19</v>
      </c>
      <c r="G8" s="234" t="s">
        <v>19</v>
      </c>
      <c r="H8" s="234" t="s">
        <v>3679</v>
      </c>
      <c r="I8" s="234" t="s">
        <v>3680</v>
      </c>
      <c r="J8" s="234" t="s">
        <v>3681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3682</v>
      </c>
      <c r="B9" s="234" t="s">
        <v>3683</v>
      </c>
      <c r="C9" s="234" t="s">
        <v>3684</v>
      </c>
      <c r="D9" s="234" t="s">
        <v>3685</v>
      </c>
      <c r="E9" s="234" t="s">
        <v>19</v>
      </c>
      <c r="F9" s="234" t="s">
        <v>19</v>
      </c>
      <c r="G9" s="234" t="s">
        <v>19</v>
      </c>
      <c r="H9" s="234" t="s">
        <v>3686</v>
      </c>
      <c r="I9" s="234" t="s">
        <v>3687</v>
      </c>
      <c r="J9" s="234" t="s">
        <v>3688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3689</v>
      </c>
      <c r="B10" s="234" t="s">
        <v>3690</v>
      </c>
      <c r="C10" s="234" t="s">
        <v>3691</v>
      </c>
      <c r="D10" s="234" t="s">
        <v>3692</v>
      </c>
      <c r="E10" s="234" t="s">
        <v>19</v>
      </c>
      <c r="F10" s="234" t="s">
        <v>19</v>
      </c>
      <c r="G10" s="234" t="s">
        <v>19</v>
      </c>
      <c r="H10" s="234" t="s">
        <v>3693</v>
      </c>
      <c r="I10" s="234" t="s">
        <v>3694</v>
      </c>
      <c r="J10" s="234" t="s">
        <v>3695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3696</v>
      </c>
      <c r="B11" s="234" t="s">
        <v>3697</v>
      </c>
      <c r="C11" s="234" t="s">
        <v>3698</v>
      </c>
      <c r="D11" s="234" t="s">
        <v>3699</v>
      </c>
      <c r="E11" s="234" t="s">
        <v>19</v>
      </c>
      <c r="F11" s="234" t="s">
        <v>19</v>
      </c>
      <c r="G11" s="234" t="s">
        <v>19</v>
      </c>
      <c r="H11" s="234" t="s">
        <v>3700</v>
      </c>
      <c r="I11" s="234" t="s">
        <v>19</v>
      </c>
      <c r="J11" s="234" t="s">
        <v>3701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3702</v>
      </c>
      <c r="B12" s="234" t="s">
        <v>3703</v>
      </c>
      <c r="C12" s="234" t="s">
        <v>3704</v>
      </c>
      <c r="D12" s="234" t="s">
        <v>3705</v>
      </c>
      <c r="E12" s="234" t="s">
        <v>19</v>
      </c>
      <c r="F12" s="234" t="s">
        <v>19</v>
      </c>
      <c r="G12" s="234" t="s">
        <v>3706</v>
      </c>
      <c r="H12" s="234" t="s">
        <v>3707</v>
      </c>
      <c r="I12" s="234" t="s">
        <v>19</v>
      </c>
      <c r="J12" s="234" t="s">
        <v>3708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3709</v>
      </c>
      <c r="B13" s="234" t="s">
        <v>3710</v>
      </c>
      <c r="C13" s="234" t="s">
        <v>3711</v>
      </c>
      <c r="D13" s="234" t="s">
        <v>3712</v>
      </c>
      <c r="E13" s="234" t="s">
        <v>19</v>
      </c>
      <c r="F13" s="234" t="s">
        <v>19</v>
      </c>
      <c r="G13" s="234" t="s">
        <v>19</v>
      </c>
      <c r="H13" s="234" t="s">
        <v>3713</v>
      </c>
      <c r="I13" s="234" t="s">
        <v>19</v>
      </c>
      <c r="J13" s="234" t="s">
        <v>3714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3715</v>
      </c>
      <c r="B14" s="234" t="s">
        <v>3716</v>
      </c>
      <c r="C14" s="234" t="s">
        <v>3717</v>
      </c>
      <c r="D14" s="234" t="s">
        <v>3718</v>
      </c>
      <c r="E14" s="234" t="s">
        <v>19</v>
      </c>
      <c r="F14" s="234" t="s">
        <v>3719</v>
      </c>
      <c r="G14" s="234" t="s">
        <v>19</v>
      </c>
      <c r="H14" s="234" t="s">
        <v>3720</v>
      </c>
      <c r="I14" s="234" t="s">
        <v>3721</v>
      </c>
      <c r="J14" s="234" t="s">
        <v>3722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891</v>
      </c>
      <c r="B15" s="233" t="s">
        <v>3723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3724</v>
      </c>
      <c r="B16" s="234" t="s">
        <v>3725</v>
      </c>
      <c r="C16" s="234" t="s">
        <v>3726</v>
      </c>
      <c r="D16" s="234" t="s">
        <v>3718</v>
      </c>
      <c r="E16" s="234" t="s">
        <v>19</v>
      </c>
      <c r="F16" s="234" t="s">
        <v>3727</v>
      </c>
      <c r="G16" s="234" t="s">
        <v>19</v>
      </c>
      <c r="H16" s="234" t="s">
        <v>3728</v>
      </c>
      <c r="I16" s="234" t="s">
        <v>19</v>
      </c>
      <c r="J16" s="234" t="s">
        <v>3729</v>
      </c>
      <c r="K16" s="237" t="str">
        <f>IF(COUNTIF(L16:AY16,"&lt;&gt;")=0,"",SUMPRODUCT(((Recommendations[ImplStatus]="Implemented")+(Recommendations[ImplStatus]="Compensated"))*ISNUMBER(MATCH(Recommendations[Id],L16:AY16,0)))/COUNTIF(L16:AY16,"&lt;&gt;"))</f>
        <v/>
      </c>
      <c r="L16" s="240"/>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3730</v>
      </c>
      <c r="B17" s="234" t="s">
        <v>3731</v>
      </c>
      <c r="C17" s="234" t="s">
        <v>3732</v>
      </c>
      <c r="D17" s="234" t="s">
        <v>3733</v>
      </c>
      <c r="E17" s="234" t="s">
        <v>19</v>
      </c>
      <c r="F17" s="234" t="s">
        <v>3727</v>
      </c>
      <c r="G17" s="234" t="s">
        <v>19</v>
      </c>
      <c r="H17" s="234" t="s">
        <v>3734</v>
      </c>
      <c r="I17" s="234" t="s">
        <v>19</v>
      </c>
      <c r="J17" s="234" t="s">
        <v>3735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3736</v>
      </c>
      <c r="B18" s="234" t="s">
        <v>3737</v>
      </c>
      <c r="C18" s="234" t="s">
        <v>3738</v>
      </c>
      <c r="D18" s="234" t="s">
        <v>19</v>
      </c>
      <c r="E18" s="234" t="s">
        <v>19</v>
      </c>
      <c r="F18" s="234" t="s">
        <v>19</v>
      </c>
      <c r="G18" s="234" t="s">
        <v>19</v>
      </c>
      <c r="H18" s="234" t="s">
        <v>3739</v>
      </c>
      <c r="I18" s="234" t="s">
        <v>19</v>
      </c>
      <c r="J18" s="234" t="s">
        <v>3740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896</v>
      </c>
      <c r="B19" s="233" t="s">
        <v>3741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3742</v>
      </c>
      <c r="B20" s="234" t="s">
        <v>3743</v>
      </c>
      <c r="C20" s="234" t="s">
        <v>3744</v>
      </c>
      <c r="D20" s="234" t="s">
        <v>3745</v>
      </c>
      <c r="E20" s="234" t="s">
        <v>19</v>
      </c>
      <c r="F20" s="234" t="s">
        <v>3746</v>
      </c>
      <c r="G20" s="234" t="s">
        <v>19</v>
      </c>
      <c r="H20" s="234" t="s">
        <v>3747</v>
      </c>
      <c r="I20" s="234" t="s">
        <v>19</v>
      </c>
      <c r="J20" s="234" t="s">
        <v>3748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3749</v>
      </c>
      <c r="B21" s="234" t="s">
        <v>3750</v>
      </c>
      <c r="C21" s="234" t="s">
        <v>3751</v>
      </c>
      <c r="D21" s="234" t="s">
        <v>3752</v>
      </c>
      <c r="E21" s="234" t="s">
        <v>3753</v>
      </c>
      <c r="F21" s="234" t="s">
        <v>19</v>
      </c>
      <c r="G21" s="234" t="s">
        <v>19</v>
      </c>
      <c r="H21" s="234" t="s">
        <v>3754</v>
      </c>
      <c r="I21" s="234" t="s">
        <v>3755</v>
      </c>
      <c r="J21" s="234" t="s">
        <v>3756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3757</v>
      </c>
      <c r="B22" s="234" t="s">
        <v>3758</v>
      </c>
      <c r="C22" s="234" t="s">
        <v>3759</v>
      </c>
      <c r="D22" s="234" t="s">
        <v>3760</v>
      </c>
      <c r="E22" s="234" t="s">
        <v>19</v>
      </c>
      <c r="F22" s="234" t="s">
        <v>3761</v>
      </c>
      <c r="G22" s="234" t="s">
        <v>19</v>
      </c>
      <c r="H22" s="234" t="s">
        <v>3762</v>
      </c>
      <c r="I22" s="234" t="s">
        <v>19</v>
      </c>
      <c r="J22" s="234" t="s">
        <v>3763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3764</v>
      </c>
      <c r="B23" s="234" t="s">
        <v>3765</v>
      </c>
      <c r="C23" s="234" t="s">
        <v>3766</v>
      </c>
      <c r="D23" s="234" t="s">
        <v>3767</v>
      </c>
      <c r="E23" s="234" t="s">
        <v>19</v>
      </c>
      <c r="F23" s="234" t="s">
        <v>19</v>
      </c>
      <c r="G23" s="234" t="s">
        <v>19</v>
      </c>
      <c r="H23" s="234" t="s">
        <v>3768</v>
      </c>
      <c r="I23" s="234" t="s">
        <v>3769</v>
      </c>
      <c r="J23" s="234" t="s">
        <v>3770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3771</v>
      </c>
      <c r="B24" s="234" t="s">
        <v>3772</v>
      </c>
      <c r="C24" s="234" t="s">
        <v>3773</v>
      </c>
      <c r="D24" s="234" t="s">
        <v>3767</v>
      </c>
      <c r="E24" s="234" t="s">
        <v>19</v>
      </c>
      <c r="F24" s="234" t="s">
        <v>3774</v>
      </c>
      <c r="G24" s="234" t="s">
        <v>19</v>
      </c>
      <c r="H24" s="234" t="s">
        <v>3775</v>
      </c>
      <c r="I24" s="234" t="s">
        <v>19</v>
      </c>
      <c r="J24" s="234" t="s">
        <v>3776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900</v>
      </c>
      <c r="B25" s="233" t="s">
        <v>3777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3778</v>
      </c>
      <c r="B26" s="234" t="s">
        <v>3779</v>
      </c>
      <c r="C26" s="234" t="s">
        <v>3780</v>
      </c>
      <c r="D26" s="234" t="s">
        <v>3781</v>
      </c>
      <c r="E26" s="234" t="s">
        <v>19</v>
      </c>
      <c r="F26" s="234" t="s">
        <v>3782</v>
      </c>
      <c r="G26" s="234" t="s">
        <v>19</v>
      </c>
      <c r="H26" s="234" t="s">
        <v>3783</v>
      </c>
      <c r="I26" s="234" t="s">
        <v>19</v>
      </c>
      <c r="J26" s="234" t="s">
        <v>3784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3785</v>
      </c>
      <c r="B27" s="232" t="s">
        <v>3786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906</v>
      </c>
      <c r="B28" s="233" t="s">
        <v>3787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3788</v>
      </c>
      <c r="B29" s="234" t="s">
        <v>3789</v>
      </c>
      <c r="C29" s="234" t="s">
        <v>3790</v>
      </c>
      <c r="D29" s="234" t="s">
        <v>3791</v>
      </c>
      <c r="E29" s="234" t="s">
        <v>3792</v>
      </c>
      <c r="F29" s="234" t="s">
        <v>19</v>
      </c>
      <c r="G29" s="234" t="s">
        <v>19</v>
      </c>
      <c r="H29" s="234" t="s">
        <v>3793</v>
      </c>
      <c r="I29" s="234" t="s">
        <v>19</v>
      </c>
      <c r="J29" s="234" t="s">
        <v>3794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3795</v>
      </c>
      <c r="B30" s="234" t="s">
        <v>3796</v>
      </c>
      <c r="C30" s="234" t="s">
        <v>3661</v>
      </c>
      <c r="D30" s="234" t="s">
        <v>3662</v>
      </c>
      <c r="E30" s="234" t="s">
        <v>19</v>
      </c>
      <c r="F30" s="234" t="s">
        <v>3664</v>
      </c>
      <c r="G30" s="234" t="s">
        <v>19</v>
      </c>
      <c r="H30" s="234" t="s">
        <v>3797</v>
      </c>
      <c r="I30" s="234" t="s">
        <v>19</v>
      </c>
      <c r="J30" s="234" t="s">
        <v>3798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911</v>
      </c>
      <c r="B31" s="233" t="s">
        <v>3799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3800</v>
      </c>
      <c r="B32" s="234" t="s">
        <v>3801</v>
      </c>
      <c r="C32" s="234" t="s">
        <v>3802</v>
      </c>
      <c r="D32" s="234" t="s">
        <v>3803</v>
      </c>
      <c r="E32" s="234" t="s">
        <v>19</v>
      </c>
      <c r="F32" s="234" t="s">
        <v>19</v>
      </c>
      <c r="G32" s="234" t="s">
        <v>3804</v>
      </c>
      <c r="H32" s="234" t="s">
        <v>3805</v>
      </c>
      <c r="I32" s="234" t="s">
        <v>19</v>
      </c>
      <c r="J32" s="234" t="s">
        <v>3806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3807</v>
      </c>
      <c r="B33" s="234" t="s">
        <v>3808</v>
      </c>
      <c r="C33" s="234" t="s">
        <v>3809</v>
      </c>
      <c r="D33" s="234" t="s">
        <v>3810</v>
      </c>
      <c r="E33" s="234" t="s">
        <v>19</v>
      </c>
      <c r="F33" s="234" t="s">
        <v>3811</v>
      </c>
      <c r="G33" s="234" t="s">
        <v>19</v>
      </c>
      <c r="H33" s="234" t="s">
        <v>3812</v>
      </c>
      <c r="I33" s="234" t="s">
        <v>3813</v>
      </c>
      <c r="J33" s="234" t="s">
        <v>3814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3815</v>
      </c>
      <c r="B34" s="234" t="s">
        <v>3816</v>
      </c>
      <c r="C34" s="234" t="s">
        <v>3817</v>
      </c>
      <c r="D34" s="234" t="s">
        <v>3818</v>
      </c>
      <c r="E34" s="234" t="s">
        <v>19</v>
      </c>
      <c r="F34" s="234" t="s">
        <v>19</v>
      </c>
      <c r="G34" s="234" t="s">
        <v>19</v>
      </c>
      <c r="H34" s="234" t="s">
        <v>3819</v>
      </c>
      <c r="I34" s="234" t="s">
        <v>19</v>
      </c>
      <c r="J34" s="234" t="s">
        <v>3820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3821</v>
      </c>
      <c r="B35" s="234" t="s">
        <v>3822</v>
      </c>
      <c r="C35" s="234" t="s">
        <v>3823</v>
      </c>
      <c r="D35" s="234" t="s">
        <v>3824</v>
      </c>
      <c r="E35" s="234" t="s">
        <v>19</v>
      </c>
      <c r="F35" s="234" t="s">
        <v>3825</v>
      </c>
      <c r="G35" s="234" t="s">
        <v>19</v>
      </c>
      <c r="H35" s="234" t="s">
        <v>3826</v>
      </c>
      <c r="I35" s="234" t="s">
        <v>19</v>
      </c>
      <c r="J35" s="234" t="s">
        <v>3827</v>
      </c>
      <c r="K35" s="237">
        <f>IF(COUNTIF(L35:AY35,"&lt;&gt;")=0,"",SUMPRODUCT(((Recommendations[ImplStatus]="Implemented")+(Recommendations[ImplStatus]="Compensated"))*ISNUMBER(MATCH(Recommendations[Id],L35:AY35,0)))/COUNTIF(L35:AY35,"&lt;&gt;"))</f>
        <v>0</v>
      </c>
      <c r="L35" s="240" t="s">
        <v>56</v>
      </c>
      <c r="M35" s="240" t="s">
        <v>61</v>
      </c>
      <c r="N35" s="240" t="s">
        <v>116</v>
      </c>
      <c r="O35" s="240" t="s">
        <v>121</v>
      </c>
      <c r="P35" s="240" t="s">
        <v>126</v>
      </c>
      <c r="Q35" s="240" t="s">
        <v>131</v>
      </c>
      <c r="R35" s="240" t="s">
        <v>135</v>
      </c>
      <c r="S35" s="240" t="s">
        <v>304</v>
      </c>
      <c r="T35" s="240" t="s">
        <v>334</v>
      </c>
      <c r="U35" s="240" t="s">
        <v>339</v>
      </c>
      <c r="V35" s="240" t="s">
        <v>413</v>
      </c>
      <c r="W35" s="240" t="s">
        <v>433</v>
      </c>
      <c r="X35" s="240" t="s">
        <v>501</v>
      </c>
      <c r="Y35" s="240" t="s">
        <v>506</v>
      </c>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3828</v>
      </c>
      <c r="B36" s="234" t="s">
        <v>3829</v>
      </c>
      <c r="C36" s="234" t="s">
        <v>3830</v>
      </c>
      <c r="D36" s="234" t="s">
        <v>3831</v>
      </c>
      <c r="E36" s="234" t="s">
        <v>19</v>
      </c>
      <c r="F36" s="234" t="s">
        <v>19</v>
      </c>
      <c r="G36" s="234" t="s">
        <v>3832</v>
      </c>
      <c r="H36" s="234" t="s">
        <v>3833</v>
      </c>
      <c r="I36" s="234" t="s">
        <v>19</v>
      </c>
      <c r="J36" s="234" t="s">
        <v>3834</v>
      </c>
      <c r="K36" s="237">
        <f>IF(COUNTIF(L36:AY36,"&lt;&gt;")=0,"",SUMPRODUCT(((Recommendations[ImplStatus]="Implemented")+(Recommendations[ImplStatus]="Compensated"))*ISNUMBER(MATCH(Recommendations[Id],L36:AY36,0)))/COUNTIF(L36:AY36,"&lt;&gt;"))</f>
        <v>0</v>
      </c>
      <c r="L36" s="240" t="s">
        <v>334</v>
      </c>
      <c r="M36" s="240" t="s">
        <v>339</v>
      </c>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3835</v>
      </c>
      <c r="B37" s="234" t="s">
        <v>3836</v>
      </c>
      <c r="C37" s="234" t="s">
        <v>3837</v>
      </c>
      <c r="D37" s="234" t="s">
        <v>3838</v>
      </c>
      <c r="E37" s="234" t="s">
        <v>19</v>
      </c>
      <c r="F37" s="234" t="s">
        <v>3839</v>
      </c>
      <c r="G37" s="234" t="s">
        <v>3840</v>
      </c>
      <c r="H37" s="234" t="s">
        <v>3841</v>
      </c>
      <c r="I37" s="234" t="s">
        <v>19</v>
      </c>
      <c r="J37" s="234" t="s">
        <v>3842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3843</v>
      </c>
      <c r="B38" s="234" t="s">
        <v>3844</v>
      </c>
      <c r="C38" s="234" t="s">
        <v>3845</v>
      </c>
      <c r="D38" s="234" t="s">
        <v>3846</v>
      </c>
      <c r="E38" s="234" t="s">
        <v>19</v>
      </c>
      <c r="F38" s="234" t="s">
        <v>3839</v>
      </c>
      <c r="G38" s="234" t="s">
        <v>3847</v>
      </c>
      <c r="H38" s="234" t="s">
        <v>3848</v>
      </c>
      <c r="I38" s="234" t="s">
        <v>3849</v>
      </c>
      <c r="J38" s="234" t="s">
        <v>3850</v>
      </c>
      <c r="K38" s="237">
        <f>IF(COUNTIF(L38:AY38,"&lt;&gt;")=0,"",SUMPRODUCT(((Recommendations[ImplStatus]="Implemented")+(Recommendations[ImplStatus]="Compensated"))*ISNUMBER(MATCH(Recommendations[Id],L38:AY38,0)))/COUNTIF(L38:AY38,"&lt;&gt;"))</f>
        <v>0</v>
      </c>
      <c r="L38" s="240" t="s">
        <v>50</v>
      </c>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915</v>
      </c>
      <c r="B39" s="233" t="s">
        <v>3851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3852</v>
      </c>
      <c r="B40" s="234" t="s">
        <v>3853</v>
      </c>
      <c r="C40" s="234" t="s">
        <v>3854</v>
      </c>
      <c r="D40" s="234" t="s">
        <v>3855</v>
      </c>
      <c r="E40" s="234" t="s">
        <v>19</v>
      </c>
      <c r="F40" s="234" t="s">
        <v>19</v>
      </c>
      <c r="G40" s="234" t="s">
        <v>19</v>
      </c>
      <c r="H40" s="234" t="s">
        <v>3856</v>
      </c>
      <c r="I40" s="234" t="s">
        <v>3857</v>
      </c>
      <c r="J40" s="234" t="s">
        <v>3858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3859</v>
      </c>
      <c r="B41" s="234" t="s">
        <v>3860</v>
      </c>
      <c r="C41" s="234" t="s">
        <v>3861</v>
      </c>
      <c r="D41" s="234" t="s">
        <v>19</v>
      </c>
      <c r="E41" s="234" t="s">
        <v>19</v>
      </c>
      <c r="F41" s="234" t="s">
        <v>19</v>
      </c>
      <c r="G41" s="234" t="s">
        <v>19</v>
      </c>
      <c r="H41" s="234" t="s">
        <v>3862</v>
      </c>
      <c r="I41" s="234" t="s">
        <v>19</v>
      </c>
      <c r="J41" s="234" t="s">
        <v>3863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3864</v>
      </c>
      <c r="B42" s="232" t="s">
        <v>3865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938</v>
      </c>
      <c r="B43" s="233" t="s">
        <v>3866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3867</v>
      </c>
      <c r="B44" s="234" t="s">
        <v>3868</v>
      </c>
      <c r="C44" s="234" t="s">
        <v>3869</v>
      </c>
      <c r="D44" s="234" t="s">
        <v>3870</v>
      </c>
      <c r="E44" s="234" t="s">
        <v>3656</v>
      </c>
      <c r="F44" s="234" t="s">
        <v>19</v>
      </c>
      <c r="G44" s="234" t="s">
        <v>19</v>
      </c>
      <c r="H44" s="234" t="s">
        <v>3871</v>
      </c>
      <c r="I44" s="234" t="s">
        <v>19</v>
      </c>
      <c r="J44" s="234" t="s">
        <v>3872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3873</v>
      </c>
      <c r="B45" s="234" t="s">
        <v>3874</v>
      </c>
      <c r="C45" s="234" t="s">
        <v>3875</v>
      </c>
      <c r="D45" s="234" t="s">
        <v>3662</v>
      </c>
      <c r="E45" s="234" t="s">
        <v>19</v>
      </c>
      <c r="F45" s="234" t="s">
        <v>3664</v>
      </c>
      <c r="G45" s="234" t="s">
        <v>19</v>
      </c>
      <c r="H45" s="234" t="s">
        <v>3876</v>
      </c>
      <c r="I45" s="234" t="s">
        <v>19</v>
      </c>
      <c r="J45" s="234" t="s">
        <v>3877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944</v>
      </c>
      <c r="B46" s="233" t="s">
        <v>3878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3879</v>
      </c>
      <c r="B47" s="234" t="s">
        <v>3880</v>
      </c>
      <c r="C47" s="234" t="s">
        <v>3881</v>
      </c>
      <c r="D47" s="234" t="s">
        <v>3882</v>
      </c>
      <c r="E47" s="234" t="s">
        <v>19</v>
      </c>
      <c r="F47" s="234" t="s">
        <v>3883</v>
      </c>
      <c r="G47" s="234" t="s">
        <v>3884</v>
      </c>
      <c r="H47" s="234" t="s">
        <v>3885</v>
      </c>
      <c r="I47" s="234" t="s">
        <v>3886</v>
      </c>
      <c r="J47" s="234" t="s">
        <v>3887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948</v>
      </c>
      <c r="B48" s="233" t="s">
        <v>3888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3889</v>
      </c>
      <c r="B49" s="234" t="s">
        <v>3890</v>
      </c>
      <c r="C49" s="234" t="s">
        <v>3891</v>
      </c>
      <c r="D49" s="234" t="s">
        <v>3892</v>
      </c>
      <c r="E49" s="234" t="s">
        <v>3893</v>
      </c>
      <c r="F49" s="234" t="s">
        <v>19</v>
      </c>
      <c r="G49" s="234" t="s">
        <v>19</v>
      </c>
      <c r="H49" s="234" t="s">
        <v>3894</v>
      </c>
      <c r="I49" s="234" t="s">
        <v>3895</v>
      </c>
      <c r="J49" s="234" t="s">
        <v>3896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3897</v>
      </c>
      <c r="B50" s="234" t="s">
        <v>3898</v>
      </c>
      <c r="C50" s="234" t="s">
        <v>3899</v>
      </c>
      <c r="D50" s="234" t="s">
        <v>19</v>
      </c>
      <c r="E50" s="234" t="s">
        <v>3900</v>
      </c>
      <c r="F50" s="234" t="s">
        <v>3901</v>
      </c>
      <c r="G50" s="234" t="s">
        <v>19</v>
      </c>
      <c r="H50" s="234" t="s">
        <v>3894</v>
      </c>
      <c r="I50" s="234" t="s">
        <v>3902</v>
      </c>
      <c r="J50" s="234" t="s">
        <v>3903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3904</v>
      </c>
      <c r="B51" s="234" t="s">
        <v>3905</v>
      </c>
      <c r="C51" s="234" t="s">
        <v>3906</v>
      </c>
      <c r="D51" s="234" t="s">
        <v>19</v>
      </c>
      <c r="E51" s="234" t="s">
        <v>19</v>
      </c>
      <c r="F51" s="234" t="s">
        <v>3907</v>
      </c>
      <c r="G51" s="234" t="s">
        <v>19</v>
      </c>
      <c r="H51" s="234" t="s">
        <v>3894</v>
      </c>
      <c r="I51" s="234" t="s">
        <v>3908</v>
      </c>
      <c r="J51" s="234" t="s">
        <v>3909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3910</v>
      </c>
      <c r="B52" s="234" t="s">
        <v>3911</v>
      </c>
      <c r="C52" s="234" t="s">
        <v>3912</v>
      </c>
      <c r="D52" s="234" t="s">
        <v>19</v>
      </c>
      <c r="E52" s="234" t="s">
        <v>19</v>
      </c>
      <c r="F52" s="234" t="s">
        <v>3913</v>
      </c>
      <c r="G52" s="234" t="s">
        <v>19</v>
      </c>
      <c r="H52" s="234" t="s">
        <v>3894</v>
      </c>
      <c r="I52" s="234" t="s">
        <v>3914</v>
      </c>
      <c r="J52" s="234" t="s">
        <v>3915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3916</v>
      </c>
      <c r="B53" s="234" t="s">
        <v>3917</v>
      </c>
      <c r="C53" s="234" t="s">
        <v>3918</v>
      </c>
      <c r="D53" s="234" t="s">
        <v>3919</v>
      </c>
      <c r="E53" s="234" t="s">
        <v>3920</v>
      </c>
      <c r="F53" s="234" t="s">
        <v>19</v>
      </c>
      <c r="G53" s="234" t="s">
        <v>19</v>
      </c>
      <c r="H53" s="234" t="s">
        <v>3921</v>
      </c>
      <c r="I53" s="234" t="s">
        <v>19</v>
      </c>
      <c r="J53" s="234" t="s">
        <v>3922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3923</v>
      </c>
      <c r="B54" s="234" t="s">
        <v>3924</v>
      </c>
      <c r="C54" s="234" t="s">
        <v>3918</v>
      </c>
      <c r="D54" s="234" t="s">
        <v>3919</v>
      </c>
      <c r="E54" s="234" t="s">
        <v>19</v>
      </c>
      <c r="F54" s="234" t="s">
        <v>19</v>
      </c>
      <c r="G54" s="234" t="s">
        <v>19</v>
      </c>
      <c r="H54" s="234" t="s">
        <v>3925</v>
      </c>
      <c r="I54" s="234" t="s">
        <v>3926</v>
      </c>
      <c r="J54" s="234" t="s">
        <v>3927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952</v>
      </c>
      <c r="B55" s="233" t="s">
        <v>3928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3929</v>
      </c>
      <c r="B56" s="234" t="s">
        <v>3930</v>
      </c>
      <c r="C56" s="234" t="s">
        <v>3931</v>
      </c>
      <c r="D56" s="234" t="s">
        <v>3932</v>
      </c>
      <c r="E56" s="234" t="s">
        <v>3933</v>
      </c>
      <c r="F56" s="234" t="s">
        <v>19</v>
      </c>
      <c r="G56" s="234" t="s">
        <v>3934</v>
      </c>
      <c r="H56" s="234" t="s">
        <v>19</v>
      </c>
      <c r="I56" s="234" t="s">
        <v>19</v>
      </c>
      <c r="J56" s="234" t="s">
        <v>3935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3936</v>
      </c>
      <c r="B57" s="234" t="s">
        <v>3937</v>
      </c>
      <c r="C57" s="234" t="s">
        <v>3938</v>
      </c>
      <c r="D57" s="234" t="s">
        <v>3939</v>
      </c>
      <c r="E57" s="234" t="s">
        <v>3940</v>
      </c>
      <c r="F57" s="234" t="s">
        <v>19</v>
      </c>
      <c r="G57" s="234" t="s">
        <v>3941</v>
      </c>
      <c r="H57" s="234" t="s">
        <v>3942</v>
      </c>
      <c r="I57" s="234" t="s">
        <v>19</v>
      </c>
      <c r="J57" s="234" t="s">
        <v>3943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956</v>
      </c>
      <c r="B58" s="233" t="s">
        <v>3944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3945</v>
      </c>
      <c r="B59" s="234" t="s">
        <v>3946</v>
      </c>
      <c r="C59" s="234" t="s">
        <v>3947</v>
      </c>
      <c r="D59" s="234" t="s">
        <v>3948</v>
      </c>
      <c r="E59" s="234" t="s">
        <v>19</v>
      </c>
      <c r="F59" s="234" t="s">
        <v>19</v>
      </c>
      <c r="G59" s="234" t="s">
        <v>3949</v>
      </c>
      <c r="H59" s="234" t="s">
        <v>3950</v>
      </c>
      <c r="I59" s="234" t="s">
        <v>3951</v>
      </c>
      <c r="J59" s="234" t="s">
        <v>3952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3953</v>
      </c>
      <c r="B60" s="234" t="s">
        <v>3954</v>
      </c>
      <c r="C60" s="234" t="s">
        <v>3955</v>
      </c>
      <c r="D60" s="234" t="s">
        <v>19</v>
      </c>
      <c r="E60" s="234" t="s">
        <v>3956</v>
      </c>
      <c r="F60" s="234" t="s">
        <v>3957</v>
      </c>
      <c r="G60" s="234" t="s">
        <v>19</v>
      </c>
      <c r="H60" s="234" t="s">
        <v>3958</v>
      </c>
      <c r="I60" s="234" t="s">
        <v>3959</v>
      </c>
      <c r="J60" s="234" t="s">
        <v>3960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3961</v>
      </c>
      <c r="B61" s="234" t="s">
        <v>3962</v>
      </c>
      <c r="C61" s="234" t="s">
        <v>3963</v>
      </c>
      <c r="D61" s="234" t="s">
        <v>19</v>
      </c>
      <c r="E61" s="234" t="s">
        <v>19</v>
      </c>
      <c r="F61" s="234" t="s">
        <v>19</v>
      </c>
      <c r="G61" s="234" t="s">
        <v>3964</v>
      </c>
      <c r="H61" s="234" t="s">
        <v>3965</v>
      </c>
      <c r="I61" s="234" t="s">
        <v>3966</v>
      </c>
      <c r="J61" s="234" t="s">
        <v>3967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3968</v>
      </c>
      <c r="B62" s="234" t="s">
        <v>3969</v>
      </c>
      <c r="C62" s="234" t="s">
        <v>3970</v>
      </c>
      <c r="D62" s="234" t="s">
        <v>3971</v>
      </c>
      <c r="E62" s="234" t="s">
        <v>19</v>
      </c>
      <c r="F62" s="234" t="s">
        <v>19</v>
      </c>
      <c r="G62" s="234" t="s">
        <v>19</v>
      </c>
      <c r="H62" s="234" t="s">
        <v>3972</v>
      </c>
      <c r="I62" s="234" t="s">
        <v>3973</v>
      </c>
      <c r="J62" s="234" t="s">
        <v>3974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960</v>
      </c>
      <c r="B63" s="233" t="s">
        <v>3975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3976</v>
      </c>
      <c r="B64" s="234" t="s">
        <v>3977</v>
      </c>
      <c r="C64" s="234" t="s">
        <v>3978</v>
      </c>
      <c r="D64" s="234" t="s">
        <v>3979</v>
      </c>
      <c r="E64" s="234" t="s">
        <v>19</v>
      </c>
      <c r="F64" s="234" t="s">
        <v>19</v>
      </c>
      <c r="G64" s="234" t="s">
        <v>3980</v>
      </c>
      <c r="H64" s="234" t="s">
        <v>3981</v>
      </c>
      <c r="I64" s="234" t="s">
        <v>3982</v>
      </c>
      <c r="J64" s="234" t="s">
        <v>3983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3984</v>
      </c>
      <c r="B65" s="234" t="s">
        <v>3985</v>
      </c>
      <c r="C65" s="234" t="s">
        <v>3986</v>
      </c>
      <c r="D65" s="234" t="s">
        <v>3987</v>
      </c>
      <c r="E65" s="234" t="s">
        <v>19</v>
      </c>
      <c r="F65" s="234" t="s">
        <v>19</v>
      </c>
      <c r="G65" s="234" t="s">
        <v>19</v>
      </c>
      <c r="H65" s="234" t="s">
        <v>3988</v>
      </c>
      <c r="I65" s="234" t="s">
        <v>3989</v>
      </c>
      <c r="J65" s="234" t="s">
        <v>3990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3991</v>
      </c>
      <c r="B66" s="234" t="s">
        <v>3992</v>
      </c>
      <c r="C66" s="234" t="s">
        <v>3993</v>
      </c>
      <c r="D66" s="234" t="s">
        <v>3994</v>
      </c>
      <c r="E66" s="234" t="s">
        <v>19</v>
      </c>
      <c r="F66" s="234" t="s">
        <v>19</v>
      </c>
      <c r="G66" s="234" t="s">
        <v>19</v>
      </c>
      <c r="H66" s="234" t="s">
        <v>3995</v>
      </c>
      <c r="I66" s="234" t="s">
        <v>3996</v>
      </c>
      <c r="J66" s="234" t="s">
        <v>3997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3998</v>
      </c>
      <c r="B67" s="234" t="s">
        <v>3999</v>
      </c>
      <c r="C67" s="234" t="s">
        <v>4000</v>
      </c>
      <c r="D67" s="234" t="s">
        <v>4001</v>
      </c>
      <c r="E67" s="234" t="s">
        <v>19</v>
      </c>
      <c r="F67" s="234" t="s">
        <v>19</v>
      </c>
      <c r="G67" s="234" t="s">
        <v>19</v>
      </c>
      <c r="H67" s="234" t="s">
        <v>4002</v>
      </c>
      <c r="I67" s="234" t="s">
        <v>19</v>
      </c>
      <c r="J67" s="234" t="s">
        <v>4003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4004</v>
      </c>
      <c r="B68" s="234" t="s">
        <v>4005</v>
      </c>
      <c r="C68" s="234" t="s">
        <v>4006</v>
      </c>
      <c r="D68" s="234" t="s">
        <v>19</v>
      </c>
      <c r="E68" s="234" t="s">
        <v>19</v>
      </c>
      <c r="F68" s="234" t="s">
        <v>19</v>
      </c>
      <c r="G68" s="234" t="s">
        <v>19</v>
      </c>
      <c r="H68" s="234" t="s">
        <v>4007</v>
      </c>
      <c r="I68" s="234" t="s">
        <v>19</v>
      </c>
      <c r="J68" s="234" t="s">
        <v>4008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964</v>
      </c>
      <c r="B69" s="233" t="s">
        <v>4009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4010</v>
      </c>
      <c r="B70" s="234" t="s">
        <v>4011</v>
      </c>
      <c r="C70" s="234" t="s">
        <v>4012</v>
      </c>
      <c r="D70" s="234" t="s">
        <v>19</v>
      </c>
      <c r="E70" s="234" t="s">
        <v>19</v>
      </c>
      <c r="F70" s="234" t="s">
        <v>19</v>
      </c>
      <c r="G70" s="234" t="s">
        <v>4013</v>
      </c>
      <c r="H70" s="234" t="s">
        <v>4014</v>
      </c>
      <c r="I70" s="234" t="s">
        <v>19</v>
      </c>
      <c r="J70" s="234" t="s">
        <v>4015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4016</v>
      </c>
      <c r="B71" s="234" t="s">
        <v>4017</v>
      </c>
      <c r="C71" s="234" t="s">
        <v>4018</v>
      </c>
      <c r="D71" s="234" t="s">
        <v>19</v>
      </c>
      <c r="E71" s="234" t="s">
        <v>19</v>
      </c>
      <c r="F71" s="234" t="s">
        <v>19</v>
      </c>
      <c r="G71" s="234" t="s">
        <v>19</v>
      </c>
      <c r="H71" s="234" t="s">
        <v>4019</v>
      </c>
      <c r="I71" s="234" t="s">
        <v>19</v>
      </c>
      <c r="J71" s="234" t="s">
        <v>4020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4021</v>
      </c>
      <c r="B72" s="234" t="s">
        <v>4022</v>
      </c>
      <c r="C72" s="234" t="s">
        <v>4023</v>
      </c>
      <c r="D72" s="234" t="s">
        <v>4024</v>
      </c>
      <c r="E72" s="234" t="s">
        <v>4025</v>
      </c>
      <c r="F72" s="234" t="s">
        <v>19</v>
      </c>
      <c r="G72" s="234" t="s">
        <v>19</v>
      </c>
      <c r="H72" s="234" t="s">
        <v>4026</v>
      </c>
      <c r="I72" s="234" t="s">
        <v>19</v>
      </c>
      <c r="J72" s="234" t="s">
        <v>4027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4028</v>
      </c>
      <c r="B73" s="234" t="s">
        <v>4029</v>
      </c>
      <c r="C73" s="234" t="s">
        <v>4030</v>
      </c>
      <c r="D73" s="234" t="s">
        <v>4031</v>
      </c>
      <c r="E73" s="234" t="s">
        <v>4025</v>
      </c>
      <c r="F73" s="234" t="s">
        <v>19</v>
      </c>
      <c r="G73" s="234" t="s">
        <v>4032</v>
      </c>
      <c r="H73" s="234" t="s">
        <v>4033</v>
      </c>
      <c r="I73" s="234" t="s">
        <v>19</v>
      </c>
      <c r="J73" s="234" t="s">
        <v>4034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4035</v>
      </c>
      <c r="B74" s="234" t="s">
        <v>4036</v>
      </c>
      <c r="C74" s="234" t="s">
        <v>4037</v>
      </c>
      <c r="D74" s="234" t="s">
        <v>4031</v>
      </c>
      <c r="E74" s="234" t="s">
        <v>4038</v>
      </c>
      <c r="F74" s="234" t="s">
        <v>19</v>
      </c>
      <c r="G74" s="234" t="s">
        <v>4039</v>
      </c>
      <c r="H74" s="234" t="s">
        <v>4040</v>
      </c>
      <c r="I74" s="234" t="s">
        <v>4041</v>
      </c>
      <c r="J74" s="234" t="s">
        <v>4042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4043</v>
      </c>
      <c r="B75" s="234" t="s">
        <v>4044</v>
      </c>
      <c r="C75" s="234" t="s">
        <v>4045</v>
      </c>
      <c r="D75" s="234" t="s">
        <v>4046</v>
      </c>
      <c r="E75" s="234" t="s">
        <v>4038</v>
      </c>
      <c r="F75" s="234" t="s">
        <v>4047</v>
      </c>
      <c r="G75" s="234" t="s">
        <v>4048</v>
      </c>
      <c r="H75" s="234" t="s">
        <v>4049</v>
      </c>
      <c r="I75" s="234" t="s">
        <v>4050</v>
      </c>
      <c r="J75" s="234" t="s">
        <v>4051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4052</v>
      </c>
      <c r="B76" s="234" t="s">
        <v>4053</v>
      </c>
      <c r="C76" s="234" t="s">
        <v>4054</v>
      </c>
      <c r="D76" s="234" t="s">
        <v>4055</v>
      </c>
      <c r="E76" s="234" t="s">
        <v>19</v>
      </c>
      <c r="F76" s="234" t="s">
        <v>19</v>
      </c>
      <c r="G76" s="234" t="s">
        <v>19</v>
      </c>
      <c r="H76" s="234" t="s">
        <v>4056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4057</v>
      </c>
      <c r="B77" s="234" t="s">
        <v>4058</v>
      </c>
      <c r="C77" s="234" t="s">
        <v>4059</v>
      </c>
      <c r="D77" s="234" t="s">
        <v>19</v>
      </c>
      <c r="E77" s="234" t="s">
        <v>19</v>
      </c>
      <c r="F77" s="234" t="s">
        <v>19</v>
      </c>
      <c r="G77" s="234" t="s">
        <v>4060</v>
      </c>
      <c r="H77" s="234" t="s">
        <v>4061</v>
      </c>
      <c r="I77" s="234" t="s">
        <v>19</v>
      </c>
      <c r="J77" s="234" t="s">
        <v>4062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4063</v>
      </c>
      <c r="B78" s="234" t="s">
        <v>4064</v>
      </c>
      <c r="C78" s="234" t="s">
        <v>4065</v>
      </c>
      <c r="D78" s="234" t="s">
        <v>19</v>
      </c>
      <c r="E78" s="234" t="s">
        <v>19</v>
      </c>
      <c r="F78" s="234" t="s">
        <v>19</v>
      </c>
      <c r="G78" s="234" t="s">
        <v>4066</v>
      </c>
      <c r="H78" s="234" t="s">
        <v>4067</v>
      </c>
      <c r="I78" s="234" t="s">
        <v>4068</v>
      </c>
      <c r="J78" s="234" t="s">
        <v>4069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4070</v>
      </c>
      <c r="B79" s="232" t="s">
        <v>4071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998</v>
      </c>
      <c r="B80" s="233" t="s">
        <v>4072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4073</v>
      </c>
      <c r="B81" s="234" t="s">
        <v>4074</v>
      </c>
      <c r="C81" s="234" t="s">
        <v>4075</v>
      </c>
      <c r="D81" s="234" t="s">
        <v>3870</v>
      </c>
      <c r="E81" s="234" t="s">
        <v>4076</v>
      </c>
      <c r="F81" s="234" t="s">
        <v>19</v>
      </c>
      <c r="G81" s="234" t="s">
        <v>19</v>
      </c>
      <c r="H81" s="234" t="s">
        <v>4077</v>
      </c>
      <c r="I81" s="234" t="s">
        <v>19</v>
      </c>
      <c r="J81" s="234" t="s">
        <v>4078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4079</v>
      </c>
      <c r="B82" s="234" t="s">
        <v>4080</v>
      </c>
      <c r="C82" s="234" t="s">
        <v>3661</v>
      </c>
      <c r="D82" s="234" t="s">
        <v>3662</v>
      </c>
      <c r="E82" s="234" t="s">
        <v>19</v>
      </c>
      <c r="F82" s="234" t="s">
        <v>3664</v>
      </c>
      <c r="G82" s="234" t="s">
        <v>19</v>
      </c>
      <c r="H82" s="234" t="s">
        <v>4081</v>
      </c>
      <c r="I82" s="234" t="s">
        <v>19</v>
      </c>
      <c r="J82" s="234" t="s">
        <v>4082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1003</v>
      </c>
      <c r="B83" s="233" t="s">
        <v>4083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4084</v>
      </c>
      <c r="B84" s="234" t="s">
        <v>4085</v>
      </c>
      <c r="C84" s="234" t="s">
        <v>4086</v>
      </c>
      <c r="D84" s="234" t="s">
        <v>4087</v>
      </c>
      <c r="E84" s="234" t="s">
        <v>19</v>
      </c>
      <c r="F84" s="234" t="s">
        <v>4088</v>
      </c>
      <c r="G84" s="234" t="s">
        <v>4089</v>
      </c>
      <c r="H84" s="234" t="s">
        <v>4090</v>
      </c>
      <c r="I84" s="234" t="s">
        <v>4091</v>
      </c>
      <c r="J84" s="234" t="s">
        <v>4092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4093</v>
      </c>
      <c r="B85" s="234" t="s">
        <v>4094</v>
      </c>
      <c r="C85" s="234" t="s">
        <v>4095</v>
      </c>
      <c r="D85" s="234" t="s">
        <v>4096</v>
      </c>
      <c r="E85" s="234" t="s">
        <v>19</v>
      </c>
      <c r="F85" s="234" t="s">
        <v>19</v>
      </c>
      <c r="G85" s="234" t="s">
        <v>19</v>
      </c>
      <c r="H85" s="234" t="s">
        <v>4097</v>
      </c>
      <c r="I85" s="234" t="s">
        <v>4098</v>
      </c>
      <c r="J85" s="234" t="s">
        <v>4099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4100</v>
      </c>
      <c r="B86" s="234" t="s">
        <v>4101</v>
      </c>
      <c r="C86" s="234" t="s">
        <v>4102</v>
      </c>
      <c r="D86" s="234" t="s">
        <v>4103</v>
      </c>
      <c r="E86" s="234" t="s">
        <v>19</v>
      </c>
      <c r="F86" s="234" t="s">
        <v>19</v>
      </c>
      <c r="G86" s="234" t="s">
        <v>4104</v>
      </c>
      <c r="H86" s="234" t="s">
        <v>4105</v>
      </c>
      <c r="I86" s="234" t="s">
        <v>19</v>
      </c>
      <c r="J86" s="234" t="s">
        <v>4106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4107</v>
      </c>
      <c r="B87" s="234" t="s">
        <v>4108</v>
      </c>
      <c r="C87" s="234" t="s">
        <v>4109</v>
      </c>
      <c r="D87" s="234" t="s">
        <v>4110</v>
      </c>
      <c r="E87" s="234" t="s">
        <v>19</v>
      </c>
      <c r="F87" s="234" t="s">
        <v>4111</v>
      </c>
      <c r="G87" s="234" t="s">
        <v>19</v>
      </c>
      <c r="H87" s="234" t="s">
        <v>4112</v>
      </c>
      <c r="I87" s="234" t="s">
        <v>4113</v>
      </c>
      <c r="J87" s="234" t="s">
        <v>4114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4115</v>
      </c>
      <c r="B88" s="232" t="s">
        <v>4116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1050</v>
      </c>
      <c r="B89" s="233" t="s">
        <v>4117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4118</v>
      </c>
      <c r="B90" s="234" t="s">
        <v>4119</v>
      </c>
      <c r="C90" s="234" t="s">
        <v>4120</v>
      </c>
      <c r="D90" s="234" t="s">
        <v>3870</v>
      </c>
      <c r="E90" s="234" t="s">
        <v>3656</v>
      </c>
      <c r="F90" s="234" t="s">
        <v>19</v>
      </c>
      <c r="G90" s="234" t="s">
        <v>19</v>
      </c>
      <c r="H90" s="234" t="s">
        <v>4121</v>
      </c>
      <c r="I90" s="234" t="s">
        <v>19</v>
      </c>
      <c r="J90" s="234" t="s">
        <v>4122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4123</v>
      </c>
      <c r="B91" s="234" t="s">
        <v>4124</v>
      </c>
      <c r="C91" s="234" t="s">
        <v>4125</v>
      </c>
      <c r="D91" s="234" t="s">
        <v>3662</v>
      </c>
      <c r="E91" s="234" t="s">
        <v>19</v>
      </c>
      <c r="F91" s="234" t="s">
        <v>3664</v>
      </c>
      <c r="G91" s="234" t="s">
        <v>19</v>
      </c>
      <c r="H91" s="234" t="s">
        <v>4126</v>
      </c>
      <c r="I91" s="234" t="s">
        <v>19</v>
      </c>
      <c r="J91" s="234" t="s">
        <v>4127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1054</v>
      </c>
      <c r="B92" s="233" t="s">
        <v>4128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4129</v>
      </c>
      <c r="B93" s="234" t="s">
        <v>4130</v>
      </c>
      <c r="C93" s="234" t="s">
        <v>4131</v>
      </c>
      <c r="D93" s="234" t="s">
        <v>4132</v>
      </c>
      <c r="E93" s="234" t="s">
        <v>4133</v>
      </c>
      <c r="F93" s="234" t="s">
        <v>19</v>
      </c>
      <c r="G93" s="234" t="s">
        <v>19</v>
      </c>
      <c r="H93" s="234" t="s">
        <v>4134</v>
      </c>
      <c r="I93" s="234" t="s">
        <v>19</v>
      </c>
      <c r="J93" s="234" t="s">
        <v>4135</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4136</v>
      </c>
      <c r="B94" s="234" t="s">
        <v>4137</v>
      </c>
      <c r="C94" s="234" t="s">
        <v>4138</v>
      </c>
      <c r="D94" s="234" t="s">
        <v>4139</v>
      </c>
      <c r="E94" s="234" t="s">
        <v>19</v>
      </c>
      <c r="F94" s="234" t="s">
        <v>4140</v>
      </c>
      <c r="G94" s="234" t="s">
        <v>19</v>
      </c>
      <c r="H94" s="234" t="s">
        <v>4141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4142</v>
      </c>
      <c r="B95" s="234" t="s">
        <v>4143</v>
      </c>
      <c r="C95" s="234" t="s">
        <v>4144</v>
      </c>
      <c r="D95" s="234" t="s">
        <v>4145</v>
      </c>
      <c r="E95" s="234" t="s">
        <v>19</v>
      </c>
      <c r="F95" s="234" t="s">
        <v>19</v>
      </c>
      <c r="G95" s="234" t="s">
        <v>19</v>
      </c>
      <c r="H95" s="234" t="s">
        <v>4146</v>
      </c>
      <c r="I95" s="234" t="s">
        <v>4147</v>
      </c>
      <c r="J95" s="234" t="s">
        <v>4148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4149</v>
      </c>
      <c r="B96" s="234" t="s">
        <v>4150</v>
      </c>
      <c r="C96" s="234" t="s">
        <v>4151</v>
      </c>
      <c r="D96" s="234" t="s">
        <v>19</v>
      </c>
      <c r="E96" s="234" t="s">
        <v>19</v>
      </c>
      <c r="F96" s="234" t="s">
        <v>19</v>
      </c>
      <c r="G96" s="234" t="s">
        <v>19</v>
      </c>
      <c r="H96" s="234" t="s">
        <v>4152</v>
      </c>
      <c r="I96" s="234" t="s">
        <v>4098</v>
      </c>
      <c r="J96" s="234" t="s">
        <v>4153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1058</v>
      </c>
      <c r="B97" s="233" t="s">
        <v>4154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4155</v>
      </c>
      <c r="B98" s="234" t="s">
        <v>4156</v>
      </c>
      <c r="C98" s="234" t="s">
        <v>4157</v>
      </c>
      <c r="D98" s="234" t="s">
        <v>4158</v>
      </c>
      <c r="E98" s="234" t="s">
        <v>19</v>
      </c>
      <c r="F98" s="234" t="s">
        <v>19</v>
      </c>
      <c r="G98" s="234" t="s">
        <v>19</v>
      </c>
      <c r="H98" s="234" t="s">
        <v>4159</v>
      </c>
      <c r="I98" s="234" t="s">
        <v>19</v>
      </c>
      <c r="J98" s="234" t="s">
        <v>4160</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4161</v>
      </c>
      <c r="B99" s="234" t="s">
        <v>4162</v>
      </c>
      <c r="C99" s="234" t="s">
        <v>4163</v>
      </c>
      <c r="D99" s="234" t="s">
        <v>4164</v>
      </c>
      <c r="E99" s="234" t="s">
        <v>4165</v>
      </c>
      <c r="F99" s="234" t="s">
        <v>19</v>
      </c>
      <c r="G99" s="234" t="s">
        <v>19</v>
      </c>
      <c r="H99" s="234" t="s">
        <v>4166</v>
      </c>
      <c r="I99" s="234" t="s">
        <v>19</v>
      </c>
      <c r="J99" s="234" t="s">
        <v>4167</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4168</v>
      </c>
      <c r="B100" s="234" t="s">
        <v>4169</v>
      </c>
      <c r="C100" s="234" t="s">
        <v>4170</v>
      </c>
      <c r="D100" s="234" t="s">
        <v>19</v>
      </c>
      <c r="E100" s="234" t="s">
        <v>19</v>
      </c>
      <c r="F100" s="234" t="s">
        <v>19</v>
      </c>
      <c r="G100" s="234" t="s">
        <v>19</v>
      </c>
      <c r="H100" s="234" t="s">
        <v>4171</v>
      </c>
      <c r="I100" s="234" t="s">
        <v>4172</v>
      </c>
      <c r="J100" s="234" t="s">
        <v>4173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4174</v>
      </c>
      <c r="B101" s="234" t="s">
        <v>4175</v>
      </c>
      <c r="C101" s="234" t="s">
        <v>4176</v>
      </c>
      <c r="D101" s="234" t="s">
        <v>19</v>
      </c>
      <c r="E101" s="234" t="s">
        <v>19</v>
      </c>
      <c r="F101" s="234" t="s">
        <v>19</v>
      </c>
      <c r="G101" s="234" t="s">
        <v>19</v>
      </c>
      <c r="H101" s="234" t="s">
        <v>4177</v>
      </c>
      <c r="I101" s="234" t="s">
        <v>4098</v>
      </c>
      <c r="J101" s="234" t="s">
        <v>4178</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4179</v>
      </c>
      <c r="B102" s="234" t="s">
        <v>4180</v>
      </c>
      <c r="C102" s="234" t="s">
        <v>4181</v>
      </c>
      <c r="D102" s="234" t="s">
        <v>4182</v>
      </c>
      <c r="E102" s="234" t="s">
        <v>19</v>
      </c>
      <c r="F102" s="234" t="s">
        <v>19</v>
      </c>
      <c r="G102" s="234" t="s">
        <v>19</v>
      </c>
      <c r="H102" s="234" t="s">
        <v>4183</v>
      </c>
      <c r="I102" s="234" t="s">
        <v>19</v>
      </c>
      <c r="J102" s="234" t="s">
        <v>4184</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4185</v>
      </c>
      <c r="B103" s="234" t="s">
        <v>4186</v>
      </c>
      <c r="C103" s="234" t="s">
        <v>4187</v>
      </c>
      <c r="D103" s="234" t="s">
        <v>4182</v>
      </c>
      <c r="E103" s="234" t="s">
        <v>19</v>
      </c>
      <c r="F103" s="234" t="s">
        <v>4188</v>
      </c>
      <c r="G103" s="234" t="s">
        <v>19</v>
      </c>
      <c r="H103" s="234" t="s">
        <v>4189</v>
      </c>
      <c r="I103" s="234" t="s">
        <v>4190</v>
      </c>
      <c r="J103" s="234" t="s">
        <v>4191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1062</v>
      </c>
      <c r="B104" s="233" t="s">
        <v>4192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4193</v>
      </c>
      <c r="B105" s="234" t="s">
        <v>4194</v>
      </c>
      <c r="C105" s="234" t="s">
        <v>4195</v>
      </c>
      <c r="D105" s="234" t="s">
        <v>4196</v>
      </c>
      <c r="E105" s="234" t="s">
        <v>4197</v>
      </c>
      <c r="F105" s="234" t="s">
        <v>19</v>
      </c>
      <c r="G105" s="234" t="s">
        <v>19</v>
      </c>
      <c r="H105" s="234" t="s">
        <v>4198</v>
      </c>
      <c r="I105" s="234" t="s">
        <v>4199</v>
      </c>
      <c r="J105" s="234" t="s">
        <v>4200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4201</v>
      </c>
      <c r="B106" s="232" t="s">
        <v>4202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1076</v>
      </c>
      <c r="B107" s="233" t="s">
        <v>4203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4204</v>
      </c>
      <c r="B108" s="234" t="s">
        <v>4205</v>
      </c>
      <c r="C108" s="234" t="s">
        <v>4206</v>
      </c>
      <c r="D108" s="234" t="s">
        <v>3870</v>
      </c>
      <c r="E108" s="234" t="s">
        <v>3656</v>
      </c>
      <c r="F108" s="234" t="s">
        <v>19</v>
      </c>
      <c r="G108" s="234" t="s">
        <v>19</v>
      </c>
      <c r="H108" s="234" t="s">
        <v>4207</v>
      </c>
      <c r="I108" s="234" t="s">
        <v>19</v>
      </c>
      <c r="J108" s="234" t="s">
        <v>4208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4209</v>
      </c>
      <c r="B109" s="234" t="s">
        <v>4210</v>
      </c>
      <c r="C109" s="234" t="s">
        <v>4211</v>
      </c>
      <c r="D109" s="234" t="s">
        <v>3662</v>
      </c>
      <c r="E109" s="234" t="s">
        <v>19</v>
      </c>
      <c r="F109" s="234" t="s">
        <v>3664</v>
      </c>
      <c r="G109" s="234" t="s">
        <v>19</v>
      </c>
      <c r="H109" s="234" t="s">
        <v>4212</v>
      </c>
      <c r="I109" s="234" t="s">
        <v>19</v>
      </c>
      <c r="J109" s="234" t="s">
        <v>4213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1080</v>
      </c>
      <c r="B110" s="233" t="s">
        <v>4214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4215</v>
      </c>
      <c r="B111" s="234" t="s">
        <v>4216</v>
      </c>
      <c r="C111" s="234" t="s">
        <v>4217</v>
      </c>
      <c r="D111" s="234" t="s">
        <v>4218</v>
      </c>
      <c r="E111" s="234" t="s">
        <v>19</v>
      </c>
      <c r="F111" s="234" t="s">
        <v>4219</v>
      </c>
      <c r="G111" s="234" t="s">
        <v>19</v>
      </c>
      <c r="H111" s="234" t="s">
        <v>4220</v>
      </c>
      <c r="I111" s="234" t="s">
        <v>4221</v>
      </c>
      <c r="J111" s="234" t="s">
        <v>4222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4223</v>
      </c>
      <c r="B112" s="234" t="s">
        <v>4224</v>
      </c>
      <c r="C112" s="234" t="s">
        <v>4225</v>
      </c>
      <c r="D112" s="234" t="s">
        <v>4226</v>
      </c>
      <c r="E112" s="234" t="s">
        <v>19</v>
      </c>
      <c r="F112" s="234" t="s">
        <v>19</v>
      </c>
      <c r="G112" s="234" t="s">
        <v>19</v>
      </c>
      <c r="H112" s="234" t="s">
        <v>4227</v>
      </c>
      <c r="I112" s="234" t="s">
        <v>19</v>
      </c>
      <c r="J112" s="234" t="s">
        <v>4228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4229</v>
      </c>
      <c r="B113" s="234" t="s">
        <v>4230</v>
      </c>
      <c r="C113" s="234" t="s">
        <v>4231</v>
      </c>
      <c r="D113" s="234" t="s">
        <v>4232</v>
      </c>
      <c r="E113" s="234" t="s">
        <v>19</v>
      </c>
      <c r="F113" s="234" t="s">
        <v>19</v>
      </c>
      <c r="G113" s="234" t="s">
        <v>19</v>
      </c>
      <c r="H113" s="234" t="s">
        <v>4233</v>
      </c>
      <c r="I113" s="234" t="s">
        <v>4234</v>
      </c>
      <c r="J113" s="234" t="s">
        <v>4235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4236</v>
      </c>
      <c r="B114" s="234" t="s">
        <v>4237</v>
      </c>
      <c r="C114" s="234" t="s">
        <v>4238</v>
      </c>
      <c r="D114" s="234" t="s">
        <v>4239</v>
      </c>
      <c r="E114" s="234" t="s">
        <v>19</v>
      </c>
      <c r="F114" s="234" t="s">
        <v>19</v>
      </c>
      <c r="G114" s="234" t="s">
        <v>4240</v>
      </c>
      <c r="H114" s="234" t="s">
        <v>4241</v>
      </c>
      <c r="I114" s="234" t="s">
        <v>4242</v>
      </c>
      <c r="J114" s="234" t="s">
        <v>4243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4244</v>
      </c>
      <c r="B115" s="234" t="s">
        <v>4245</v>
      </c>
      <c r="C115" s="234" t="s">
        <v>4246</v>
      </c>
      <c r="D115" s="234" t="s">
        <v>4247</v>
      </c>
      <c r="E115" s="234" t="s">
        <v>19</v>
      </c>
      <c r="F115" s="234" t="s">
        <v>4248</v>
      </c>
      <c r="G115" s="234" t="s">
        <v>19</v>
      </c>
      <c r="H115" s="234" t="s">
        <v>4249</v>
      </c>
      <c r="I115" s="234" t="s">
        <v>4249</v>
      </c>
      <c r="J115" s="234" t="s">
        <v>4250</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1084</v>
      </c>
      <c r="B116" s="233" t="s">
        <v>4251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4252</v>
      </c>
      <c r="B117" s="234" t="s">
        <v>4253</v>
      </c>
      <c r="C117" s="234" t="s">
        <v>4254</v>
      </c>
      <c r="D117" s="234" t="s">
        <v>4255</v>
      </c>
      <c r="E117" s="234" t="s">
        <v>19</v>
      </c>
      <c r="F117" s="234" t="s">
        <v>4256</v>
      </c>
      <c r="G117" s="234" t="s">
        <v>4257</v>
      </c>
      <c r="H117" s="234" t="s">
        <v>4258</v>
      </c>
      <c r="I117" s="234" t="s">
        <v>4259</v>
      </c>
      <c r="J117" s="234" t="s">
        <v>4260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4261</v>
      </c>
      <c r="B118" s="234" t="s">
        <v>4262</v>
      </c>
      <c r="C118" s="234" t="s">
        <v>4263</v>
      </c>
      <c r="D118" s="234" t="s">
        <v>4264</v>
      </c>
      <c r="E118" s="234" t="s">
        <v>19</v>
      </c>
      <c r="F118" s="234" t="s">
        <v>19</v>
      </c>
      <c r="G118" s="234" t="s">
        <v>19</v>
      </c>
      <c r="H118" s="234" t="s">
        <v>4265</v>
      </c>
      <c r="I118" s="234" t="s">
        <v>4098</v>
      </c>
      <c r="J118" s="234" t="s">
        <v>4266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4267</v>
      </c>
      <c r="B119" s="234" t="s">
        <v>4268</v>
      </c>
      <c r="C119" s="234" t="s">
        <v>4269</v>
      </c>
      <c r="D119" s="234" t="s">
        <v>4270</v>
      </c>
      <c r="E119" s="234" t="s">
        <v>19</v>
      </c>
      <c r="F119" s="234" t="s">
        <v>4271</v>
      </c>
      <c r="G119" s="234" t="s">
        <v>19</v>
      </c>
      <c r="H119" s="234" t="s">
        <v>4272</v>
      </c>
      <c r="I119" s="234" t="s">
        <v>4273</v>
      </c>
      <c r="J119" s="234" t="s">
        <v>4274</v>
      </c>
      <c r="K119" s="237">
        <f>IF(COUNTIF(L119:AY119,"&lt;&gt;")=0,"",SUMPRODUCT(((Recommendations[ImplStatus]="Implemented")+(Recommendations[ImplStatus]="Compensated"))*ISNUMBER(MATCH(Recommendations[Id],L119:AY119,0)))/COUNTIF(L119:AY119,"&lt;&gt;"))</f>
        <v>0</v>
      </c>
      <c r="L119" s="240" t="s">
        <v>590</v>
      </c>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1088</v>
      </c>
      <c r="B120" s="233" t="s">
        <v>4275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4276</v>
      </c>
      <c r="B121" s="234" t="s">
        <v>4277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4278</v>
      </c>
      <c r="B122" s="234" t="s">
        <v>4279</v>
      </c>
      <c r="C122" s="234" t="s">
        <v>4280</v>
      </c>
      <c r="D122" s="234" t="s">
        <v>4281</v>
      </c>
      <c r="E122" s="234" t="s">
        <v>19</v>
      </c>
      <c r="F122" s="234" t="s">
        <v>4282</v>
      </c>
      <c r="G122" s="234" t="s">
        <v>19</v>
      </c>
      <c r="H122" s="234" t="s">
        <v>4283</v>
      </c>
      <c r="I122" s="234" t="s">
        <v>4284</v>
      </c>
      <c r="J122" s="234" t="s">
        <v>4285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4286</v>
      </c>
      <c r="B123" s="234" t="s">
        <v>4287</v>
      </c>
      <c r="C123" s="234" t="s">
        <v>4288</v>
      </c>
      <c r="D123" s="234" t="s">
        <v>4289</v>
      </c>
      <c r="E123" s="234" t="s">
        <v>19</v>
      </c>
      <c r="F123" s="234" t="s">
        <v>4290</v>
      </c>
      <c r="G123" s="234" t="s">
        <v>19</v>
      </c>
      <c r="H123" s="234" t="s">
        <v>4291</v>
      </c>
      <c r="I123" s="234" t="s">
        <v>19</v>
      </c>
      <c r="J123" s="234" t="s">
        <v>4292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1092</v>
      </c>
      <c r="B124" s="233" t="s">
        <v>4293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4294</v>
      </c>
      <c r="B125" s="234" t="s">
        <v>4295</v>
      </c>
      <c r="C125" s="234" t="s">
        <v>4296</v>
      </c>
      <c r="D125" s="234" t="s">
        <v>4297</v>
      </c>
      <c r="E125" s="234" t="s">
        <v>19</v>
      </c>
      <c r="F125" s="234" t="s">
        <v>19</v>
      </c>
      <c r="G125" s="234" t="s">
        <v>19</v>
      </c>
      <c r="H125" s="234" t="s">
        <v>4298</v>
      </c>
      <c r="I125" s="234" t="s">
        <v>19</v>
      </c>
      <c r="J125" s="234" t="s">
        <v>4299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4300</v>
      </c>
      <c r="B126" s="234" t="s">
        <v>4301</v>
      </c>
      <c r="C126" s="234" t="s">
        <v>4302</v>
      </c>
      <c r="D126" s="234" t="s">
        <v>4303</v>
      </c>
      <c r="E126" s="234" t="s">
        <v>19</v>
      </c>
      <c r="F126" s="234" t="s">
        <v>4304</v>
      </c>
      <c r="G126" s="234" t="s">
        <v>19</v>
      </c>
      <c r="H126" s="234" t="s">
        <v>4305</v>
      </c>
      <c r="I126" s="234" t="s">
        <v>4306</v>
      </c>
      <c r="J126" s="234" t="s">
        <v>4307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4308</v>
      </c>
      <c r="B127" s="234" t="s">
        <v>4309</v>
      </c>
      <c r="C127" s="234" t="s">
        <v>4310</v>
      </c>
      <c r="D127" s="234" t="s">
        <v>4311</v>
      </c>
      <c r="E127" s="234" t="s">
        <v>4312</v>
      </c>
      <c r="F127" s="234" t="s">
        <v>19</v>
      </c>
      <c r="G127" s="234" t="s">
        <v>19</v>
      </c>
      <c r="H127" s="234" t="s">
        <v>4313</v>
      </c>
      <c r="I127" s="234" t="s">
        <v>19</v>
      </c>
      <c r="J127" s="234" t="s">
        <v>4314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4315</v>
      </c>
      <c r="B128" s="234" t="s">
        <v>4316</v>
      </c>
      <c r="C128" s="234" t="s">
        <v>4317</v>
      </c>
      <c r="D128" s="234" t="s">
        <v>19</v>
      </c>
      <c r="E128" s="234" t="s">
        <v>19</v>
      </c>
      <c r="F128" s="234" t="s">
        <v>19</v>
      </c>
      <c r="G128" s="234" t="s">
        <v>19</v>
      </c>
      <c r="H128" s="234" t="s">
        <v>4318</v>
      </c>
      <c r="I128" s="234" t="s">
        <v>4319</v>
      </c>
      <c r="J128" s="234" t="s">
        <v>4320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4321</v>
      </c>
      <c r="B129" s="234" t="s">
        <v>4322</v>
      </c>
      <c r="C129" s="234" t="s">
        <v>4323</v>
      </c>
      <c r="D129" s="234" t="s">
        <v>19</v>
      </c>
      <c r="E129" s="234" t="s">
        <v>4324</v>
      </c>
      <c r="F129" s="234" t="s">
        <v>19</v>
      </c>
      <c r="G129" s="234" t="s">
        <v>19</v>
      </c>
      <c r="H129" s="234" t="s">
        <v>4325</v>
      </c>
      <c r="I129" s="234" t="s">
        <v>19</v>
      </c>
      <c r="J129" s="234" t="s">
        <v>4326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4327</v>
      </c>
      <c r="B130" s="234" t="s">
        <v>4328</v>
      </c>
      <c r="C130" s="234" t="s">
        <v>4329</v>
      </c>
      <c r="D130" s="234" t="s">
        <v>19</v>
      </c>
      <c r="E130" s="234" t="s">
        <v>19</v>
      </c>
      <c r="F130" s="234" t="s">
        <v>19</v>
      </c>
      <c r="G130" s="234" t="s">
        <v>19</v>
      </c>
      <c r="H130" s="234" t="s">
        <v>4330</v>
      </c>
      <c r="I130" s="234" t="s">
        <v>19</v>
      </c>
      <c r="J130" s="234" t="s">
        <v>4331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4332</v>
      </c>
      <c r="B131" s="232" t="s">
        <v>4333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1110</v>
      </c>
      <c r="B132" s="233" t="s">
        <v>4334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4335</v>
      </c>
      <c r="B133" s="234" t="s">
        <v>4336</v>
      </c>
      <c r="C133" s="234" t="s">
        <v>4337</v>
      </c>
      <c r="D133" s="234" t="s">
        <v>3870</v>
      </c>
      <c r="E133" s="234" t="s">
        <v>3656</v>
      </c>
      <c r="F133" s="234" t="s">
        <v>19</v>
      </c>
      <c r="G133" s="234" t="s">
        <v>19</v>
      </c>
      <c r="H133" s="234" t="s">
        <v>4338</v>
      </c>
      <c r="I133" s="234" t="s">
        <v>19</v>
      </c>
      <c r="J133" s="234" t="s">
        <v>4339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4340</v>
      </c>
      <c r="B134" s="234" t="s">
        <v>4341</v>
      </c>
      <c r="C134" s="234" t="s">
        <v>3875</v>
      </c>
      <c r="D134" s="234" t="s">
        <v>3662</v>
      </c>
      <c r="E134" s="234" t="s">
        <v>19</v>
      </c>
      <c r="F134" s="234" t="s">
        <v>3664</v>
      </c>
      <c r="G134" s="234" t="s">
        <v>19</v>
      </c>
      <c r="H134" s="234" t="s">
        <v>4342</v>
      </c>
      <c r="I134" s="234" t="s">
        <v>19</v>
      </c>
      <c r="J134" s="234" t="s">
        <v>4343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1114</v>
      </c>
      <c r="B135" s="233" t="s">
        <v>4344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4345</v>
      </c>
      <c r="B136" s="234" t="s">
        <v>4346</v>
      </c>
      <c r="C136" s="234" t="s">
        <v>4347</v>
      </c>
      <c r="D136" s="234" t="s">
        <v>4348</v>
      </c>
      <c r="E136" s="234" t="s">
        <v>4349</v>
      </c>
      <c r="F136" s="234" t="s">
        <v>4350</v>
      </c>
      <c r="G136" s="234" t="s">
        <v>19</v>
      </c>
      <c r="H136" s="234" t="s">
        <v>4351</v>
      </c>
      <c r="I136" s="234" t="s">
        <v>19</v>
      </c>
      <c r="J136" s="234" t="s">
        <v>4352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4353</v>
      </c>
      <c r="B137" s="234" t="s">
        <v>4354</v>
      </c>
      <c r="C137" s="234" t="s">
        <v>4355</v>
      </c>
      <c r="D137" s="234" t="s">
        <v>4356</v>
      </c>
      <c r="E137" s="234" t="s">
        <v>19</v>
      </c>
      <c r="F137" s="234" t="s">
        <v>19</v>
      </c>
      <c r="G137" s="234" t="s">
        <v>19</v>
      </c>
      <c r="H137" s="234" t="s">
        <v>4357</v>
      </c>
      <c r="I137" s="234" t="s">
        <v>19</v>
      </c>
      <c r="J137" s="234" t="s">
        <v>4358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4359</v>
      </c>
      <c r="B138" s="234" t="s">
        <v>4360</v>
      </c>
      <c r="C138" s="234" t="s">
        <v>4361</v>
      </c>
      <c r="D138" s="234" t="s">
        <v>19</v>
      </c>
      <c r="E138" s="234" t="s">
        <v>19</v>
      </c>
      <c r="F138" s="234" t="s">
        <v>19</v>
      </c>
      <c r="G138" s="234" t="s">
        <v>19</v>
      </c>
      <c r="H138" s="234" t="s">
        <v>4362</v>
      </c>
      <c r="I138" s="234" t="s">
        <v>19</v>
      </c>
      <c r="J138" s="234" t="s">
        <v>4363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4364</v>
      </c>
      <c r="B139" s="234" t="s">
        <v>4365</v>
      </c>
      <c r="C139" s="234" t="s">
        <v>4366</v>
      </c>
      <c r="D139" s="234" t="s">
        <v>4367</v>
      </c>
      <c r="E139" s="234" t="s">
        <v>19</v>
      </c>
      <c r="F139" s="234" t="s">
        <v>19</v>
      </c>
      <c r="G139" s="234" t="s">
        <v>19</v>
      </c>
      <c r="H139" s="234" t="s">
        <v>4368</v>
      </c>
      <c r="I139" s="234" t="s">
        <v>4369</v>
      </c>
      <c r="J139" s="234" t="s">
        <v>4370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4371</v>
      </c>
      <c r="B140" s="234" t="s">
        <v>4372</v>
      </c>
      <c r="C140" s="234" t="s">
        <v>4373</v>
      </c>
      <c r="D140" s="234" t="s">
        <v>4374</v>
      </c>
      <c r="E140" s="234" t="s">
        <v>19</v>
      </c>
      <c r="F140" s="234" t="s">
        <v>19</v>
      </c>
      <c r="G140" s="234" t="s">
        <v>19</v>
      </c>
      <c r="H140" s="234" t="s">
        <v>4375</v>
      </c>
      <c r="I140" s="234" t="s">
        <v>4098</v>
      </c>
      <c r="J140" s="234" t="s">
        <v>4376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4377</v>
      </c>
      <c r="B141" s="234" t="s">
        <v>4378</v>
      </c>
      <c r="C141" s="234" t="s">
        <v>4379</v>
      </c>
      <c r="D141" s="234" t="s">
        <v>19</v>
      </c>
      <c r="E141" s="234" t="s">
        <v>4380</v>
      </c>
      <c r="F141" s="234" t="s">
        <v>19</v>
      </c>
      <c r="G141" s="234" t="s">
        <v>19</v>
      </c>
      <c r="H141" s="234" t="s">
        <v>4381</v>
      </c>
      <c r="I141" s="234" t="s">
        <v>4098</v>
      </c>
      <c r="J141" s="234" t="s">
        <v>4382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4383</v>
      </c>
      <c r="B142" s="234" t="s">
        <v>4384</v>
      </c>
      <c r="C142" s="234" t="s">
        <v>4385</v>
      </c>
      <c r="D142" s="234" t="s">
        <v>4386</v>
      </c>
      <c r="E142" s="234" t="s">
        <v>4380</v>
      </c>
      <c r="F142" s="234" t="s">
        <v>19</v>
      </c>
      <c r="G142" s="234" t="s">
        <v>19</v>
      </c>
      <c r="H142" s="234" t="s">
        <v>4387</v>
      </c>
      <c r="I142" s="234" t="s">
        <v>4388</v>
      </c>
      <c r="J142" s="234" t="s">
        <v>4389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1118</v>
      </c>
      <c r="B143" s="233" t="s">
        <v>4390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4391</v>
      </c>
      <c r="B144" s="234" t="s">
        <v>4392</v>
      </c>
      <c r="C144" s="234" t="s">
        <v>4393</v>
      </c>
      <c r="D144" s="234" t="s">
        <v>19</v>
      </c>
      <c r="E144" s="234" t="s">
        <v>19</v>
      </c>
      <c r="F144" s="234" t="s">
        <v>19</v>
      </c>
      <c r="G144" s="234" t="s">
        <v>19</v>
      </c>
      <c r="H144" s="234" t="s">
        <v>4394</v>
      </c>
      <c r="I144" s="234" t="s">
        <v>19</v>
      </c>
      <c r="J144" s="234" t="s">
        <v>4395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4396</v>
      </c>
      <c r="B145" s="234" t="s">
        <v>4397</v>
      </c>
      <c r="C145" s="234" t="s">
        <v>4398</v>
      </c>
      <c r="D145" s="234" t="s">
        <v>19</v>
      </c>
      <c r="E145" s="234" t="s">
        <v>19</v>
      </c>
      <c r="F145" s="234" t="s">
        <v>19</v>
      </c>
      <c r="G145" s="234" t="s">
        <v>19</v>
      </c>
      <c r="H145" s="234" t="s">
        <v>4399</v>
      </c>
      <c r="I145" s="234" t="s">
        <v>19</v>
      </c>
      <c r="J145" s="234" t="s">
        <v>4400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4401</v>
      </c>
      <c r="B146" s="234" t="s">
        <v>4402</v>
      </c>
      <c r="C146" s="234" t="s">
        <v>4403</v>
      </c>
      <c r="D146" s="234" t="s">
        <v>4404</v>
      </c>
      <c r="E146" s="234" t="s">
        <v>19</v>
      </c>
      <c r="F146" s="234" t="s">
        <v>19</v>
      </c>
      <c r="G146" s="234" t="s">
        <v>19</v>
      </c>
      <c r="H146" s="234" t="s">
        <v>4405</v>
      </c>
      <c r="I146" s="234" t="s">
        <v>19</v>
      </c>
      <c r="J146" s="234" t="s">
        <v>4406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4407</v>
      </c>
      <c r="B147" s="232" t="s">
        <v>4408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1140</v>
      </c>
      <c r="B148" s="233" t="s">
        <v>4409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4410</v>
      </c>
      <c r="B149" s="234" t="s">
        <v>4411</v>
      </c>
      <c r="C149" s="234" t="s">
        <v>4412</v>
      </c>
      <c r="D149" s="234" t="s">
        <v>3870</v>
      </c>
      <c r="E149" s="234" t="s">
        <v>3656</v>
      </c>
      <c r="F149" s="234" t="s">
        <v>19</v>
      </c>
      <c r="G149" s="234" t="s">
        <v>19</v>
      </c>
      <c r="H149" s="234" t="s">
        <v>4413</v>
      </c>
      <c r="I149" s="234" t="s">
        <v>19</v>
      </c>
      <c r="J149" s="234" t="s">
        <v>4414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4415</v>
      </c>
      <c r="B150" s="234" t="s">
        <v>4416</v>
      </c>
      <c r="C150" s="234" t="s">
        <v>3661</v>
      </c>
      <c r="D150" s="234" t="s">
        <v>3662</v>
      </c>
      <c r="E150" s="234" t="s">
        <v>19</v>
      </c>
      <c r="F150" s="234" t="s">
        <v>3664</v>
      </c>
      <c r="G150" s="234" t="s">
        <v>19</v>
      </c>
      <c r="H150" s="234" t="s">
        <v>4417</v>
      </c>
      <c r="I150" s="234" t="s">
        <v>19</v>
      </c>
      <c r="J150" s="234" t="s">
        <v>4418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1144</v>
      </c>
      <c r="B151" s="233" t="s">
        <v>4419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4420</v>
      </c>
      <c r="B152" s="234" t="s">
        <v>4421</v>
      </c>
      <c r="C152" s="234" t="s">
        <v>4422</v>
      </c>
      <c r="D152" s="234" t="s">
        <v>19</v>
      </c>
      <c r="E152" s="234" t="s">
        <v>19</v>
      </c>
      <c r="F152" s="234" t="s">
        <v>19</v>
      </c>
      <c r="G152" s="234" t="s">
        <v>19</v>
      </c>
      <c r="H152" s="234" t="s">
        <v>4423</v>
      </c>
      <c r="I152" s="234" t="s">
        <v>4424</v>
      </c>
      <c r="J152" s="234" t="s">
        <v>4425</v>
      </c>
      <c r="K152" s="237">
        <f>IF(COUNTIF(L152:AY152,"&lt;&gt;")=0,"",SUMPRODUCT(((Recommendations[ImplStatus]="Implemented")+(Recommendations[ImplStatus]="Compensated"))*ISNUMBER(MATCH(Recommendations[Id],L152:AY152,0)))/COUNTIF(L152:AY152,"&lt;&gt;"))</f>
        <v>0</v>
      </c>
      <c r="L152" s="240" t="s">
        <v>309</v>
      </c>
      <c r="M152" s="240" t="s">
        <v>390</v>
      </c>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4426</v>
      </c>
      <c r="B153" s="234" t="s">
        <v>4427</v>
      </c>
      <c r="C153" s="234" t="s">
        <v>4428</v>
      </c>
      <c r="D153" s="234" t="s">
        <v>4429</v>
      </c>
      <c r="E153" s="234" t="s">
        <v>19</v>
      </c>
      <c r="F153" s="234" t="s">
        <v>4430</v>
      </c>
      <c r="G153" s="234" t="s">
        <v>19</v>
      </c>
      <c r="H153" s="234" t="s">
        <v>4431</v>
      </c>
      <c r="I153" s="234" t="s">
        <v>4432</v>
      </c>
      <c r="J153" s="234" t="s">
        <v>4433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4434</v>
      </c>
      <c r="B154" s="234" t="s">
        <v>4435</v>
      </c>
      <c r="C154" s="234" t="s">
        <v>4436</v>
      </c>
      <c r="D154" s="234" t="s">
        <v>19</v>
      </c>
      <c r="E154" s="234" t="s">
        <v>19</v>
      </c>
      <c r="F154" s="234" t="s">
        <v>4437</v>
      </c>
      <c r="G154" s="234" t="s">
        <v>19</v>
      </c>
      <c r="H154" s="234" t="s">
        <v>4438</v>
      </c>
      <c r="I154" s="234" t="s">
        <v>19</v>
      </c>
      <c r="J154" s="234" t="s">
        <v>4439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4440</v>
      </c>
      <c r="B155" s="234" t="s">
        <v>4441</v>
      </c>
      <c r="C155" s="234" t="s">
        <v>4442</v>
      </c>
      <c r="D155" s="234" t="s">
        <v>19</v>
      </c>
      <c r="E155" s="234" t="s">
        <v>19</v>
      </c>
      <c r="F155" s="234" t="s">
        <v>19</v>
      </c>
      <c r="G155" s="234" t="s">
        <v>19</v>
      </c>
      <c r="H155" s="234" t="s">
        <v>4443</v>
      </c>
      <c r="I155" s="234" t="s">
        <v>4444</v>
      </c>
      <c r="J155" s="234" t="s">
        <v>4445</v>
      </c>
      <c r="K155" s="237">
        <f>IF(COUNTIF(L155:AY155,"&lt;&gt;")=0,"",SUMPRODUCT(((Recommendations[ImplStatus]="Implemented")+(Recommendations[ImplStatus]="Compensated"))*ISNUMBER(MATCH(Recommendations[Id],L155:AY155,0)))/COUNTIF(L155:AY155,"&lt;&gt;"))</f>
        <v>0</v>
      </c>
      <c r="L155" s="240" t="s">
        <v>101</v>
      </c>
      <c r="M155" s="240" t="s">
        <v>106</v>
      </c>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4446</v>
      </c>
      <c r="B156" s="234" t="s">
        <v>4447</v>
      </c>
      <c r="C156" s="234" t="s">
        <v>4448</v>
      </c>
      <c r="D156" s="234" t="s">
        <v>19</v>
      </c>
      <c r="E156" s="234" t="s">
        <v>19</v>
      </c>
      <c r="F156" s="234" t="s">
        <v>19</v>
      </c>
      <c r="G156" s="234" t="s">
        <v>19</v>
      </c>
      <c r="H156" s="234" t="s">
        <v>4449</v>
      </c>
      <c r="I156" s="234" t="s">
        <v>19</v>
      </c>
      <c r="J156" s="234" t="s">
        <v>4450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4451</v>
      </c>
      <c r="B157" s="234" t="s">
        <v>4452</v>
      </c>
      <c r="C157" s="234" t="s">
        <v>4453</v>
      </c>
      <c r="D157" s="234" t="s">
        <v>4454</v>
      </c>
      <c r="E157" s="234" t="s">
        <v>19</v>
      </c>
      <c r="F157" s="234" t="s">
        <v>19</v>
      </c>
      <c r="G157" s="234" t="s">
        <v>19</v>
      </c>
      <c r="H157" s="234" t="s">
        <v>4455</v>
      </c>
      <c r="I157" s="234" t="s">
        <v>19</v>
      </c>
      <c r="J157" s="234" t="s">
        <v>4456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4457</v>
      </c>
      <c r="B158" s="234" t="s">
        <v>4458</v>
      </c>
      <c r="C158" s="234" t="s">
        <v>4459</v>
      </c>
      <c r="D158" s="234" t="s">
        <v>4460</v>
      </c>
      <c r="E158" s="234" t="s">
        <v>19</v>
      </c>
      <c r="F158" s="234" t="s">
        <v>19</v>
      </c>
      <c r="G158" s="234" t="s">
        <v>19</v>
      </c>
      <c r="H158" s="234" t="s">
        <v>19</v>
      </c>
      <c r="I158" s="234" t="s">
        <v>19</v>
      </c>
      <c r="J158" s="234" t="s">
        <v>4461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4462</v>
      </c>
      <c r="B159" s="234" t="s">
        <v>4463</v>
      </c>
      <c r="C159" s="234" t="s">
        <v>4464</v>
      </c>
      <c r="D159" s="234" t="s">
        <v>4465</v>
      </c>
      <c r="E159" s="234" t="s">
        <v>19</v>
      </c>
      <c r="F159" s="234" t="s">
        <v>4466</v>
      </c>
      <c r="G159" s="234" t="s">
        <v>19</v>
      </c>
      <c r="H159" s="234" t="s">
        <v>4467</v>
      </c>
      <c r="I159" s="234" t="s">
        <v>4468</v>
      </c>
      <c r="J159" s="234" t="s">
        <v>4469</v>
      </c>
      <c r="K159" s="237">
        <f>IF(COUNTIF(L159:AY159,"&lt;&gt;")=0,"",SUMPRODUCT(((Recommendations[ImplStatus]="Implemented")+(Recommendations[ImplStatus]="Compensated"))*ISNUMBER(MATCH(Recommendations[Id],L159:AY159,0)))/COUNTIF(L159:AY159,"&lt;&gt;"))</f>
        <v>0</v>
      </c>
      <c r="L159" s="240" t="s">
        <v>13</v>
      </c>
      <c r="M159" s="240" t="s">
        <v>34</v>
      </c>
      <c r="N159" s="240" t="s">
        <v>38</v>
      </c>
      <c r="O159" s="240" t="s">
        <v>41</v>
      </c>
      <c r="P159" s="240" t="s">
        <v>353</v>
      </c>
      <c r="Q159" s="240" t="s">
        <v>358</v>
      </c>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1148</v>
      </c>
      <c r="B160" s="233" t="s">
        <v>4470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4471</v>
      </c>
      <c r="B161" s="234" t="s">
        <v>4472</v>
      </c>
      <c r="C161" s="234" t="s">
        <v>4473</v>
      </c>
      <c r="D161" s="234" t="s">
        <v>4474</v>
      </c>
      <c r="E161" s="234" t="s">
        <v>19</v>
      </c>
      <c r="F161" s="234" t="s">
        <v>19</v>
      </c>
      <c r="G161" s="234" t="s">
        <v>4475</v>
      </c>
      <c r="H161" s="234" t="s">
        <v>4476</v>
      </c>
      <c r="I161" s="234" t="s">
        <v>4477</v>
      </c>
      <c r="J161" s="234" t="s">
        <v>4478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4479</v>
      </c>
      <c r="B162" s="234" t="s">
        <v>4480</v>
      </c>
      <c r="C162" s="234" t="s">
        <v>4481</v>
      </c>
      <c r="D162" s="234" t="s">
        <v>4482</v>
      </c>
      <c r="E162" s="234" t="s">
        <v>19</v>
      </c>
      <c r="F162" s="234" t="s">
        <v>19</v>
      </c>
      <c r="G162" s="234" t="s">
        <v>19</v>
      </c>
      <c r="H162" s="234" t="s">
        <v>4483</v>
      </c>
      <c r="I162" s="234" t="s">
        <v>19</v>
      </c>
      <c r="J162" s="234" t="s">
        <v>4484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4485</v>
      </c>
      <c r="B163" s="234" t="s">
        <v>4486</v>
      </c>
      <c r="C163" s="234" t="s">
        <v>4487</v>
      </c>
      <c r="D163" s="234" t="s">
        <v>4482</v>
      </c>
      <c r="E163" s="234" t="s">
        <v>19</v>
      </c>
      <c r="F163" s="234" t="s">
        <v>4488</v>
      </c>
      <c r="G163" s="234" t="s">
        <v>19</v>
      </c>
      <c r="H163" s="234" t="s">
        <v>4489</v>
      </c>
      <c r="I163" s="234" t="s">
        <v>19</v>
      </c>
      <c r="J163" s="234" t="s">
        <v>4490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4491</v>
      </c>
      <c r="B164" s="234" t="s">
        <v>4492</v>
      </c>
      <c r="C164" s="234" t="s">
        <v>4493</v>
      </c>
      <c r="D164" s="234" t="s">
        <v>4494</v>
      </c>
      <c r="E164" s="234" t="s">
        <v>19</v>
      </c>
      <c r="F164" s="234" t="s">
        <v>19</v>
      </c>
      <c r="G164" s="234" t="s">
        <v>19</v>
      </c>
      <c r="H164" s="234" t="s">
        <v>4495</v>
      </c>
      <c r="I164" s="234" t="s">
        <v>4496</v>
      </c>
      <c r="J164" s="234" t="s">
        <v>4497</v>
      </c>
      <c r="K164" s="237">
        <f>IF(COUNTIF(L164:AY164,"&lt;&gt;")=0,"",SUMPRODUCT(((Recommendations[ImplStatus]="Implemented")+(Recommendations[ImplStatus]="Compensated"))*ISNUMBER(MATCH(Recommendations[Id],L164:AY164,0)))/COUNTIF(L164:AY164,"&lt;&gt;"))</f>
        <v>0</v>
      </c>
      <c r="L164" s="240" t="s">
        <v>511</v>
      </c>
      <c r="M164" s="240" t="s">
        <v>516</v>
      </c>
      <c r="N164" s="240" t="s">
        <v>521</v>
      </c>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4498</v>
      </c>
      <c r="B165" s="234" t="s">
        <v>4499</v>
      </c>
      <c r="C165" s="234" t="s">
        <v>4500</v>
      </c>
      <c r="D165" s="234" t="s">
        <v>19</v>
      </c>
      <c r="E165" s="234" t="s">
        <v>19</v>
      </c>
      <c r="F165" s="234" t="s">
        <v>19</v>
      </c>
      <c r="G165" s="234" t="s">
        <v>19</v>
      </c>
      <c r="H165" s="234" t="s">
        <v>4501</v>
      </c>
      <c r="I165" s="234" t="s">
        <v>19</v>
      </c>
      <c r="J165" s="234" t="s">
        <v>4502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4503</v>
      </c>
      <c r="B166" s="234" t="s">
        <v>4504</v>
      </c>
      <c r="C166" s="234" t="s">
        <v>4505</v>
      </c>
      <c r="D166" s="234" t="s">
        <v>4506</v>
      </c>
      <c r="E166" s="234" t="s">
        <v>19</v>
      </c>
      <c r="F166" s="234" t="s">
        <v>19</v>
      </c>
      <c r="G166" s="234" t="s">
        <v>19</v>
      </c>
      <c r="H166" s="234" t="s">
        <v>4507</v>
      </c>
      <c r="I166" s="234" t="s">
        <v>4508</v>
      </c>
      <c r="J166" s="234" t="s">
        <v>4509</v>
      </c>
      <c r="K166" s="237">
        <f>IF(COUNTIF(L166:AY166,"&lt;&gt;")=0,"",SUMPRODUCT(((Recommendations[ImplStatus]="Implemented")+(Recommendations[ImplStatus]="Compensated"))*ISNUMBER(MATCH(Recommendations[Id],L166:AY166,0)))/COUNTIF(L166:AY166,"&lt;&gt;"))</f>
        <v>0</v>
      </c>
      <c r="L166" s="240" t="s">
        <v>319</v>
      </c>
      <c r="M166" s="240" t="s">
        <v>324</v>
      </c>
      <c r="N166" s="240" t="s">
        <v>329</v>
      </c>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4510</v>
      </c>
      <c r="B167" s="234" t="s">
        <v>4511</v>
      </c>
      <c r="C167" s="234" t="s">
        <v>4512</v>
      </c>
      <c r="D167" s="234" t="s">
        <v>19</v>
      </c>
      <c r="E167" s="234" t="s">
        <v>19</v>
      </c>
      <c r="F167" s="234" t="s">
        <v>19</v>
      </c>
      <c r="G167" s="234" t="s">
        <v>19</v>
      </c>
      <c r="H167" s="234" t="s">
        <v>4513</v>
      </c>
      <c r="I167" s="234" t="s">
        <v>4514</v>
      </c>
      <c r="J167" s="234" t="s">
        <v>4515</v>
      </c>
      <c r="K167" s="237">
        <f>IF(COUNTIF(L167:AY167,"&lt;&gt;")=0,"",SUMPRODUCT(((Recommendations[ImplStatus]="Implemented")+(Recommendations[ImplStatus]="Compensated"))*ISNUMBER(MATCH(Recommendations[Id],L167:AY167,0)))/COUNTIF(L167:AY167,"&lt;&gt;"))</f>
        <v>0</v>
      </c>
      <c r="L167" s="240" t="s">
        <v>551</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4516</v>
      </c>
      <c r="B168" s="234" t="s">
        <v>4517</v>
      </c>
      <c r="C168" s="234" t="s">
        <v>4518</v>
      </c>
      <c r="D168" s="234" t="s">
        <v>4519</v>
      </c>
      <c r="E168" s="234" t="s">
        <v>19</v>
      </c>
      <c r="F168" s="234" t="s">
        <v>19</v>
      </c>
      <c r="G168" s="234" t="s">
        <v>19</v>
      </c>
      <c r="H168" s="234" t="s">
        <v>4520</v>
      </c>
      <c r="I168" s="234" t="s">
        <v>19</v>
      </c>
      <c r="J168" s="234" t="s">
        <v>4521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4522</v>
      </c>
      <c r="B169" s="234" t="s">
        <v>4523</v>
      </c>
      <c r="C169" s="234" t="s">
        <v>4524</v>
      </c>
      <c r="D169" s="234" t="s">
        <v>4525</v>
      </c>
      <c r="E169" s="234" t="s">
        <v>19</v>
      </c>
      <c r="F169" s="234" t="s">
        <v>19</v>
      </c>
      <c r="G169" s="234" t="s">
        <v>4526</v>
      </c>
      <c r="H169" s="234" t="s">
        <v>4527</v>
      </c>
      <c r="I169" s="234" t="s">
        <v>4528</v>
      </c>
      <c r="J169" s="234" t="s">
        <v>4529</v>
      </c>
      <c r="K169" s="237">
        <f>IF(COUNTIF(L169:AY169,"&lt;&gt;")=0,"",SUMPRODUCT(((Recommendations[ImplStatus]="Implemented")+(Recommendations[ImplStatus]="Compensated"))*ISNUMBER(MATCH(Recommendations[Id],L169:AY169,0)))/COUNTIF(L169:AY169,"&lt;&gt;"))</f>
        <v>0</v>
      </c>
      <c r="L169" s="240" t="s">
        <v>546</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4530</v>
      </c>
      <c r="B170" s="234" t="s">
        <v>4531</v>
      </c>
      <c r="C170" s="234" t="s">
        <v>4532</v>
      </c>
      <c r="D170" s="234" t="s">
        <v>4533</v>
      </c>
      <c r="E170" s="234" t="s">
        <v>19</v>
      </c>
      <c r="F170" s="234" t="s">
        <v>19</v>
      </c>
      <c r="G170" s="234" t="s">
        <v>19</v>
      </c>
      <c r="H170" s="234" t="s">
        <v>4534</v>
      </c>
      <c r="I170" s="234" t="s">
        <v>4535</v>
      </c>
      <c r="J170" s="234" t="s">
        <v>4536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4537</v>
      </c>
      <c r="B171" s="234" t="s">
        <v>4538</v>
      </c>
      <c r="C171" s="234" t="s">
        <v>4532</v>
      </c>
      <c r="D171" s="234" t="s">
        <v>4539</v>
      </c>
      <c r="E171" s="234" t="s">
        <v>19</v>
      </c>
      <c r="F171" s="234" t="s">
        <v>19</v>
      </c>
      <c r="G171" s="234" t="s">
        <v>4540</v>
      </c>
      <c r="H171" s="234" t="s">
        <v>4534</v>
      </c>
      <c r="I171" s="234" t="s">
        <v>4541</v>
      </c>
      <c r="J171" s="234" t="s">
        <v>4542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4543</v>
      </c>
      <c r="B172" s="234" t="s">
        <v>4544</v>
      </c>
      <c r="C172" s="234" t="s">
        <v>4545</v>
      </c>
      <c r="D172" s="234" t="s">
        <v>4546</v>
      </c>
      <c r="E172" s="234" t="s">
        <v>19</v>
      </c>
      <c r="F172" s="234" t="s">
        <v>19</v>
      </c>
      <c r="G172" s="234" t="s">
        <v>19</v>
      </c>
      <c r="H172" s="234" t="s">
        <v>4547</v>
      </c>
      <c r="I172" s="234" t="s">
        <v>19</v>
      </c>
      <c r="J172" s="234" t="s">
        <v>4548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1152</v>
      </c>
      <c r="B173" s="233" t="s">
        <v>4549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4550</v>
      </c>
      <c r="B174" s="234" t="s">
        <v>4551</v>
      </c>
      <c r="C174" s="234" t="s">
        <v>4552</v>
      </c>
      <c r="D174" s="234" t="s">
        <v>4553</v>
      </c>
      <c r="E174" s="234" t="s">
        <v>4554</v>
      </c>
      <c r="F174" s="234" t="s">
        <v>19</v>
      </c>
      <c r="G174" s="234" t="s">
        <v>19</v>
      </c>
      <c r="H174" s="234" t="s">
        <v>4555</v>
      </c>
      <c r="I174" s="234" t="s">
        <v>4556</v>
      </c>
      <c r="J174" s="234" t="s">
        <v>4557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4558</v>
      </c>
      <c r="B175" s="234" t="s">
        <v>4559</v>
      </c>
      <c r="C175" s="234" t="s">
        <v>4560</v>
      </c>
      <c r="D175" s="234" t="s">
        <v>19</v>
      </c>
      <c r="E175" s="234" t="s">
        <v>4561</v>
      </c>
      <c r="F175" s="234" t="s">
        <v>19</v>
      </c>
      <c r="G175" s="234" t="s">
        <v>19</v>
      </c>
      <c r="H175" s="234" t="s">
        <v>4562</v>
      </c>
      <c r="I175" s="234" t="s">
        <v>19</v>
      </c>
      <c r="J175" s="234" t="s">
        <v>4563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4564</v>
      </c>
      <c r="B176" s="234" t="s">
        <v>4565</v>
      </c>
      <c r="C176" s="234" t="s">
        <v>4566</v>
      </c>
      <c r="D176" s="234" t="s">
        <v>19</v>
      </c>
      <c r="E176" s="234" t="s">
        <v>4567</v>
      </c>
      <c r="F176" s="234" t="s">
        <v>19</v>
      </c>
      <c r="G176" s="234" t="s">
        <v>19</v>
      </c>
      <c r="H176" s="234" t="s">
        <v>4568</v>
      </c>
      <c r="I176" s="234" t="s">
        <v>4569</v>
      </c>
      <c r="J176" s="234" t="s">
        <v>4570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1157</v>
      </c>
      <c r="B177" s="233" t="s">
        <v>4571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4572</v>
      </c>
      <c r="B178" s="234" t="s">
        <v>4573</v>
      </c>
      <c r="C178" s="234" t="s">
        <v>4574</v>
      </c>
      <c r="D178" s="234" t="s">
        <v>4575</v>
      </c>
      <c r="E178" s="234" t="s">
        <v>4576</v>
      </c>
      <c r="F178" s="234" t="s">
        <v>4577</v>
      </c>
      <c r="G178" s="234" t="s">
        <v>19</v>
      </c>
      <c r="H178" s="234" t="s">
        <v>4578</v>
      </c>
      <c r="I178" s="234" t="s">
        <v>4579</v>
      </c>
      <c r="J178" s="234" t="s">
        <v>4580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1161</v>
      </c>
      <c r="B179" s="233" t="s">
        <v>4581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4582</v>
      </c>
      <c r="B180" s="234" t="s">
        <v>4583</v>
      </c>
      <c r="C180" s="234" t="s">
        <v>4584</v>
      </c>
      <c r="D180" s="234" t="s">
        <v>4575</v>
      </c>
      <c r="E180" s="234" t="s">
        <v>4585</v>
      </c>
      <c r="F180" s="234" t="s">
        <v>19</v>
      </c>
      <c r="G180" s="234" t="s">
        <v>19</v>
      </c>
      <c r="H180" s="234" t="s">
        <v>4586</v>
      </c>
      <c r="I180" s="234" t="s">
        <v>4098</v>
      </c>
      <c r="J180" s="234" t="s">
        <v>4587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4588</v>
      </c>
      <c r="B181" s="234" t="s">
        <v>4589</v>
      </c>
      <c r="C181" s="234" t="s">
        <v>4590</v>
      </c>
      <c r="D181" s="234" t="s">
        <v>4591</v>
      </c>
      <c r="E181" s="234" t="s">
        <v>19</v>
      </c>
      <c r="F181" s="234" t="s">
        <v>19</v>
      </c>
      <c r="G181" s="234" t="s">
        <v>19</v>
      </c>
      <c r="H181" s="234" t="s">
        <v>4592</v>
      </c>
      <c r="I181" s="234" t="s">
        <v>4593</v>
      </c>
      <c r="J181" s="234" t="s">
        <v>4594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4595</v>
      </c>
      <c r="B182" s="234" t="s">
        <v>4596</v>
      </c>
      <c r="C182" s="234" t="s">
        <v>4597</v>
      </c>
      <c r="D182" s="234" t="s">
        <v>4598</v>
      </c>
      <c r="E182" s="234" t="s">
        <v>19</v>
      </c>
      <c r="F182" s="234" t="s">
        <v>19</v>
      </c>
      <c r="G182" s="234" t="s">
        <v>19</v>
      </c>
      <c r="H182" s="234" t="s">
        <v>4599</v>
      </c>
      <c r="I182" s="234" t="s">
        <v>4098</v>
      </c>
      <c r="J182" s="234" t="s">
        <v>4600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4601</v>
      </c>
      <c r="B183" s="232" t="s">
        <v>4602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1191</v>
      </c>
      <c r="B184" s="233" t="s">
        <v>4603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4604</v>
      </c>
      <c r="B185" s="234" t="s">
        <v>4605</v>
      </c>
      <c r="C185" s="234" t="s">
        <v>4606</v>
      </c>
      <c r="D185" s="234" t="s">
        <v>3870</v>
      </c>
      <c r="E185" s="234" t="s">
        <v>4607</v>
      </c>
      <c r="F185" s="234" t="s">
        <v>19</v>
      </c>
      <c r="G185" s="234" t="s">
        <v>19</v>
      </c>
      <c r="H185" s="234" t="s">
        <v>4608</v>
      </c>
      <c r="I185" s="234" t="s">
        <v>19</v>
      </c>
      <c r="J185" s="234" t="s">
        <v>4609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4610</v>
      </c>
      <c r="B186" s="234" t="s">
        <v>4611</v>
      </c>
      <c r="C186" s="234" t="s">
        <v>3875</v>
      </c>
      <c r="D186" s="234" t="s">
        <v>4612</v>
      </c>
      <c r="E186" s="234" t="s">
        <v>19</v>
      </c>
      <c r="F186" s="234" t="s">
        <v>19</v>
      </c>
      <c r="G186" s="234" t="s">
        <v>19</v>
      </c>
      <c r="H186" s="234" t="s">
        <v>4613</v>
      </c>
      <c r="I186" s="234" t="s">
        <v>19</v>
      </c>
      <c r="J186" s="234" t="s">
        <v>4614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1195</v>
      </c>
      <c r="B187" s="233" t="s">
        <v>4615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4616</v>
      </c>
      <c r="B188" s="234" t="s">
        <v>4617</v>
      </c>
      <c r="C188" s="234" t="s">
        <v>4618</v>
      </c>
      <c r="D188" s="234" t="s">
        <v>4619</v>
      </c>
      <c r="E188" s="234" t="s">
        <v>19</v>
      </c>
      <c r="F188" s="234" t="s">
        <v>4620</v>
      </c>
      <c r="G188" s="234" t="s">
        <v>19</v>
      </c>
      <c r="H188" s="234" t="s">
        <v>4621</v>
      </c>
      <c r="I188" s="234" t="s">
        <v>4622</v>
      </c>
      <c r="J188" s="234" t="s">
        <v>4623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4624</v>
      </c>
      <c r="B189" s="234" t="s">
        <v>4625</v>
      </c>
      <c r="C189" s="234" t="s">
        <v>4626</v>
      </c>
      <c r="D189" s="234" t="s">
        <v>4627</v>
      </c>
      <c r="E189" s="234" t="s">
        <v>19</v>
      </c>
      <c r="F189" s="234" t="s">
        <v>19</v>
      </c>
      <c r="G189" s="234" t="s">
        <v>19</v>
      </c>
      <c r="H189" s="234" t="s">
        <v>4628</v>
      </c>
      <c r="I189" s="234" t="s">
        <v>19</v>
      </c>
      <c r="J189" s="234" t="s">
        <v>4629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4630</v>
      </c>
      <c r="B190" s="234" t="s">
        <v>4631</v>
      </c>
      <c r="C190" s="234" t="s">
        <v>4632</v>
      </c>
      <c r="D190" s="234" t="s">
        <v>4633</v>
      </c>
      <c r="E190" s="234" t="s">
        <v>19</v>
      </c>
      <c r="F190" s="234" t="s">
        <v>4634</v>
      </c>
      <c r="G190" s="234" t="s">
        <v>19</v>
      </c>
      <c r="H190" s="234" t="s">
        <v>4635</v>
      </c>
      <c r="I190" s="234" t="s">
        <v>19</v>
      </c>
      <c r="J190" s="234" t="s">
        <v>4636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4637</v>
      </c>
      <c r="B191" s="234" t="s">
        <v>4638</v>
      </c>
      <c r="C191" s="234" t="s">
        <v>4639</v>
      </c>
      <c r="D191" s="234" t="s">
        <v>19</v>
      </c>
      <c r="E191" s="234" t="s">
        <v>19</v>
      </c>
      <c r="F191" s="234" t="s">
        <v>19</v>
      </c>
      <c r="G191" s="234" t="s">
        <v>19</v>
      </c>
      <c r="H191" s="234" t="s">
        <v>4640</v>
      </c>
      <c r="I191" s="234" t="s">
        <v>19</v>
      </c>
      <c r="J191" s="234" t="s">
        <v>4641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4642</v>
      </c>
      <c r="B192" s="234" t="s">
        <v>4643</v>
      </c>
      <c r="C192" s="234" t="s">
        <v>4644</v>
      </c>
      <c r="D192" s="234" t="s">
        <v>4645</v>
      </c>
      <c r="E192" s="234" t="s">
        <v>4646</v>
      </c>
      <c r="F192" s="234" t="s">
        <v>19</v>
      </c>
      <c r="G192" s="234" t="s">
        <v>19</v>
      </c>
      <c r="H192" s="234" t="s">
        <v>4647</v>
      </c>
      <c r="I192" s="234" t="s">
        <v>19</v>
      </c>
      <c r="J192" s="234" t="s">
        <v>4648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1199</v>
      </c>
      <c r="B193" s="233" t="s">
        <v>4649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4650</v>
      </c>
      <c r="B194" s="234" t="s">
        <v>4651</v>
      </c>
      <c r="C194" s="234" t="s">
        <v>4652</v>
      </c>
      <c r="D194" s="234" t="s">
        <v>4645</v>
      </c>
      <c r="E194" s="234" t="s">
        <v>4646</v>
      </c>
      <c r="F194" s="234" t="s">
        <v>4653</v>
      </c>
      <c r="G194" s="234" t="s">
        <v>19</v>
      </c>
      <c r="H194" s="234" t="s">
        <v>4654</v>
      </c>
      <c r="I194" s="234" t="s">
        <v>19</v>
      </c>
      <c r="J194" s="234" t="s">
        <v>4655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4656</v>
      </c>
      <c r="B195" s="234" t="s">
        <v>4657</v>
      </c>
      <c r="C195" s="234" t="s">
        <v>4658</v>
      </c>
      <c r="D195" s="234" t="s">
        <v>4659</v>
      </c>
      <c r="E195" s="234" t="s">
        <v>19</v>
      </c>
      <c r="F195" s="234" t="s">
        <v>19</v>
      </c>
      <c r="G195" s="234" t="s">
        <v>19</v>
      </c>
      <c r="H195" s="234" t="s">
        <v>4660</v>
      </c>
      <c r="I195" s="234" t="s">
        <v>19</v>
      </c>
      <c r="J195" s="234" t="s">
        <v>4661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4662</v>
      </c>
      <c r="B196" s="234" t="s">
        <v>4663</v>
      </c>
      <c r="C196" s="234" t="s">
        <v>4664</v>
      </c>
      <c r="D196" s="234" t="s">
        <v>19</v>
      </c>
      <c r="E196" s="234" t="s">
        <v>4665</v>
      </c>
      <c r="F196" s="234" t="s">
        <v>19</v>
      </c>
      <c r="G196" s="234" t="s">
        <v>19</v>
      </c>
      <c r="H196" s="234" t="s">
        <v>4666</v>
      </c>
      <c r="I196" s="234" t="s">
        <v>19</v>
      </c>
      <c r="J196" s="234" t="s">
        <v>4667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4668</v>
      </c>
      <c r="B197" s="234" t="s">
        <v>4669</v>
      </c>
      <c r="C197" s="234" t="s">
        <v>4670</v>
      </c>
      <c r="D197" s="234" t="s">
        <v>19</v>
      </c>
      <c r="E197" s="234" t="s">
        <v>19</v>
      </c>
      <c r="F197" s="234" t="s">
        <v>19</v>
      </c>
      <c r="G197" s="234" t="s">
        <v>19</v>
      </c>
      <c r="H197" s="234" t="s">
        <v>4671</v>
      </c>
      <c r="I197" s="234" t="s">
        <v>19</v>
      </c>
      <c r="J197" s="234" t="s">
        <v>4672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4673</v>
      </c>
      <c r="B198" s="234" t="s">
        <v>4674</v>
      </c>
      <c r="C198" s="234" t="s">
        <v>4675</v>
      </c>
      <c r="D198" s="234" t="s">
        <v>4676</v>
      </c>
      <c r="E198" s="234" t="s">
        <v>19</v>
      </c>
      <c r="F198" s="234" t="s">
        <v>19</v>
      </c>
      <c r="G198" s="234" t="s">
        <v>19</v>
      </c>
      <c r="H198" s="234" t="s">
        <v>4677</v>
      </c>
      <c r="I198" s="234" t="s">
        <v>19</v>
      </c>
      <c r="J198" s="234" t="s">
        <v>4678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1203</v>
      </c>
      <c r="B199" s="233" t="s">
        <v>4679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4680</v>
      </c>
      <c r="B200" s="234" t="s">
        <v>4681</v>
      </c>
      <c r="C200" s="234" t="s">
        <v>4682</v>
      </c>
      <c r="D200" s="234" t="s">
        <v>19</v>
      </c>
      <c r="E200" s="234" t="s">
        <v>19</v>
      </c>
      <c r="F200" s="234" t="s">
        <v>19</v>
      </c>
      <c r="G200" s="234" t="s">
        <v>19</v>
      </c>
      <c r="H200" s="234" t="s">
        <v>4683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4684</v>
      </c>
      <c r="B201" s="234" t="s">
        <v>4685</v>
      </c>
      <c r="C201" s="234" t="s">
        <v>4686</v>
      </c>
      <c r="D201" s="234" t="s">
        <v>4687</v>
      </c>
      <c r="E201" s="234" t="s">
        <v>19</v>
      </c>
      <c r="F201" s="234" t="s">
        <v>19</v>
      </c>
      <c r="G201" s="234" t="s">
        <v>19</v>
      </c>
      <c r="H201" s="234" t="s">
        <v>4688</v>
      </c>
      <c r="I201" s="234" t="s">
        <v>19</v>
      </c>
      <c r="J201" s="234" t="s">
        <v>4689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4690</v>
      </c>
      <c r="B202" s="234" t="s">
        <v>4691</v>
      </c>
      <c r="C202" s="234" t="s">
        <v>4692</v>
      </c>
      <c r="D202" s="234" t="s">
        <v>19</v>
      </c>
      <c r="E202" s="234" t="s">
        <v>19</v>
      </c>
      <c r="F202" s="234" t="s">
        <v>19</v>
      </c>
      <c r="G202" s="234" t="s">
        <v>19</v>
      </c>
      <c r="H202" s="234" t="s">
        <v>4693</v>
      </c>
      <c r="I202" s="234" t="s">
        <v>19</v>
      </c>
      <c r="J202" s="234" t="s">
        <v>4694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4695</v>
      </c>
      <c r="B203" s="234" t="s">
        <v>4696</v>
      </c>
      <c r="C203" s="234" t="s">
        <v>4697</v>
      </c>
      <c r="D203" s="234" t="s">
        <v>4698</v>
      </c>
      <c r="E203" s="234" t="s">
        <v>19</v>
      </c>
      <c r="F203" s="234" t="s">
        <v>19</v>
      </c>
      <c r="G203" s="234" t="s">
        <v>19</v>
      </c>
      <c r="H203" s="234" t="s">
        <v>4699</v>
      </c>
      <c r="I203" s="234" t="s">
        <v>19</v>
      </c>
      <c r="J203" s="234" t="s">
        <v>4700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4701</v>
      </c>
      <c r="B204" s="234" t="s">
        <v>4702</v>
      </c>
      <c r="C204" s="234" t="s">
        <v>4703</v>
      </c>
      <c r="D204" s="234" t="s">
        <v>19</v>
      </c>
      <c r="E204" s="234" t="s">
        <v>19</v>
      </c>
      <c r="F204" s="234" t="s">
        <v>19</v>
      </c>
      <c r="G204" s="234" t="s">
        <v>19</v>
      </c>
      <c r="H204" s="234" t="s">
        <v>4704</v>
      </c>
      <c r="I204" s="234" t="s">
        <v>19</v>
      </c>
      <c r="J204" s="234" t="s">
        <v>4705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4706</v>
      </c>
      <c r="B205" s="234" t="s">
        <v>4707</v>
      </c>
      <c r="C205" s="234" t="s">
        <v>4708</v>
      </c>
      <c r="D205" s="234" t="s">
        <v>19</v>
      </c>
      <c r="E205" s="234" t="s">
        <v>19</v>
      </c>
      <c r="F205" s="234" t="s">
        <v>19</v>
      </c>
      <c r="G205" s="234" t="s">
        <v>19</v>
      </c>
      <c r="H205" s="234" t="s">
        <v>4709</v>
      </c>
      <c r="I205" s="234" t="s">
        <v>4710</v>
      </c>
      <c r="J205" s="234" t="s">
        <v>4711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4712</v>
      </c>
      <c r="B206" s="234" t="s">
        <v>4713</v>
      </c>
      <c r="C206" s="234" t="s">
        <v>4714</v>
      </c>
      <c r="D206" s="234" t="s">
        <v>19</v>
      </c>
      <c r="E206" s="234" t="s">
        <v>19</v>
      </c>
      <c r="F206" s="234" t="s">
        <v>19</v>
      </c>
      <c r="G206" s="234" t="s">
        <v>19</v>
      </c>
      <c r="H206" s="234" t="s">
        <v>4715</v>
      </c>
      <c r="I206" s="234" t="s">
        <v>19</v>
      </c>
      <c r="J206" s="234" t="s">
        <v>4716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4717</v>
      </c>
      <c r="B207" s="234" t="s">
        <v>4718</v>
      </c>
      <c r="C207" s="234" t="s">
        <v>4714</v>
      </c>
      <c r="D207" s="234" t="s">
        <v>4719</v>
      </c>
      <c r="E207" s="234" t="s">
        <v>19</v>
      </c>
      <c r="F207" s="234" t="s">
        <v>19</v>
      </c>
      <c r="G207" s="234" t="s">
        <v>19</v>
      </c>
      <c r="H207" s="234" t="s">
        <v>4720</v>
      </c>
      <c r="I207" s="234" t="s">
        <v>19</v>
      </c>
      <c r="J207" s="234" t="s">
        <v>4721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4722</v>
      </c>
      <c r="B208" s="234" t="s">
        <v>4723</v>
      </c>
      <c r="C208" s="234" t="s">
        <v>4724</v>
      </c>
      <c r="D208" s="234" t="s">
        <v>4719</v>
      </c>
      <c r="E208" s="234" t="s">
        <v>19</v>
      </c>
      <c r="F208" s="234" t="s">
        <v>4725</v>
      </c>
      <c r="G208" s="234" t="s">
        <v>4726</v>
      </c>
      <c r="H208" s="234" t="s">
        <v>4727</v>
      </c>
      <c r="I208" s="234" t="s">
        <v>4728</v>
      </c>
      <c r="J208" s="234" t="s">
        <v>4729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4730</v>
      </c>
      <c r="B209" s="234" t="s">
        <v>4731</v>
      </c>
      <c r="C209" s="234" t="s">
        <v>4732</v>
      </c>
      <c r="D209" s="234" t="s">
        <v>4733</v>
      </c>
      <c r="E209" s="234" t="s">
        <v>19</v>
      </c>
      <c r="F209" s="234" t="s">
        <v>4725</v>
      </c>
      <c r="G209" s="234" t="s">
        <v>4734</v>
      </c>
      <c r="H209" s="234" t="s">
        <v>4735</v>
      </c>
      <c r="I209" s="234" t="s">
        <v>4728</v>
      </c>
      <c r="J209" s="234" t="s">
        <v>4736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1207</v>
      </c>
      <c r="B210" s="233" t="s">
        <v>4737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4738</v>
      </c>
      <c r="B211" s="234" t="s">
        <v>4739</v>
      </c>
      <c r="C211" s="234" t="s">
        <v>4740</v>
      </c>
      <c r="D211" s="234" t="s">
        <v>4741</v>
      </c>
      <c r="E211" s="234" t="s">
        <v>19</v>
      </c>
      <c r="F211" s="234" t="s">
        <v>19</v>
      </c>
      <c r="G211" s="234" t="s">
        <v>4742</v>
      </c>
      <c r="H211" s="234" t="s">
        <v>4743</v>
      </c>
      <c r="I211" s="234" t="s">
        <v>4744</v>
      </c>
      <c r="J211" s="234" t="s">
        <v>4745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4746</v>
      </c>
      <c r="B212" s="234" t="s">
        <v>4747</v>
      </c>
      <c r="C212" s="234" t="s">
        <v>4748</v>
      </c>
      <c r="D212" s="234" t="s">
        <v>4749</v>
      </c>
      <c r="E212" s="234" t="s">
        <v>19</v>
      </c>
      <c r="F212" s="234" t="s">
        <v>4750</v>
      </c>
      <c r="G212" s="234" t="s">
        <v>19</v>
      </c>
      <c r="H212" s="234" t="s">
        <v>19</v>
      </c>
      <c r="I212" s="234" t="s">
        <v>19</v>
      </c>
      <c r="J212" s="234" t="s">
        <v>4751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4752</v>
      </c>
      <c r="B213" s="234" t="s">
        <v>4753</v>
      </c>
      <c r="C213" s="234" t="s">
        <v>4754</v>
      </c>
      <c r="D213" s="234" t="s">
        <v>4755</v>
      </c>
      <c r="E213" s="234" t="s">
        <v>19</v>
      </c>
      <c r="F213" s="234" t="s">
        <v>4756</v>
      </c>
      <c r="G213" s="234" t="s">
        <v>19</v>
      </c>
      <c r="H213" s="234" t="s">
        <v>4757</v>
      </c>
      <c r="I213" s="234" t="s">
        <v>19</v>
      </c>
      <c r="J213" s="234" t="s">
        <v>4758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4759</v>
      </c>
      <c r="B214" s="234" t="s">
        <v>4760</v>
      </c>
      <c r="C214" s="234" t="s">
        <v>4761</v>
      </c>
      <c r="D214" s="234" t="s">
        <v>4762</v>
      </c>
      <c r="E214" s="234" t="s">
        <v>19</v>
      </c>
      <c r="F214" s="234" t="s">
        <v>19</v>
      </c>
      <c r="G214" s="234" t="s">
        <v>19</v>
      </c>
      <c r="H214" s="234" t="s">
        <v>4763</v>
      </c>
      <c r="I214" s="234" t="s">
        <v>4098</v>
      </c>
      <c r="J214" s="234" t="s">
        <v>4764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4765</v>
      </c>
      <c r="B215" s="234" t="s">
        <v>4766</v>
      </c>
      <c r="C215" s="234" t="s">
        <v>4767</v>
      </c>
      <c r="D215" s="234" t="s">
        <v>4768</v>
      </c>
      <c r="E215" s="234" t="s">
        <v>19</v>
      </c>
      <c r="F215" s="234" t="s">
        <v>19</v>
      </c>
      <c r="G215" s="234" t="s">
        <v>19</v>
      </c>
      <c r="H215" s="234" t="s">
        <v>4769</v>
      </c>
      <c r="I215" s="234" t="s">
        <v>19</v>
      </c>
      <c r="J215" s="234" t="s">
        <v>4770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4771</v>
      </c>
      <c r="B216" s="232" t="s">
        <v>4772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1221</v>
      </c>
      <c r="B217" s="233" t="s">
        <v>4773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4774</v>
      </c>
      <c r="B218" s="234" t="s">
        <v>4775</v>
      </c>
      <c r="C218" s="234" t="s">
        <v>4776</v>
      </c>
      <c r="D218" s="234" t="s">
        <v>3870</v>
      </c>
      <c r="E218" s="234" t="s">
        <v>3656</v>
      </c>
      <c r="F218" s="234" t="s">
        <v>19</v>
      </c>
      <c r="G218" s="234" t="s">
        <v>19</v>
      </c>
      <c r="H218" s="234" t="s">
        <v>4777</v>
      </c>
      <c r="I218" s="234" t="s">
        <v>19</v>
      </c>
      <c r="J218" s="234" t="s">
        <v>4778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4779</v>
      </c>
      <c r="B219" s="234" t="s">
        <v>4780</v>
      </c>
      <c r="C219" s="234" t="s">
        <v>3661</v>
      </c>
      <c r="D219" s="234" t="s">
        <v>3662</v>
      </c>
      <c r="E219" s="234" t="s">
        <v>19</v>
      </c>
      <c r="F219" s="234" t="s">
        <v>3664</v>
      </c>
      <c r="G219" s="234" t="s">
        <v>19</v>
      </c>
      <c r="H219" s="234" t="s">
        <v>4781</v>
      </c>
      <c r="I219" s="234" t="s">
        <v>19</v>
      </c>
      <c r="J219" s="234" t="s">
        <v>4782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1225</v>
      </c>
      <c r="B220" s="233" t="s">
        <v>4783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4784</v>
      </c>
      <c r="B221" s="234" t="s">
        <v>4785</v>
      </c>
      <c r="C221" s="234" t="s">
        <v>4786</v>
      </c>
      <c r="D221" s="234" t="s">
        <v>4787</v>
      </c>
      <c r="E221" s="234" t="s">
        <v>19</v>
      </c>
      <c r="F221" s="234" t="s">
        <v>19</v>
      </c>
      <c r="G221" s="234" t="s">
        <v>19</v>
      </c>
      <c r="H221" s="234" t="s">
        <v>4788</v>
      </c>
      <c r="I221" s="234" t="s">
        <v>19</v>
      </c>
      <c r="J221" s="234" t="s">
        <v>4789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4790</v>
      </c>
      <c r="B222" s="234" t="s">
        <v>4791</v>
      </c>
      <c r="C222" s="234" t="s">
        <v>4792</v>
      </c>
      <c r="D222" s="234" t="s">
        <v>4793</v>
      </c>
      <c r="E222" s="234" t="s">
        <v>19</v>
      </c>
      <c r="F222" s="234" t="s">
        <v>19</v>
      </c>
      <c r="G222" s="234" t="s">
        <v>19</v>
      </c>
      <c r="H222" s="234" t="s">
        <v>4794</v>
      </c>
      <c r="I222" s="234" t="s">
        <v>19</v>
      </c>
      <c r="J222" s="234" t="s">
        <v>4795</v>
      </c>
      <c r="K222" s="237">
        <f>IF(COUNTIF(L222:AY222,"&lt;&gt;")=0,"",SUMPRODUCT(((Recommendations[ImplStatus]="Implemented")+(Recommendations[ImplStatus]="Compensated"))*ISNUMBER(MATCH(Recommendations[Id],L222:AY222,0)))/COUNTIF(L222:AY222,"&lt;&gt;"))</f>
        <v>0</v>
      </c>
      <c r="L222" s="240" t="s">
        <v>111</v>
      </c>
      <c r="M222" s="240" t="s">
        <v>159</v>
      </c>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4796</v>
      </c>
      <c r="B223" s="234" t="s">
        <v>4797</v>
      </c>
      <c r="C223" s="234" t="s">
        <v>4798</v>
      </c>
      <c r="D223" s="234" t="s">
        <v>19</v>
      </c>
      <c r="E223" s="234" t="s">
        <v>4799</v>
      </c>
      <c r="F223" s="234" t="s">
        <v>19</v>
      </c>
      <c r="G223" s="234" t="s">
        <v>19</v>
      </c>
      <c r="H223" s="234" t="s">
        <v>4800</v>
      </c>
      <c r="I223" s="234" t="s">
        <v>19</v>
      </c>
      <c r="J223" s="234" t="s">
        <v>4801</v>
      </c>
      <c r="K223" s="237">
        <f>IF(COUNTIF(L223:AY223,"&lt;&gt;")=0,"",SUMPRODUCT(((Recommendations[ImplStatus]="Implemented")+(Recommendations[ImplStatus]="Compensated"))*ISNUMBER(MATCH(Recommendations[Id],L223:AY223,0)))/COUNTIF(L223:AY223,"&lt;&gt;"))</f>
        <v>0</v>
      </c>
      <c r="L223" s="240" t="s">
        <v>45</v>
      </c>
      <c r="M223" s="240" t="s">
        <v>111</v>
      </c>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4802</v>
      </c>
      <c r="B224" s="234" t="s">
        <v>4803</v>
      </c>
      <c r="C224" s="234" t="s">
        <v>4804</v>
      </c>
      <c r="D224" s="234" t="s">
        <v>19</v>
      </c>
      <c r="E224" s="234" t="s">
        <v>19</v>
      </c>
      <c r="F224" s="234" t="s">
        <v>19</v>
      </c>
      <c r="G224" s="234" t="s">
        <v>19</v>
      </c>
      <c r="H224" s="234" t="s">
        <v>4805</v>
      </c>
      <c r="I224" s="234" t="s">
        <v>19</v>
      </c>
      <c r="J224" s="234" t="s">
        <v>4806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4807</v>
      </c>
      <c r="B225" s="234" t="s">
        <v>4808</v>
      </c>
      <c r="C225" s="234" t="s">
        <v>4809</v>
      </c>
      <c r="D225" s="234" t="s">
        <v>19</v>
      </c>
      <c r="E225" s="234" t="s">
        <v>19</v>
      </c>
      <c r="F225" s="234" t="s">
        <v>19</v>
      </c>
      <c r="G225" s="234" t="s">
        <v>19</v>
      </c>
      <c r="H225" s="234" t="s">
        <v>4810</v>
      </c>
      <c r="I225" s="234" t="s">
        <v>19</v>
      </c>
      <c r="J225" s="234" t="s">
        <v>19</v>
      </c>
      <c r="K225" s="237">
        <f>IF(COUNTIF(L225:AY225,"&lt;&gt;")=0,"",SUMPRODUCT(((Recommendations[ImplStatus]="Implemented")+(Recommendations[ImplStatus]="Compensated"))*ISNUMBER(MATCH(Recommendations[Id],L225:AY225,0)))/COUNTIF(L225:AY225,"&lt;&gt;"))</f>
        <v>0</v>
      </c>
      <c r="L225" s="240" t="s">
        <v>45</v>
      </c>
      <c r="M225" s="240" t="s">
        <v>159</v>
      </c>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4811</v>
      </c>
      <c r="B226" s="234" t="s">
        <v>4812</v>
      </c>
      <c r="C226" s="234" t="s">
        <v>4813</v>
      </c>
      <c r="D226" s="234" t="s">
        <v>19</v>
      </c>
      <c r="E226" s="234" t="s">
        <v>19</v>
      </c>
      <c r="F226" s="234" t="s">
        <v>19</v>
      </c>
      <c r="G226" s="234" t="s">
        <v>19</v>
      </c>
      <c r="H226" s="234" t="s">
        <v>4814</v>
      </c>
      <c r="I226" s="234" t="s">
        <v>19</v>
      </c>
      <c r="J226" s="234" t="s">
        <v>4815</v>
      </c>
      <c r="K226" s="237">
        <f>IF(COUNTIF(L226:AY226,"&lt;&gt;")=0,"",SUMPRODUCT(((Recommendations[ImplStatus]="Implemented")+(Recommendations[ImplStatus]="Compensated"))*ISNUMBER(MATCH(Recommendations[Id],L226:AY226,0)))/COUNTIF(L226:AY226,"&lt;&gt;"))</f>
        <v>0</v>
      </c>
      <c r="L226" s="240" t="s">
        <v>111</v>
      </c>
      <c r="M226" s="240" t="s">
        <v>571</v>
      </c>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4816</v>
      </c>
      <c r="B227" s="234" t="s">
        <v>4817</v>
      </c>
      <c r="C227" s="234" t="s">
        <v>4818</v>
      </c>
      <c r="D227" s="234" t="s">
        <v>19</v>
      </c>
      <c r="E227" s="234" t="s">
        <v>19</v>
      </c>
      <c r="F227" s="234" t="s">
        <v>19</v>
      </c>
      <c r="G227" s="234" t="s">
        <v>19</v>
      </c>
      <c r="H227" s="234" t="s">
        <v>4819</v>
      </c>
      <c r="I227" s="234" t="s">
        <v>19</v>
      </c>
      <c r="J227" s="234" t="s">
        <v>4820</v>
      </c>
      <c r="K227" s="237">
        <f>IF(COUNTIF(L227:AY227,"&lt;&gt;")=0,"",SUMPRODUCT(((Recommendations[ImplStatus]="Implemented")+(Recommendations[ImplStatus]="Compensated"))*ISNUMBER(MATCH(Recommendations[Id],L227:AY227,0)))/COUNTIF(L227:AY227,"&lt;&gt;"))</f>
        <v>0</v>
      </c>
      <c r="L227" s="240" t="s">
        <v>164</v>
      </c>
      <c r="M227" s="240" t="s">
        <v>398</v>
      </c>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4821</v>
      </c>
      <c r="B228" s="234" t="s">
        <v>4822</v>
      </c>
      <c r="C228" s="234" t="s">
        <v>4823</v>
      </c>
      <c r="D228" s="234" t="s">
        <v>19</v>
      </c>
      <c r="E228" s="234" t="s">
        <v>19</v>
      </c>
      <c r="F228" s="234" t="s">
        <v>19</v>
      </c>
      <c r="G228" s="234" t="s">
        <v>19</v>
      </c>
      <c r="H228" s="234" t="s">
        <v>4824</v>
      </c>
      <c r="I228" s="234" t="s">
        <v>19</v>
      </c>
      <c r="J228" s="234" t="s">
        <v>4825</v>
      </c>
      <c r="K228" s="237">
        <f>IF(COUNTIF(L228:AY228,"&lt;&gt;")=0,"",SUMPRODUCT(((Recommendations[ImplStatus]="Implemented")+(Recommendations[ImplStatus]="Compensated"))*ISNUMBER(MATCH(Recommendations[Id],L228:AY228,0)))/COUNTIF(L228:AY228,"&lt;&gt;"))</f>
        <v>0</v>
      </c>
      <c r="L228" s="240" t="s">
        <v>111</v>
      </c>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4826</v>
      </c>
      <c r="B229" s="234" t="s">
        <v>4827</v>
      </c>
      <c r="C229" s="234" t="s">
        <v>4828</v>
      </c>
      <c r="D229" s="234" t="s">
        <v>19</v>
      </c>
      <c r="E229" s="234" t="s">
        <v>19</v>
      </c>
      <c r="F229" s="234" t="s">
        <v>19</v>
      </c>
      <c r="G229" s="234" t="s">
        <v>19</v>
      </c>
      <c r="H229" s="234" t="s">
        <v>4829</v>
      </c>
      <c r="I229" s="234" t="s">
        <v>19</v>
      </c>
      <c r="J229" s="234" t="s">
        <v>4830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1229</v>
      </c>
      <c r="B230" s="233" t="s">
        <v>4831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4832</v>
      </c>
      <c r="B231" s="234" t="s">
        <v>4833</v>
      </c>
      <c r="C231" s="234" t="s">
        <v>4834</v>
      </c>
      <c r="D231" s="234" t="s">
        <v>4835</v>
      </c>
      <c r="E231" s="234" t="s">
        <v>19</v>
      </c>
      <c r="F231" s="234" t="s">
        <v>19</v>
      </c>
      <c r="G231" s="234" t="s">
        <v>19</v>
      </c>
      <c r="H231" s="234" t="s">
        <v>4836</v>
      </c>
      <c r="I231" s="234" t="s">
        <v>19</v>
      </c>
      <c r="J231" s="234" t="s">
        <v>4837</v>
      </c>
      <c r="K231" s="237">
        <f>IF(COUNTIF(L231:AY231,"&lt;&gt;")=0,"",SUMPRODUCT(((Recommendations[ImplStatus]="Implemented")+(Recommendations[ImplStatus]="Compensated"))*ISNUMBER(MATCH(Recommendations[Id],L231:AY231,0)))/COUNTIF(L231:AY231,"&lt;&gt;"))</f>
        <v>0</v>
      </c>
      <c r="L231" s="240" t="s">
        <v>194</v>
      </c>
      <c r="M231" s="240" t="s">
        <v>199</v>
      </c>
      <c r="N231" s="240" t="s">
        <v>204</v>
      </c>
      <c r="O231" s="240" t="s">
        <v>209</v>
      </c>
      <c r="P231" s="240" t="s">
        <v>214</v>
      </c>
      <c r="Q231" s="240" t="s">
        <v>219</v>
      </c>
      <c r="R231" s="240" t="s">
        <v>556</v>
      </c>
      <c r="S231" s="240" t="s">
        <v>561</v>
      </c>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4838</v>
      </c>
      <c r="B232" s="234" t="s">
        <v>4839</v>
      </c>
      <c r="C232" s="234" t="s">
        <v>4840</v>
      </c>
      <c r="D232" s="234" t="s">
        <v>4841</v>
      </c>
      <c r="E232" s="234" t="s">
        <v>19</v>
      </c>
      <c r="F232" s="234" t="s">
        <v>19</v>
      </c>
      <c r="G232" s="234" t="s">
        <v>19</v>
      </c>
      <c r="H232" s="234" t="s">
        <v>4842</v>
      </c>
      <c r="I232" s="234" t="s">
        <v>19</v>
      </c>
      <c r="J232" s="234" t="s">
        <v>4843</v>
      </c>
      <c r="K232" s="237">
        <f>IF(COUNTIF(L232:AY232,"&lt;&gt;")=0,"",SUMPRODUCT(((Recommendations[ImplStatus]="Implemented")+(Recommendations[ImplStatus]="Compensated"))*ISNUMBER(MATCH(Recommendations[Id],L232:AY232,0)))/COUNTIF(L232:AY232,"&lt;&gt;"))</f>
        <v>0</v>
      </c>
      <c r="L232" s="240" t="s">
        <v>194</v>
      </c>
      <c r="M232" s="240" t="s">
        <v>199</v>
      </c>
      <c r="N232" s="240" t="s">
        <v>204</v>
      </c>
      <c r="O232" s="240" t="s">
        <v>209</v>
      </c>
      <c r="P232" s="240" t="s">
        <v>214</v>
      </c>
      <c r="Q232" s="240" t="s">
        <v>219</v>
      </c>
      <c r="R232" s="240" t="s">
        <v>224</v>
      </c>
      <c r="S232" s="240" t="s">
        <v>229</v>
      </c>
      <c r="T232" s="240" t="s">
        <v>556</v>
      </c>
      <c r="U232" s="240" t="s">
        <v>561</v>
      </c>
      <c r="V232" s="240" t="s">
        <v>566</v>
      </c>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4844</v>
      </c>
      <c r="B233" s="234" t="s">
        <v>4845</v>
      </c>
      <c r="C233" s="234" t="s">
        <v>4846</v>
      </c>
      <c r="D233" s="234" t="s">
        <v>4847</v>
      </c>
      <c r="E233" s="234" t="s">
        <v>19</v>
      </c>
      <c r="F233" s="234" t="s">
        <v>19</v>
      </c>
      <c r="G233" s="234" t="s">
        <v>19</v>
      </c>
      <c r="H233" s="234" t="s">
        <v>4848</v>
      </c>
      <c r="I233" s="234" t="s">
        <v>19</v>
      </c>
      <c r="J233" s="234" t="s">
        <v>4849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4850</v>
      </c>
      <c r="B234" s="234" t="s">
        <v>4851</v>
      </c>
      <c r="C234" s="234" t="s">
        <v>4852</v>
      </c>
      <c r="D234" s="234" t="s">
        <v>4853</v>
      </c>
      <c r="E234" s="234" t="s">
        <v>19</v>
      </c>
      <c r="F234" s="234" t="s">
        <v>19</v>
      </c>
      <c r="G234" s="234" t="s">
        <v>19</v>
      </c>
      <c r="H234" s="234" t="s">
        <v>4854</v>
      </c>
      <c r="I234" s="234" t="s">
        <v>19</v>
      </c>
      <c r="J234" s="234" t="s">
        <v>4855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1233</v>
      </c>
      <c r="B235" s="233" t="s">
        <v>4856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4857</v>
      </c>
      <c r="B236" s="234" t="s">
        <v>4858</v>
      </c>
      <c r="C236" s="234" t="s">
        <v>4859</v>
      </c>
      <c r="D236" s="234" t="s">
        <v>4860</v>
      </c>
      <c r="E236" s="234" t="s">
        <v>19</v>
      </c>
      <c r="F236" s="234" t="s">
        <v>19</v>
      </c>
      <c r="G236" s="234" t="s">
        <v>19</v>
      </c>
      <c r="H236" s="234" t="s">
        <v>4861</v>
      </c>
      <c r="I236" s="234" t="s">
        <v>19</v>
      </c>
      <c r="J236" s="234" t="s">
        <v>4862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4863</v>
      </c>
      <c r="B237" s="234" t="s">
        <v>4864</v>
      </c>
      <c r="C237" s="234" t="s">
        <v>4865</v>
      </c>
      <c r="D237" s="234" t="s">
        <v>4866</v>
      </c>
      <c r="E237" s="234" t="s">
        <v>19</v>
      </c>
      <c r="F237" s="234" t="s">
        <v>19</v>
      </c>
      <c r="G237" s="234" t="s">
        <v>4867</v>
      </c>
      <c r="H237" s="234" t="s">
        <v>4868</v>
      </c>
      <c r="I237" s="234" t="s">
        <v>4098</v>
      </c>
      <c r="J237" s="234" t="s">
        <v>4869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4870</v>
      </c>
      <c r="B238" s="234" t="s">
        <v>4871</v>
      </c>
      <c r="C238" s="234" t="s">
        <v>4872</v>
      </c>
      <c r="D238" s="234" t="s">
        <v>19</v>
      </c>
      <c r="E238" s="234" t="s">
        <v>19</v>
      </c>
      <c r="F238" s="234" t="s">
        <v>19</v>
      </c>
      <c r="G238" s="234" t="s">
        <v>19</v>
      </c>
      <c r="H238" s="234" t="s">
        <v>4873</v>
      </c>
      <c r="I238" s="234" t="s">
        <v>4874</v>
      </c>
      <c r="J238" s="234" t="s">
        <v>4875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4876</v>
      </c>
      <c r="B239" s="234" t="s">
        <v>4877</v>
      </c>
      <c r="C239" s="234" t="s">
        <v>4878</v>
      </c>
      <c r="D239" s="234" t="s">
        <v>19</v>
      </c>
      <c r="E239" s="234" t="s">
        <v>19</v>
      </c>
      <c r="F239" s="234" t="s">
        <v>19</v>
      </c>
      <c r="G239" s="234" t="s">
        <v>19</v>
      </c>
      <c r="H239" s="234" t="s">
        <v>4879</v>
      </c>
      <c r="I239" s="234" t="s">
        <v>4098</v>
      </c>
      <c r="J239" s="234" t="s">
        <v>4880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4881</v>
      </c>
      <c r="B240" s="234" t="s">
        <v>4882</v>
      </c>
      <c r="C240" s="234" t="s">
        <v>4883</v>
      </c>
      <c r="D240" s="234" t="s">
        <v>4884</v>
      </c>
      <c r="E240" s="234" t="s">
        <v>19</v>
      </c>
      <c r="F240" s="234" t="s">
        <v>19</v>
      </c>
      <c r="G240" s="234" t="s">
        <v>19</v>
      </c>
      <c r="H240" s="234" t="s">
        <v>4885</v>
      </c>
      <c r="I240" s="234" t="s">
        <v>19</v>
      </c>
      <c r="J240" s="234" t="s">
        <v>4886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1237</v>
      </c>
      <c r="B241" s="233" t="s">
        <v>4887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4888</v>
      </c>
      <c r="B242" s="234" t="s">
        <v>4889</v>
      </c>
      <c r="C242" s="234" t="s">
        <v>4890</v>
      </c>
      <c r="D242" s="234" t="s">
        <v>19</v>
      </c>
      <c r="E242" s="234" t="s">
        <v>19</v>
      </c>
      <c r="F242" s="234" t="s">
        <v>4891</v>
      </c>
      <c r="G242" s="234" t="s">
        <v>19</v>
      </c>
      <c r="H242" s="234" t="s">
        <v>4892</v>
      </c>
      <c r="I242" s="234" t="s">
        <v>19</v>
      </c>
      <c r="J242" s="234" t="s">
        <v>4893</v>
      </c>
      <c r="K242" s="237">
        <f>IF(COUNTIF(L242:AY242,"&lt;&gt;")=0,"",SUMPRODUCT(((Recommendations[ImplStatus]="Implemented")+(Recommendations[ImplStatus]="Compensated"))*ISNUMBER(MATCH(Recommendations[Id],L242:AY242,0)))/COUNTIF(L242:AY242,"&lt;&gt;"))</f>
        <v>0</v>
      </c>
      <c r="L242" s="240" t="s">
        <v>174</v>
      </c>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1241</v>
      </c>
      <c r="B243" s="233" t="s">
        <v>4894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4895</v>
      </c>
      <c r="B244" s="234" t="s">
        <v>4896</v>
      </c>
      <c r="C244" s="234" t="s">
        <v>4897</v>
      </c>
      <c r="D244" s="234" t="s">
        <v>19</v>
      </c>
      <c r="E244" s="234" t="s">
        <v>19</v>
      </c>
      <c r="F244" s="234" t="s">
        <v>4898</v>
      </c>
      <c r="G244" s="234" t="s">
        <v>19</v>
      </c>
      <c r="H244" s="234" t="s">
        <v>4899</v>
      </c>
      <c r="I244" s="234" t="s">
        <v>4900</v>
      </c>
      <c r="J244" s="234" t="s">
        <v>4901</v>
      </c>
      <c r="K244" s="237">
        <f>IF(COUNTIF(L244:AY244,"&lt;&gt;")=0,"",SUMPRODUCT(((Recommendations[ImplStatus]="Implemented")+(Recommendations[ImplStatus]="Compensated"))*ISNUMBER(MATCH(Recommendations[Id],L244:AY244,0)))/COUNTIF(L244:AY244,"&lt;&gt;"))</f>
        <v>0</v>
      </c>
      <c r="L244" s="240" t="s">
        <v>164</v>
      </c>
      <c r="M244" s="240" t="s">
        <v>189</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4902</v>
      </c>
      <c r="B245" s="234" t="s">
        <v>4903</v>
      </c>
      <c r="C245" s="234" t="s">
        <v>4904</v>
      </c>
      <c r="D245" s="234" t="s">
        <v>4905</v>
      </c>
      <c r="E245" s="234" t="s">
        <v>19</v>
      </c>
      <c r="F245" s="234" t="s">
        <v>19</v>
      </c>
      <c r="G245" s="234" t="s">
        <v>19</v>
      </c>
      <c r="H245" s="234" t="s">
        <v>4906</v>
      </c>
      <c r="I245" s="234" t="s">
        <v>19</v>
      </c>
      <c r="J245" s="234" t="s">
        <v>4907</v>
      </c>
      <c r="K245" s="237">
        <f>IF(COUNTIF(L245:AY245,"&lt;&gt;")=0,"",SUMPRODUCT(((Recommendations[ImplStatus]="Implemented")+(Recommendations[ImplStatus]="Compensated"))*ISNUMBER(MATCH(Recommendations[Id],L245:AY245,0)))/COUNTIF(L245:AY245,"&lt;&gt;"))</f>
        <v>0</v>
      </c>
      <c r="L245" s="240" t="s">
        <v>189</v>
      </c>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4908</v>
      </c>
      <c r="B246" s="234" t="s">
        <v>4909</v>
      </c>
      <c r="C246" s="234" t="s">
        <v>4910</v>
      </c>
      <c r="D246" s="234" t="s">
        <v>19</v>
      </c>
      <c r="E246" s="234" t="s">
        <v>19</v>
      </c>
      <c r="F246" s="234" t="s">
        <v>19</v>
      </c>
      <c r="G246" s="234" t="s">
        <v>19</v>
      </c>
      <c r="H246" s="234" t="s">
        <v>4911</v>
      </c>
      <c r="I246" s="234" t="s">
        <v>19</v>
      </c>
      <c r="J246" s="234" t="s">
        <v>4912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1245</v>
      </c>
      <c r="B247" s="233" t="s">
        <v>4913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4914</v>
      </c>
      <c r="B248" s="234" t="s">
        <v>4915</v>
      </c>
      <c r="C248" s="234" t="s">
        <v>4916</v>
      </c>
      <c r="D248" s="234" t="s">
        <v>4917</v>
      </c>
      <c r="E248" s="234" t="s">
        <v>19</v>
      </c>
      <c r="F248" s="234" t="s">
        <v>19</v>
      </c>
      <c r="G248" s="234" t="s">
        <v>19</v>
      </c>
      <c r="H248" s="234" t="s">
        <v>4918</v>
      </c>
      <c r="I248" s="234" t="s">
        <v>4919</v>
      </c>
      <c r="J248" s="234" t="s">
        <v>4920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4921</v>
      </c>
      <c r="B249" s="234" t="s">
        <v>4922</v>
      </c>
      <c r="C249" s="234" t="s">
        <v>4916</v>
      </c>
      <c r="D249" s="234" t="s">
        <v>4923</v>
      </c>
      <c r="E249" s="234" t="s">
        <v>19</v>
      </c>
      <c r="F249" s="234" t="s">
        <v>19</v>
      </c>
      <c r="G249" s="234" t="s">
        <v>19</v>
      </c>
      <c r="H249" s="234" t="s">
        <v>4918</v>
      </c>
      <c r="I249" s="234" t="s">
        <v>4924</v>
      </c>
      <c r="J249" s="234" t="s">
        <v>4925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4926</v>
      </c>
      <c r="B250" s="234" t="s">
        <v>4927</v>
      </c>
      <c r="C250" s="234" t="s">
        <v>4928</v>
      </c>
      <c r="D250" s="234" t="s">
        <v>4929</v>
      </c>
      <c r="E250" s="234" t="s">
        <v>19</v>
      </c>
      <c r="F250" s="234" t="s">
        <v>19</v>
      </c>
      <c r="G250" s="234" t="s">
        <v>19</v>
      </c>
      <c r="H250" s="234" t="s">
        <v>4930</v>
      </c>
      <c r="I250" s="234" t="s">
        <v>19</v>
      </c>
      <c r="J250" s="234" t="s">
        <v>4931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4932</v>
      </c>
      <c r="B251" s="232" t="s">
        <v>4933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1251</v>
      </c>
      <c r="B252" s="233" t="s">
        <v>4934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4935</v>
      </c>
      <c r="B253" s="234" t="s">
        <v>4936</v>
      </c>
      <c r="C253" s="234" t="s">
        <v>4937</v>
      </c>
      <c r="D253" s="234" t="s">
        <v>3870</v>
      </c>
      <c r="E253" s="234" t="s">
        <v>3656</v>
      </c>
      <c r="F253" s="234" t="s">
        <v>19</v>
      </c>
      <c r="G253" s="234" t="s">
        <v>19</v>
      </c>
      <c r="H253" s="234" t="s">
        <v>4938</v>
      </c>
      <c r="I253" s="234" t="s">
        <v>19</v>
      </c>
      <c r="J253" s="234" t="s">
        <v>4939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4940</v>
      </c>
      <c r="B254" s="234" t="s">
        <v>4941</v>
      </c>
      <c r="C254" s="234" t="s">
        <v>3661</v>
      </c>
      <c r="D254" s="234" t="s">
        <v>3662</v>
      </c>
      <c r="E254" s="234" t="s">
        <v>19</v>
      </c>
      <c r="F254" s="234" t="s">
        <v>3664</v>
      </c>
      <c r="G254" s="234" t="s">
        <v>19</v>
      </c>
      <c r="H254" s="234" t="s">
        <v>4942</v>
      </c>
      <c r="I254" s="234" t="s">
        <v>19</v>
      </c>
      <c r="J254" s="234" t="s">
        <v>4943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1255</v>
      </c>
      <c r="B255" s="233" t="s">
        <v>4944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4945</v>
      </c>
      <c r="B256" s="234" t="s">
        <v>4946</v>
      </c>
      <c r="C256" s="234" t="s">
        <v>4947</v>
      </c>
      <c r="D256" s="234" t="s">
        <v>4948</v>
      </c>
      <c r="E256" s="234" t="s">
        <v>4949</v>
      </c>
      <c r="F256" s="234" t="s">
        <v>4950</v>
      </c>
      <c r="G256" s="234" t="s">
        <v>19</v>
      </c>
      <c r="H256" s="234" t="s">
        <v>4951</v>
      </c>
      <c r="I256" s="234" t="s">
        <v>19</v>
      </c>
      <c r="J256" s="234" t="s">
        <v>4952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4953</v>
      </c>
      <c r="B257" s="234" t="s">
        <v>4954</v>
      </c>
      <c r="C257" s="234" t="s">
        <v>4955</v>
      </c>
      <c r="D257" s="234" t="s">
        <v>4956</v>
      </c>
      <c r="E257" s="234" t="s">
        <v>19</v>
      </c>
      <c r="F257" s="234" t="s">
        <v>19</v>
      </c>
      <c r="G257" s="234" t="s">
        <v>19</v>
      </c>
      <c r="H257" s="234" t="s">
        <v>4957</v>
      </c>
      <c r="I257" s="234" t="s">
        <v>19</v>
      </c>
      <c r="J257" s="234" t="s">
        <v>4958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1260</v>
      </c>
      <c r="B258" s="233" t="s">
        <v>4959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4960</v>
      </c>
      <c r="B259" s="234" t="s">
        <v>4961</v>
      </c>
      <c r="C259" s="234" t="s">
        <v>4962</v>
      </c>
      <c r="D259" s="234" t="s">
        <v>4963</v>
      </c>
      <c r="E259" s="234" t="s">
        <v>4964</v>
      </c>
      <c r="F259" s="234" t="s">
        <v>19</v>
      </c>
      <c r="G259" s="234" t="s">
        <v>19</v>
      </c>
      <c r="H259" s="234" t="s">
        <v>4965</v>
      </c>
      <c r="I259" s="234" t="s">
        <v>19</v>
      </c>
      <c r="J259" s="234" t="s">
        <v>4966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4967</v>
      </c>
      <c r="B260" s="234" t="s">
        <v>4968</v>
      </c>
      <c r="C260" s="234" t="s">
        <v>4969</v>
      </c>
      <c r="D260" s="234" t="s">
        <v>19</v>
      </c>
      <c r="E260" s="234" t="s">
        <v>19</v>
      </c>
      <c r="F260" s="234" t="s">
        <v>19</v>
      </c>
      <c r="G260" s="234" t="s">
        <v>19</v>
      </c>
      <c r="H260" s="234" t="s">
        <v>4970</v>
      </c>
      <c r="I260" s="234" t="s">
        <v>4971</v>
      </c>
      <c r="J260" s="234" t="s">
        <v>4972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4973</v>
      </c>
      <c r="B261" s="234" t="s">
        <v>4974</v>
      </c>
      <c r="C261" s="234" t="s">
        <v>4975</v>
      </c>
      <c r="D261" s="234" t="s">
        <v>4976</v>
      </c>
      <c r="E261" s="234" t="s">
        <v>19</v>
      </c>
      <c r="F261" s="234" t="s">
        <v>19</v>
      </c>
      <c r="G261" s="234" t="s">
        <v>19</v>
      </c>
      <c r="H261" s="234" t="s">
        <v>4977</v>
      </c>
      <c r="I261" s="234" t="s">
        <v>4978</v>
      </c>
      <c r="J261" s="234" t="s">
        <v>4979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4980</v>
      </c>
      <c r="B262" s="234" t="s">
        <v>4981</v>
      </c>
      <c r="C262" s="234" t="s">
        <v>4982</v>
      </c>
      <c r="D262" s="234" t="s">
        <v>4983</v>
      </c>
      <c r="E262" s="234" t="s">
        <v>19</v>
      </c>
      <c r="F262" s="234" t="s">
        <v>19</v>
      </c>
      <c r="G262" s="234" t="s">
        <v>19</v>
      </c>
      <c r="H262" s="234" t="s">
        <v>4984</v>
      </c>
      <c r="I262" s="234" t="s">
        <v>4985</v>
      </c>
      <c r="J262" s="234" t="s">
        <v>4986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4987</v>
      </c>
      <c r="B263" s="234" t="s">
        <v>4988</v>
      </c>
      <c r="C263" s="234" t="s">
        <v>4989</v>
      </c>
      <c r="D263" s="234" t="s">
        <v>4990</v>
      </c>
      <c r="E263" s="234" t="s">
        <v>19</v>
      </c>
      <c r="F263" s="234" t="s">
        <v>19</v>
      </c>
      <c r="G263" s="234" t="s">
        <v>4991</v>
      </c>
      <c r="H263" s="234" t="s">
        <v>3894</v>
      </c>
      <c r="I263" s="234" t="s">
        <v>4992</v>
      </c>
      <c r="J263" s="234" t="s">
        <v>4993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4994</v>
      </c>
      <c r="B264" s="234" t="s">
        <v>4995</v>
      </c>
      <c r="C264" s="234" t="s">
        <v>4982</v>
      </c>
      <c r="D264" s="234" t="s">
        <v>4996</v>
      </c>
      <c r="E264" s="234" t="s">
        <v>19</v>
      </c>
      <c r="F264" s="234" t="s">
        <v>19</v>
      </c>
      <c r="G264" s="234" t="s">
        <v>19</v>
      </c>
      <c r="H264" s="234" t="s">
        <v>4997</v>
      </c>
      <c r="I264" s="234" t="s">
        <v>19</v>
      </c>
      <c r="J264" s="234" t="s">
        <v>4998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1264</v>
      </c>
      <c r="B265" s="233" t="s">
        <v>4999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5000</v>
      </c>
      <c r="B266" s="234" t="s">
        <v>5001</v>
      </c>
      <c r="C266" s="234" t="s">
        <v>5002</v>
      </c>
      <c r="D266" s="234" t="s">
        <v>5003</v>
      </c>
      <c r="E266" s="234" t="s">
        <v>5004</v>
      </c>
      <c r="F266" s="234" t="s">
        <v>19</v>
      </c>
      <c r="G266" s="234" t="s">
        <v>5005</v>
      </c>
      <c r="H266" s="234" t="s">
        <v>5006</v>
      </c>
      <c r="I266" s="234" t="s">
        <v>5007</v>
      </c>
      <c r="J266" s="234" t="s">
        <v>5008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5009</v>
      </c>
      <c r="B267" s="234" t="s">
        <v>5010</v>
      </c>
      <c r="C267" s="234" t="s">
        <v>5011</v>
      </c>
      <c r="D267" s="234" t="s">
        <v>5012</v>
      </c>
      <c r="E267" s="234" t="s">
        <v>19</v>
      </c>
      <c r="F267" s="234" t="s">
        <v>19</v>
      </c>
      <c r="G267" s="234" t="s">
        <v>19</v>
      </c>
      <c r="H267" s="234" t="s">
        <v>5013</v>
      </c>
      <c r="I267" s="234" t="s">
        <v>19</v>
      </c>
      <c r="J267" s="234" t="s">
        <v>5014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5015</v>
      </c>
      <c r="B268" s="234" t="s">
        <v>5016</v>
      </c>
      <c r="C268" s="234" t="s">
        <v>5017</v>
      </c>
      <c r="D268" s="234" t="s">
        <v>5012</v>
      </c>
      <c r="E268" s="234" t="s">
        <v>19</v>
      </c>
      <c r="F268" s="234" t="s">
        <v>19</v>
      </c>
      <c r="G268" s="234" t="s">
        <v>5018</v>
      </c>
      <c r="H268" s="234" t="s">
        <v>5019</v>
      </c>
      <c r="I268" s="234" t="s">
        <v>19</v>
      </c>
      <c r="J268" s="234" t="s">
        <v>5020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5021</v>
      </c>
      <c r="B269" s="234" t="s">
        <v>5022</v>
      </c>
      <c r="C269" s="234" t="s">
        <v>5017</v>
      </c>
      <c r="D269" s="234" t="s">
        <v>5023</v>
      </c>
      <c r="E269" s="234" t="s">
        <v>19</v>
      </c>
      <c r="F269" s="234" t="s">
        <v>19</v>
      </c>
      <c r="G269" s="234" t="s">
        <v>19</v>
      </c>
      <c r="H269" s="234" t="s">
        <v>5024</v>
      </c>
      <c r="I269" s="234" t="s">
        <v>19</v>
      </c>
      <c r="J269" s="234" t="s">
        <v>5025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5026</v>
      </c>
      <c r="B270" s="234" t="s">
        <v>5027</v>
      </c>
      <c r="C270" s="234" t="s">
        <v>5028</v>
      </c>
      <c r="D270" s="234" t="s">
        <v>5029</v>
      </c>
      <c r="E270" s="234" t="s">
        <v>19</v>
      </c>
      <c r="F270" s="234" t="s">
        <v>19</v>
      </c>
      <c r="G270" s="234" t="s">
        <v>19</v>
      </c>
      <c r="H270" s="234" t="s">
        <v>5030</v>
      </c>
      <c r="I270" s="234" t="s">
        <v>19</v>
      </c>
      <c r="J270" s="234" t="s">
        <v>5031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5032</v>
      </c>
      <c r="B271" s="234" t="s">
        <v>5033</v>
      </c>
      <c r="C271" s="234" t="s">
        <v>5034</v>
      </c>
      <c r="D271" s="234" t="s">
        <v>5035</v>
      </c>
      <c r="E271" s="234" t="s">
        <v>19</v>
      </c>
      <c r="F271" s="234" t="s">
        <v>19</v>
      </c>
      <c r="G271" s="234" t="s">
        <v>19</v>
      </c>
      <c r="H271" s="234" t="s">
        <v>5036</v>
      </c>
      <c r="I271" s="234" t="s">
        <v>5037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5038</v>
      </c>
      <c r="B272" s="234" t="s">
        <v>5039</v>
      </c>
      <c r="C272" s="234" t="s">
        <v>5040</v>
      </c>
      <c r="D272" s="234" t="s">
        <v>5041</v>
      </c>
      <c r="E272" s="234" t="s">
        <v>19</v>
      </c>
      <c r="F272" s="234" t="s">
        <v>19</v>
      </c>
      <c r="G272" s="234" t="s">
        <v>19</v>
      </c>
      <c r="H272" s="234" t="s">
        <v>5042</v>
      </c>
      <c r="I272" s="234" t="s">
        <v>5043</v>
      </c>
      <c r="J272" s="234" t="s">
        <v>5044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1268</v>
      </c>
      <c r="B273" s="233" t="s">
        <v>5045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5046</v>
      </c>
      <c r="B274" s="234" t="s">
        <v>5047</v>
      </c>
      <c r="C274" s="234" t="s">
        <v>5048</v>
      </c>
      <c r="D274" s="234" t="s">
        <v>5041</v>
      </c>
      <c r="E274" s="234" t="s">
        <v>5049</v>
      </c>
      <c r="F274" s="234" t="s">
        <v>19</v>
      </c>
      <c r="G274" s="234" t="s">
        <v>19</v>
      </c>
      <c r="H274" s="234" t="s">
        <v>5050</v>
      </c>
      <c r="I274" s="234" t="s">
        <v>19</v>
      </c>
      <c r="J274" s="234" t="s">
        <v>5051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5052</v>
      </c>
      <c r="B275" s="234" t="s">
        <v>5053</v>
      </c>
      <c r="C275" s="234" t="s">
        <v>5054</v>
      </c>
      <c r="D275" s="234" t="s">
        <v>5055</v>
      </c>
      <c r="E275" s="234" t="s">
        <v>19</v>
      </c>
      <c r="F275" s="234" t="s">
        <v>19</v>
      </c>
      <c r="G275" s="234" t="s">
        <v>19</v>
      </c>
      <c r="H275" s="234" t="s">
        <v>5056</v>
      </c>
      <c r="I275" s="234" t="s">
        <v>19</v>
      </c>
      <c r="J275" s="234" t="s">
        <v>5057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5058</v>
      </c>
      <c r="B276" s="234" t="s">
        <v>5059</v>
      </c>
      <c r="C276" s="234" t="s">
        <v>5060</v>
      </c>
      <c r="D276" s="234" t="s">
        <v>5061</v>
      </c>
      <c r="E276" s="234" t="s">
        <v>19</v>
      </c>
      <c r="F276" s="234" t="s">
        <v>5062</v>
      </c>
      <c r="G276" s="234" t="s">
        <v>19</v>
      </c>
      <c r="H276" s="234" t="s">
        <v>5063</v>
      </c>
      <c r="I276" s="234" t="s">
        <v>5064</v>
      </c>
      <c r="J276" s="234" t="s">
        <v>5065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5066</v>
      </c>
      <c r="B277" s="233" t="s">
        <v>5067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5068</v>
      </c>
      <c r="B278" s="234" t="s">
        <v>5069</v>
      </c>
      <c r="C278" s="234" t="s">
        <v>5070</v>
      </c>
      <c r="D278" s="234" t="s">
        <v>5071</v>
      </c>
      <c r="E278" s="234" t="s">
        <v>19</v>
      </c>
      <c r="F278" s="234" t="s">
        <v>5072</v>
      </c>
      <c r="G278" s="234" t="s">
        <v>19</v>
      </c>
      <c r="H278" s="234" t="s">
        <v>5073</v>
      </c>
      <c r="I278" s="234" t="s">
        <v>19</v>
      </c>
      <c r="J278" s="234" t="s">
        <v>5074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5075</v>
      </c>
      <c r="B279" s="232" t="s">
        <v>5076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1274</v>
      </c>
      <c r="B280" s="233" t="s">
        <v>5077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5078</v>
      </c>
      <c r="B281" s="234" t="s">
        <v>5079</v>
      </c>
      <c r="C281" s="234" t="s">
        <v>5080</v>
      </c>
      <c r="D281" s="234" t="s">
        <v>5081</v>
      </c>
      <c r="E281" s="234" t="s">
        <v>5082</v>
      </c>
      <c r="F281" s="234" t="s">
        <v>19</v>
      </c>
      <c r="G281" s="234" t="s">
        <v>19</v>
      </c>
      <c r="H281" s="234" t="s">
        <v>5083</v>
      </c>
      <c r="I281" s="234" t="s">
        <v>19</v>
      </c>
      <c r="J281" s="234" t="s">
        <v>5084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5085</v>
      </c>
      <c r="B282" s="234" t="s">
        <v>5086</v>
      </c>
      <c r="C282" s="234" t="s">
        <v>5087</v>
      </c>
      <c r="D282" s="234" t="s">
        <v>19</v>
      </c>
      <c r="E282" s="234" t="s">
        <v>19</v>
      </c>
      <c r="F282" s="234" t="s">
        <v>19</v>
      </c>
      <c r="G282" s="234" t="s">
        <v>19</v>
      </c>
      <c r="H282" s="234" t="s">
        <v>5088</v>
      </c>
      <c r="I282" s="234" t="s">
        <v>19</v>
      </c>
      <c r="J282" s="234" t="s">
        <v>5089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5090</v>
      </c>
      <c r="B283" s="234" t="s">
        <v>5091</v>
      </c>
      <c r="C283" s="234" t="s">
        <v>5092</v>
      </c>
      <c r="D283" s="234" t="s">
        <v>19</v>
      </c>
      <c r="E283" s="234" t="s">
        <v>19</v>
      </c>
      <c r="F283" s="234" t="s">
        <v>19</v>
      </c>
      <c r="G283" s="234" t="s">
        <v>19</v>
      </c>
      <c r="H283" s="234" t="s">
        <v>5093</v>
      </c>
      <c r="I283" s="234" t="s">
        <v>19</v>
      </c>
      <c r="J283" s="234" t="s">
        <v>5094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5095</v>
      </c>
      <c r="B284" s="234" t="s">
        <v>5096</v>
      </c>
      <c r="C284" s="234" t="s">
        <v>5097</v>
      </c>
      <c r="D284" s="234" t="s">
        <v>5098</v>
      </c>
      <c r="E284" s="234" t="s">
        <v>19</v>
      </c>
      <c r="F284" s="234" t="s">
        <v>19</v>
      </c>
      <c r="G284" s="234" t="s">
        <v>19</v>
      </c>
      <c r="H284" s="234" t="s">
        <v>5099</v>
      </c>
      <c r="I284" s="234" t="s">
        <v>19</v>
      </c>
      <c r="J284" s="234" t="s">
        <v>5100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1278</v>
      </c>
      <c r="B285" s="233" t="s">
        <v>5101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5102</v>
      </c>
      <c r="B286" s="234" t="s">
        <v>5103</v>
      </c>
      <c r="C286" s="234" t="s">
        <v>5104</v>
      </c>
      <c r="D286" s="234" t="s">
        <v>5105</v>
      </c>
      <c r="E286" s="234" t="s">
        <v>19</v>
      </c>
      <c r="F286" s="234" t="s">
        <v>19</v>
      </c>
      <c r="G286" s="234" t="s">
        <v>19</v>
      </c>
      <c r="H286" s="234" t="s">
        <v>5106</v>
      </c>
      <c r="I286" s="234" t="s">
        <v>5107</v>
      </c>
      <c r="J286" s="234" t="s">
        <v>5108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1282</v>
      </c>
      <c r="B287" s="233" t="s">
        <v>5109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5110</v>
      </c>
      <c r="B288" s="234" t="s">
        <v>5111</v>
      </c>
      <c r="C288" s="234" t="s">
        <v>5112</v>
      </c>
      <c r="D288" s="234" t="s">
        <v>5113</v>
      </c>
      <c r="E288" s="234" t="s">
        <v>5114</v>
      </c>
      <c r="F288" s="234" t="s">
        <v>5115</v>
      </c>
      <c r="G288" s="234" t="s">
        <v>5116</v>
      </c>
      <c r="H288" s="234" t="s">
        <v>5117</v>
      </c>
      <c r="I288" s="234" t="s">
        <v>4098</v>
      </c>
      <c r="J288" s="234" t="s">
        <v>5118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5119</v>
      </c>
      <c r="B289" s="234" t="s">
        <v>5120</v>
      </c>
      <c r="C289" s="234" t="s">
        <v>5121</v>
      </c>
      <c r="D289" s="234" t="s">
        <v>19</v>
      </c>
      <c r="E289" s="234" t="s">
        <v>5114</v>
      </c>
      <c r="F289" s="234" t="s">
        <v>19</v>
      </c>
      <c r="G289" s="234" t="s">
        <v>5122</v>
      </c>
      <c r="H289" s="234" t="s">
        <v>5123</v>
      </c>
      <c r="I289" s="234" t="s">
        <v>5124</v>
      </c>
      <c r="J289" s="234" t="s">
        <v>5125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5126</v>
      </c>
      <c r="B290" s="234" t="s">
        <v>5127</v>
      </c>
      <c r="C290" s="234" t="s">
        <v>5128</v>
      </c>
      <c r="D290" s="234" t="s">
        <v>19</v>
      </c>
      <c r="E290" s="234" t="s">
        <v>5129</v>
      </c>
      <c r="F290" s="234" t="s">
        <v>19</v>
      </c>
      <c r="G290" s="234" t="s">
        <v>5130</v>
      </c>
      <c r="H290" s="234" t="s">
        <v>5131</v>
      </c>
      <c r="I290" s="234" t="s">
        <v>5132</v>
      </c>
      <c r="J290" s="234" t="s">
        <v>5133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5134</v>
      </c>
      <c r="B291" s="234" t="s">
        <v>5135</v>
      </c>
      <c r="C291" s="234" t="s">
        <v>5136</v>
      </c>
      <c r="D291" s="234" t="s">
        <v>19</v>
      </c>
      <c r="E291" s="234" t="s">
        <v>19</v>
      </c>
      <c r="F291" s="234" t="s">
        <v>19</v>
      </c>
      <c r="G291" s="234" t="s">
        <v>19</v>
      </c>
      <c r="H291" s="234" t="s">
        <v>5137</v>
      </c>
      <c r="I291" s="234" t="s">
        <v>4098</v>
      </c>
      <c r="J291" s="234" t="s">
        <v>5138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1286</v>
      </c>
      <c r="B292" s="233" t="s">
        <v>5139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5140</v>
      </c>
      <c r="B293" s="234" t="s">
        <v>5141</v>
      </c>
      <c r="C293" s="234" t="s">
        <v>5142</v>
      </c>
      <c r="D293" s="234" t="s">
        <v>5143</v>
      </c>
      <c r="E293" s="234" t="s">
        <v>19</v>
      </c>
      <c r="F293" s="234" t="s">
        <v>19</v>
      </c>
      <c r="G293" s="234" t="s">
        <v>19</v>
      </c>
      <c r="H293" s="234" t="s">
        <v>5144</v>
      </c>
      <c r="I293" s="234" t="s">
        <v>5145</v>
      </c>
      <c r="J293" s="234" t="s">
        <v>5146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5147</v>
      </c>
      <c r="B294" s="234" t="s">
        <v>5148</v>
      </c>
      <c r="C294" s="234" t="s">
        <v>5149</v>
      </c>
      <c r="D294" s="234" t="s">
        <v>5143</v>
      </c>
      <c r="E294" s="234" t="s">
        <v>19</v>
      </c>
      <c r="F294" s="234" t="s">
        <v>5150</v>
      </c>
      <c r="G294" s="234" t="s">
        <v>19</v>
      </c>
      <c r="H294" s="234" t="s">
        <v>5151</v>
      </c>
      <c r="I294" s="234" t="s">
        <v>4068</v>
      </c>
      <c r="J294" s="234" t="s">
        <v>5152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5153</v>
      </c>
      <c r="B295" s="234" t="s">
        <v>5154</v>
      </c>
      <c r="C295" s="234" t="s">
        <v>5155</v>
      </c>
      <c r="D295" s="234" t="s">
        <v>5156</v>
      </c>
      <c r="E295" s="234" t="s">
        <v>19</v>
      </c>
      <c r="F295" s="234" t="s">
        <v>19</v>
      </c>
      <c r="G295" s="234" t="s">
        <v>19</v>
      </c>
      <c r="H295" s="234" t="s">
        <v>5157</v>
      </c>
      <c r="I295" s="234" t="s">
        <v>4068</v>
      </c>
      <c r="J295" s="234" t="s">
        <v>5158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1290</v>
      </c>
      <c r="B296" s="233" t="s">
        <v>5159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5160</v>
      </c>
      <c r="B297" s="234" t="s">
        <v>5161</v>
      </c>
      <c r="C297" s="234" t="s">
        <v>5162</v>
      </c>
      <c r="D297" s="234" t="s">
        <v>5156</v>
      </c>
      <c r="E297" s="234" t="s">
        <v>19</v>
      </c>
      <c r="F297" s="234" t="s">
        <v>5163</v>
      </c>
      <c r="G297" s="234" t="s">
        <v>19</v>
      </c>
      <c r="H297" s="234" t="s">
        <v>5164</v>
      </c>
      <c r="I297" s="234" t="s">
        <v>19</v>
      </c>
      <c r="J297" s="234" t="s">
        <v>5165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5166</v>
      </c>
      <c r="B298" s="234" t="s">
        <v>5167</v>
      </c>
      <c r="C298" s="234" t="s">
        <v>5168</v>
      </c>
      <c r="D298" s="234" t="s">
        <v>5169</v>
      </c>
      <c r="E298" s="234" t="s">
        <v>19</v>
      </c>
      <c r="F298" s="234" t="s">
        <v>19</v>
      </c>
      <c r="G298" s="234" t="s">
        <v>5170</v>
      </c>
      <c r="H298" s="234" t="s">
        <v>5171</v>
      </c>
      <c r="I298" s="234" t="s">
        <v>5171</v>
      </c>
      <c r="J298" s="234" t="s">
        <v>5172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5173</v>
      </c>
      <c r="B299" s="234" t="s">
        <v>5174</v>
      </c>
      <c r="C299" s="234" t="s">
        <v>5175</v>
      </c>
      <c r="D299" s="234" t="s">
        <v>19</v>
      </c>
      <c r="E299" s="234" t="s">
        <v>19</v>
      </c>
      <c r="F299" s="234" t="s">
        <v>19</v>
      </c>
      <c r="G299" s="234" t="s">
        <v>19</v>
      </c>
      <c r="H299" s="234" t="s">
        <v>5176</v>
      </c>
      <c r="I299" s="234" t="s">
        <v>5177</v>
      </c>
      <c r="J299" s="234" t="s">
        <v>5178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5179</v>
      </c>
      <c r="B300" s="234" t="s">
        <v>5180</v>
      </c>
      <c r="C300" s="234" t="s">
        <v>5181</v>
      </c>
      <c r="D300" s="234" t="s">
        <v>19</v>
      </c>
      <c r="E300" s="234" t="s">
        <v>19</v>
      </c>
      <c r="F300" s="234" t="s">
        <v>5182</v>
      </c>
      <c r="G300" s="234" t="s">
        <v>19</v>
      </c>
      <c r="H300" s="234" t="s">
        <v>5183</v>
      </c>
      <c r="I300" s="234" t="s">
        <v>5177</v>
      </c>
      <c r="J300" s="234" t="s">
        <v>5184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1294</v>
      </c>
      <c r="B301" s="233" t="s">
        <v>5185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5186</v>
      </c>
      <c r="B302" s="234" t="s">
        <v>5187</v>
      </c>
      <c r="C302" s="234" t="s">
        <v>5188</v>
      </c>
      <c r="D302" s="234" t="s">
        <v>19</v>
      </c>
      <c r="E302" s="234" t="s">
        <v>19</v>
      </c>
      <c r="F302" s="234" t="s">
        <v>19</v>
      </c>
      <c r="G302" s="234" t="s">
        <v>19</v>
      </c>
      <c r="H302" s="234" t="s">
        <v>5189</v>
      </c>
      <c r="I302" s="234" t="s">
        <v>19</v>
      </c>
      <c r="J302" s="234" t="s">
        <v>5190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5191</v>
      </c>
      <c r="B303" s="234" t="s">
        <v>5192</v>
      </c>
      <c r="C303" s="234" t="s">
        <v>5193</v>
      </c>
      <c r="D303" s="234" t="s">
        <v>5194</v>
      </c>
      <c r="E303" s="234" t="s">
        <v>19</v>
      </c>
      <c r="F303" s="234" t="s">
        <v>19</v>
      </c>
      <c r="G303" s="234" t="s">
        <v>19</v>
      </c>
      <c r="H303" s="234" t="s">
        <v>5195</v>
      </c>
      <c r="I303" s="234" t="s">
        <v>4098</v>
      </c>
      <c r="J303" s="234" t="s">
        <v>5196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5197</v>
      </c>
      <c r="B304" s="234" t="s">
        <v>5198</v>
      </c>
      <c r="C304" s="234" t="s">
        <v>5199</v>
      </c>
      <c r="D304" s="234" t="s">
        <v>5194</v>
      </c>
      <c r="E304" s="234" t="s">
        <v>19</v>
      </c>
      <c r="F304" s="234" t="s">
        <v>5200</v>
      </c>
      <c r="G304" s="234" t="s">
        <v>19</v>
      </c>
      <c r="H304" s="234" t="s">
        <v>5201</v>
      </c>
      <c r="I304" s="234" t="s">
        <v>19</v>
      </c>
      <c r="J304" s="234" t="s">
        <v>5202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5203</v>
      </c>
      <c r="B305" s="234" t="s">
        <v>5204</v>
      </c>
      <c r="C305" s="234" t="s">
        <v>5205</v>
      </c>
      <c r="D305" s="234" t="s">
        <v>5206</v>
      </c>
      <c r="E305" s="234" t="s">
        <v>19</v>
      </c>
      <c r="F305" s="234" t="s">
        <v>19</v>
      </c>
      <c r="G305" s="234" t="s">
        <v>19</v>
      </c>
      <c r="H305" s="234" t="s">
        <v>5207</v>
      </c>
      <c r="I305" s="234" t="s">
        <v>5208</v>
      </c>
      <c r="J305" s="234" t="s">
        <v>5209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5210</v>
      </c>
      <c r="B306" s="234" t="s">
        <v>5211</v>
      </c>
      <c r="C306" s="234" t="s">
        <v>5212</v>
      </c>
      <c r="D306" s="234" t="s">
        <v>5213</v>
      </c>
      <c r="E306" s="234" t="s">
        <v>19</v>
      </c>
      <c r="F306" s="234" t="s">
        <v>19</v>
      </c>
      <c r="G306" s="234" t="s">
        <v>19</v>
      </c>
      <c r="H306" s="234" t="s">
        <v>5214</v>
      </c>
      <c r="I306" s="234" t="s">
        <v>4098</v>
      </c>
      <c r="J306" s="234" t="s">
        <v>5215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1298</v>
      </c>
      <c r="B307" s="233" t="s">
        <v>5216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5217</v>
      </c>
      <c r="B308" s="234" t="s">
        <v>5218</v>
      </c>
      <c r="C308" s="234" t="s">
        <v>5219</v>
      </c>
      <c r="D308" s="234" t="s">
        <v>5213</v>
      </c>
      <c r="E308" s="234" t="s">
        <v>19</v>
      </c>
      <c r="F308" s="234" t="s">
        <v>5220</v>
      </c>
      <c r="G308" s="234" t="s">
        <v>19</v>
      </c>
      <c r="H308" s="234" t="s">
        <v>5221</v>
      </c>
      <c r="I308" s="234" t="s">
        <v>5222</v>
      </c>
      <c r="J308" s="234" t="s">
        <v>5223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1302</v>
      </c>
      <c r="B309" s="233" t="s">
        <v>5224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5225</v>
      </c>
      <c r="B310" s="234" t="s">
        <v>5226</v>
      </c>
      <c r="C310" s="234" t="s">
        <v>5227</v>
      </c>
      <c r="D310" s="234" t="s">
        <v>19</v>
      </c>
      <c r="E310" s="234" t="s">
        <v>19</v>
      </c>
      <c r="F310" s="234" t="s">
        <v>5228</v>
      </c>
      <c r="G310" s="234" t="s">
        <v>19</v>
      </c>
      <c r="H310" s="234" t="s">
        <v>5229</v>
      </c>
      <c r="I310" s="234" t="s">
        <v>5230</v>
      </c>
      <c r="J310" s="234" t="s">
        <v>5231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5232</v>
      </c>
      <c r="B311" s="234" t="s">
        <v>5233</v>
      </c>
      <c r="C311" s="234" t="s">
        <v>5234</v>
      </c>
      <c r="D311" s="234" t="s">
        <v>5235</v>
      </c>
      <c r="E311" s="234" t="s">
        <v>19</v>
      </c>
      <c r="F311" s="234" t="s">
        <v>19</v>
      </c>
      <c r="G311" s="234" t="s">
        <v>5236</v>
      </c>
      <c r="H311" s="234" t="s">
        <v>5237</v>
      </c>
      <c r="I311" s="234" t="s">
        <v>19</v>
      </c>
      <c r="J311" s="234" t="s">
        <v>5238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5239</v>
      </c>
      <c r="B312" s="234" t="s">
        <v>5240</v>
      </c>
      <c r="C312" s="234" t="s">
        <v>5241</v>
      </c>
      <c r="D312" s="234" t="s">
        <v>5242</v>
      </c>
      <c r="E312" s="234" t="s">
        <v>19</v>
      </c>
      <c r="F312" s="234" t="s">
        <v>19</v>
      </c>
      <c r="G312" s="234" t="s">
        <v>19</v>
      </c>
      <c r="H312" s="234" t="s">
        <v>5243</v>
      </c>
      <c r="I312" s="234" t="s">
        <v>19</v>
      </c>
      <c r="J312" s="234" t="s">
        <v>5244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5245</v>
      </c>
      <c r="B313" s="234" t="s">
        <v>5246</v>
      </c>
      <c r="C313" s="234" t="s">
        <v>5247</v>
      </c>
      <c r="D313" s="234" t="s">
        <v>5248</v>
      </c>
      <c r="E313" s="234" t="s">
        <v>19</v>
      </c>
      <c r="F313" s="234" t="s">
        <v>19</v>
      </c>
      <c r="G313" s="234" t="s">
        <v>5249</v>
      </c>
      <c r="H313" s="234" t="s">
        <v>5250</v>
      </c>
      <c r="I313" s="234" t="s">
        <v>5251</v>
      </c>
      <c r="J313" s="234" t="s">
        <v>5252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5253</v>
      </c>
      <c r="B314" s="234" t="s">
        <v>5254</v>
      </c>
      <c r="C314" s="234" t="s">
        <v>5255</v>
      </c>
      <c r="D314" s="234" t="s">
        <v>5256</v>
      </c>
      <c r="E314" s="234" t="s">
        <v>19</v>
      </c>
      <c r="F314" s="234" t="s">
        <v>19</v>
      </c>
      <c r="G314" s="234" t="s">
        <v>5257</v>
      </c>
      <c r="H314" s="234" t="s">
        <v>5258</v>
      </c>
      <c r="I314" s="234" t="s">
        <v>5259</v>
      </c>
      <c r="J314" s="234" t="s">
        <v>5260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5261</v>
      </c>
      <c r="B315" s="233" t="s">
        <v>5262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5263</v>
      </c>
      <c r="B316" s="234" t="s">
        <v>5264</v>
      </c>
      <c r="C316" s="234" t="s">
        <v>5265</v>
      </c>
      <c r="D316" s="234" t="s">
        <v>19</v>
      </c>
      <c r="E316" s="234" t="s">
        <v>19</v>
      </c>
      <c r="F316" s="234" t="s">
        <v>19</v>
      </c>
      <c r="G316" s="234" t="s">
        <v>19</v>
      </c>
      <c r="H316" s="234" t="s">
        <v>5266</v>
      </c>
      <c r="I316" s="234" t="s">
        <v>5267</v>
      </c>
      <c r="J316" s="234" t="s">
        <v>5268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5269</v>
      </c>
      <c r="B317" s="234" t="s">
        <v>5270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5271</v>
      </c>
      <c r="B318" s="233" t="s">
        <v>5272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5273</v>
      </c>
      <c r="B319" s="234" t="s">
        <v>5274</v>
      </c>
      <c r="C319" s="234" t="s">
        <v>5275</v>
      </c>
      <c r="D319" s="234" t="s">
        <v>5276</v>
      </c>
      <c r="E319" s="234" t="s">
        <v>19</v>
      </c>
      <c r="F319" s="234" t="s">
        <v>5277</v>
      </c>
      <c r="G319" s="234" t="s">
        <v>5278</v>
      </c>
      <c r="H319" s="234" t="s">
        <v>5279</v>
      </c>
      <c r="I319" s="234" t="s">
        <v>19</v>
      </c>
      <c r="J319" s="234" t="s">
        <v>5280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5281</v>
      </c>
      <c r="B320" s="234" t="s">
        <v>5282</v>
      </c>
      <c r="C320" s="234" t="s">
        <v>5283</v>
      </c>
      <c r="D320" s="234" t="s">
        <v>5284</v>
      </c>
      <c r="E320" s="234" t="s">
        <v>19</v>
      </c>
      <c r="F320" s="234" t="s">
        <v>19</v>
      </c>
      <c r="G320" s="234" t="s">
        <v>19</v>
      </c>
      <c r="H320" s="234" t="s">
        <v>5285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5286</v>
      </c>
      <c r="B321" s="234" t="s">
        <v>5287</v>
      </c>
      <c r="C321" s="234" t="s">
        <v>5288</v>
      </c>
      <c r="D321" s="234" t="s">
        <v>5289</v>
      </c>
      <c r="E321" s="234" t="s">
        <v>19</v>
      </c>
      <c r="F321" s="234" t="s">
        <v>19</v>
      </c>
      <c r="G321" s="234" t="s">
        <v>19</v>
      </c>
      <c r="H321" s="234" t="s">
        <v>5290</v>
      </c>
      <c r="I321" s="234" t="s">
        <v>19</v>
      </c>
      <c r="J321" s="234" t="s">
        <v>5291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5292</v>
      </c>
      <c r="B322" s="234" t="s">
        <v>5293</v>
      </c>
      <c r="C322" s="234" t="s">
        <v>5294</v>
      </c>
      <c r="D322" s="234" t="s">
        <v>5295</v>
      </c>
      <c r="E322" s="234" t="s">
        <v>19</v>
      </c>
      <c r="F322" s="234" t="s">
        <v>19</v>
      </c>
      <c r="G322" s="234" t="s">
        <v>19</v>
      </c>
      <c r="H322" s="234" t="s">
        <v>5296</v>
      </c>
      <c r="I322" s="234" t="s">
        <v>19</v>
      </c>
      <c r="J322" s="234" t="s">
        <v>5297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5298</v>
      </c>
      <c r="B323" s="234" t="s">
        <v>5299</v>
      </c>
      <c r="C323" s="234" t="s">
        <v>5300</v>
      </c>
      <c r="D323" s="234" t="s">
        <v>19</v>
      </c>
      <c r="E323" s="234" t="s">
        <v>19</v>
      </c>
      <c r="F323" s="234" t="s">
        <v>19</v>
      </c>
      <c r="G323" s="234" t="s">
        <v>19</v>
      </c>
      <c r="H323" s="234" t="s">
        <v>5301</v>
      </c>
      <c r="I323" s="234" t="s">
        <v>4098</v>
      </c>
      <c r="J323" s="234" t="s">
        <v>5302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5303</v>
      </c>
      <c r="B324" s="234" t="s">
        <v>5304</v>
      </c>
      <c r="C324" s="234" t="s">
        <v>5305</v>
      </c>
      <c r="D324" s="234" t="s">
        <v>19</v>
      </c>
      <c r="E324" s="234" t="s">
        <v>19</v>
      </c>
      <c r="F324" s="234" t="s">
        <v>19</v>
      </c>
      <c r="G324" s="234" t="s">
        <v>19</v>
      </c>
      <c r="H324" s="234" t="s">
        <v>5306</v>
      </c>
      <c r="I324" s="234" t="s">
        <v>5307</v>
      </c>
      <c r="J324" s="234" t="s">
        <v>5308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5309</v>
      </c>
      <c r="B325" s="234" t="s">
        <v>5310</v>
      </c>
      <c r="C325" s="234" t="s">
        <v>5311</v>
      </c>
      <c r="D325" s="234" t="s">
        <v>5312</v>
      </c>
      <c r="E325" s="234" t="s">
        <v>19</v>
      </c>
      <c r="F325" s="234" t="s">
        <v>19</v>
      </c>
      <c r="G325" s="234" t="s">
        <v>19</v>
      </c>
      <c r="H325" s="234" t="s">
        <v>5313</v>
      </c>
      <c r="I325" s="234" t="s">
        <v>19</v>
      </c>
      <c r="J325" s="234" t="s">
        <v>5314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5315</v>
      </c>
      <c r="B326" s="241" t="s">
        <v>5316</v>
      </c>
      <c r="C326" s="241" t="s">
        <v>5317</v>
      </c>
      <c r="D326" s="241" t="s">
        <v>5318</v>
      </c>
      <c r="E326" s="241" t="s">
        <v>19</v>
      </c>
      <c r="F326" s="241" t="s">
        <v>19</v>
      </c>
      <c r="G326" s="241" t="s">
        <v>19</v>
      </c>
      <c r="H326" s="241" t="s">
        <v>5319</v>
      </c>
      <c r="I326" s="241" t="s">
        <v>4098</v>
      </c>
      <c r="J326" s="241" t="s">
        <v>5320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55" t="s">
        <v>595</v>
      </c>
      <c r="B330" s="255"/>
      <c r="C330" s="255"/>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IFERROR(INDEX('Recommendations'!$G$2:$G$123, MATCH(L2,'Recommendations'!$A$2:$A$123,0))="Implemented", FALSE))</xm:f>
            <x14:dxf>
              <font>
                <color rgb="FF000000"/>
              </font>
              <fill>
                <patternFill>
                  <bgColor rgb="FF3C7D22"/>
                </patternFill>
              </fill>
            </x14:dxf>
          </x14:cfRule>
          <x14:cfRule type="expression" priority="2" id="{00000000-000E-0000-0A00-000002000000}">
            <xm:f>AND(L2&lt;&gt;"", IFERROR(INDEX('Recommendations'!$G$2:$G$123, MATCH(L2,'Recommendations'!$A$2:$A$123,0))="Compensated", FALSE))</xm:f>
            <x14:dxf>
              <font>
                <color rgb="FF000000"/>
              </font>
              <fill>
                <patternFill>
                  <bgColor rgb="FFC6E0B4"/>
                </patternFill>
              </fill>
            </x14:dxf>
          </x14:cfRule>
          <x14:cfRule type="expression" priority="3" id="{00000000-000E-0000-0A00-000003000000}">
            <xm:f>AND(L2&lt;&gt;"", IFERROR(INDEX('Recommendations'!$G$2:$G$123, MATCH(L2,'Recommendations'!$A$2:$A$123,0))="Testing", FALSE))</xm:f>
            <x14:dxf>
              <font>
                <color rgb="FF000000"/>
              </font>
              <fill>
                <patternFill>
                  <bgColor rgb="FFFFC000"/>
                </patternFill>
              </fill>
            </x14:dxf>
          </x14:cfRule>
          <x14:cfRule type="expression" priority="4" id="{00000000-000E-0000-0A00-000004000000}">
            <xm:f>AND(L2&lt;&gt;"", IFERROR(INDEX('Recommendations'!$G$2:$G$123, MATCH(L2,'Recommendations'!$A$2:$A$123,0))="Failed", FALSE))</xm:f>
            <x14:dxf>
              <font>
                <color rgb="FF000000"/>
              </font>
              <fill>
                <patternFill>
                  <bgColor rgb="FFD82891"/>
                </patternFill>
              </fill>
            </x14:dxf>
          </x14:cfRule>
          <x14:cfRule type="expression" priority="5" id="{00000000-000E-0000-0A00-000005000000}">
            <xm:f>AND(L2&lt;&gt;"", IFERROR(INDEX('Recommendations'!$G$2:$G$123, MATCH(L2,'Recommendations'!$A$2:$A$123,0))="Risk Accepted", FALSE))</xm:f>
            <x14:dxf>
              <font>
                <color rgb="FF000000"/>
              </font>
              <fill>
                <patternFill>
                  <bgColor rgb="FFD9D9D9"/>
                </patternFill>
              </fill>
            </x14:dxf>
          </x14:cfRule>
          <x14:cfRule type="expression" priority="6" id="{00000000-000E-0000-0A00-000006000000}">
            <xm:f>AND(L2&lt;&gt;"", IFERROR(INDEX('Recommendations'!$G$2:$G$123, MATCH(L2,'Recommendations'!$A$2:$A$123,0))="N/A", FALSE))</xm:f>
            <x14:dxf>
              <font>
                <color rgb="FF000000"/>
              </font>
              <fill>
                <patternFill>
                  <bgColor rgb="FFF2F2F2"/>
                </patternFill>
              </fill>
            </x14:dxf>
          </x14:cfRule>
          <xm:sqref>L2:AY326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56" t="s">
        <v>672</v>
      </c>
      <c r="C2" s="257"/>
      <c r="D2" s="257"/>
      <c r="E2" s="257"/>
      <c r="F2" s="257"/>
      <c r="G2" s="257"/>
      <c r="H2" s="257"/>
      <c r="I2" s="257"/>
    </row>
    <row r="4" spans="2:15" ht="18.5" x14ac:dyDescent="0.45">
      <c r="B4" s="39" t="s">
        <v>673</v>
      </c>
    </row>
    <row r="5" spans="2:15" x14ac:dyDescent="0.35">
      <c r="B5" s="41" t="s">
        <v>19</v>
      </c>
      <c r="C5" s="41" t="s">
        <v>674</v>
      </c>
      <c r="D5" s="41" t="s">
        <v>675</v>
      </c>
      <c r="F5" s="258" t="s">
        <v>676</v>
      </c>
      <c r="G5" s="258"/>
      <c r="H5" s="258"/>
      <c r="I5" s="259" t="s">
        <v>677</v>
      </c>
      <c r="J5" s="259"/>
      <c r="K5" s="259"/>
      <c r="L5" s="259"/>
      <c r="M5" s="259"/>
      <c r="N5" s="259"/>
      <c r="O5" s="259"/>
    </row>
    <row r="6" spans="2:15" x14ac:dyDescent="0.35">
      <c r="B6" s="47" t="s">
        <v>678</v>
      </c>
      <c r="C6" s="48">
        <v>122</v>
      </c>
      <c r="D6" s="49" t="s">
        <v>19</v>
      </c>
      <c r="F6" s="258" t="s">
        <v>679</v>
      </c>
      <c r="G6" s="258"/>
      <c r="H6" s="258"/>
      <c r="I6" s="260" t="s">
        <v>680</v>
      </c>
      <c r="J6" s="260"/>
      <c r="K6" s="260"/>
      <c r="L6" s="260"/>
      <c r="M6" s="260"/>
      <c r="N6" s="260"/>
      <c r="O6" s="260"/>
    </row>
    <row r="7" spans="2:15" x14ac:dyDescent="0.35">
      <c r="B7" s="50" t="s">
        <v>681</v>
      </c>
      <c r="C7" s="51">
        <f>C6-C8-C9</f>
        <v>122</v>
      </c>
      <c r="D7" s="52">
        <f>IF(C6&gt;0,C7/C6,0)</f>
        <v>1</v>
      </c>
      <c r="F7" s="258" t="s">
        <v>682</v>
      </c>
      <c r="G7" s="258"/>
      <c r="H7" s="258"/>
      <c r="I7" s="260" t="s">
        <v>680</v>
      </c>
      <c r="J7" s="260"/>
      <c r="K7" s="260"/>
      <c r="L7" s="260"/>
      <c r="M7" s="260"/>
      <c r="N7" s="260"/>
      <c r="O7" s="260"/>
    </row>
    <row r="8" spans="2:15" x14ac:dyDescent="0.35">
      <c r="B8" s="43" t="s">
        <v>683</v>
      </c>
      <c r="C8" s="44">
        <f>COUNTIF('Recommendations'!G:G,"Risk Accepted")</f>
        <v>0</v>
      </c>
      <c r="D8" s="45">
        <f>IF(C6&gt;0,C8/C6,0)</f>
        <v>0</v>
      </c>
      <c r="F8" s="258" t="s">
        <v>684</v>
      </c>
      <c r="G8" s="258"/>
      <c r="H8" s="258"/>
      <c r="I8" s="260" t="s">
        <v>680</v>
      </c>
      <c r="J8" s="260"/>
      <c r="K8" s="260"/>
      <c r="L8" s="260"/>
      <c r="M8" s="260"/>
      <c r="N8" s="260"/>
      <c r="O8" s="260"/>
    </row>
    <row r="9" spans="2:15" x14ac:dyDescent="0.35">
      <c r="B9" s="43" t="s">
        <v>685</v>
      </c>
      <c r="C9" s="44">
        <f>COUNTIF('Recommendations'!G:G,"N/A")</f>
        <v>0</v>
      </c>
      <c r="D9" s="45">
        <f>IF(C6&gt;0,C9/C6,0)</f>
        <v>0</v>
      </c>
      <c r="F9" s="258" t="s">
        <v>686</v>
      </c>
      <c r="G9" s="258"/>
      <c r="H9" s="258"/>
      <c r="I9" s="260" t="s">
        <v>680</v>
      </c>
      <c r="J9" s="260"/>
      <c r="K9" s="260"/>
      <c r="L9" s="260"/>
      <c r="M9" s="260"/>
      <c r="N9" s="260"/>
      <c r="O9" s="260"/>
    </row>
    <row r="12" spans="2:15" ht="18.5" x14ac:dyDescent="0.45">
      <c r="B12" s="39" t="s">
        <v>687</v>
      </c>
    </row>
    <row r="14" spans="2:15" x14ac:dyDescent="0.35">
      <c r="B14" s="53" t="s">
        <v>688</v>
      </c>
    </row>
    <row r="15" spans="2:15" x14ac:dyDescent="0.35">
      <c r="B15" s="41" t="s">
        <v>19</v>
      </c>
      <c r="C15" s="41" t="s">
        <v>689</v>
      </c>
      <c r="D15" s="41" t="s">
        <v>690</v>
      </c>
      <c r="E15" s="41" t="s">
        <v>691</v>
      </c>
      <c r="F15" s="41" t="s">
        <v>692</v>
      </c>
    </row>
    <row r="16" spans="2:15" x14ac:dyDescent="0.35">
      <c r="B16" s="43" t="s">
        <v>693</v>
      </c>
      <c r="C16" s="44">
        <f>COUNTIF('Recommendations'!L:L,"Resolved")</f>
        <v>0</v>
      </c>
      <c r="D16" s="44">
        <f>COUNTIF('Recommendations'!L:L,"Testing")</f>
        <v>0</v>
      </c>
      <c r="E16" s="44">
        <f>COUNTIF('Recommendations'!L:L,"Outstanding")</f>
        <v>122</v>
      </c>
      <c r="F16" s="44">
        <f>SUM(C16:E16)</f>
        <v>122</v>
      </c>
    </row>
    <row r="18" spans="2:6" x14ac:dyDescent="0.35">
      <c r="B18" s="53" t="s">
        <v>694</v>
      </c>
    </row>
    <row r="19" spans="2:6" x14ac:dyDescent="0.35">
      <c r="B19" s="54" t="s">
        <v>19</v>
      </c>
      <c r="C19" s="54" t="s">
        <v>689</v>
      </c>
      <c r="D19" s="54" t="s">
        <v>690</v>
      </c>
      <c r="E19" s="54" t="s">
        <v>691</v>
      </c>
      <c r="F19" s="54" t="s">
        <v>19</v>
      </c>
    </row>
    <row r="20" spans="2:6" x14ac:dyDescent="0.35">
      <c r="B20" s="43" t="s">
        <v>693</v>
      </c>
      <c r="C20" s="45">
        <f>IF(F16&gt;0, C16/F16, 0)</f>
        <v>0</v>
      </c>
      <c r="D20" s="45">
        <f>IF(F16&gt;0, D16/F16, 0)</f>
        <v>0</v>
      </c>
      <c r="E20" s="45">
        <f>IF(F16&gt;0, E16/F16, 0)</f>
        <v>1</v>
      </c>
      <c r="F20" s="46" t="s">
        <v>19</v>
      </c>
    </row>
    <row r="25" spans="2:6" ht="18.5" x14ac:dyDescent="0.45">
      <c r="B25" s="39" t="s">
        <v>695</v>
      </c>
    </row>
    <row r="27" spans="2:6" x14ac:dyDescent="0.35">
      <c r="B27" s="53" t="s">
        <v>688</v>
      </c>
    </row>
    <row r="28" spans="2:6" x14ac:dyDescent="0.35">
      <c r="B28" s="41" t="s">
        <v>5</v>
      </c>
      <c r="C28" s="41" t="s">
        <v>689</v>
      </c>
      <c r="D28" s="41" t="s">
        <v>690</v>
      </c>
      <c r="E28" s="41" t="s">
        <v>691</v>
      </c>
      <c r="F28" s="41" t="s">
        <v>692</v>
      </c>
    </row>
    <row r="29" spans="2:6" x14ac:dyDescent="0.35">
      <c r="B29" s="43" t="s">
        <v>696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697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698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699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700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122</v>
      </c>
      <c r="F34" s="44">
        <f t="shared" si="0"/>
        <v>122</v>
      </c>
    </row>
    <row r="36" spans="2:6" x14ac:dyDescent="0.35">
      <c r="B36" s="53" t="s">
        <v>694</v>
      </c>
    </row>
    <row r="37" spans="2:6" x14ac:dyDescent="0.35">
      <c r="B37" s="54" t="s">
        <v>5</v>
      </c>
      <c r="C37" s="54" t="s">
        <v>689</v>
      </c>
      <c r="D37" s="54" t="s">
        <v>690</v>
      </c>
      <c r="E37" s="54" t="s">
        <v>691</v>
      </c>
      <c r="F37" s="54" t="s">
        <v>19</v>
      </c>
    </row>
    <row r="38" spans="2:6" x14ac:dyDescent="0.35">
      <c r="B38" s="43" t="s">
        <v>696</v>
      </c>
      <c r="C38" s="45">
        <f t="shared" ref="C38:C43" si="1">IF(F29&gt;0, C29/F29, 0)</f>
        <v>0</v>
      </c>
      <c r="D38" s="45">
        <f t="shared" ref="D38:D43" si="2">IF(F29&gt;0, D29/F29, 0)</f>
        <v>0</v>
      </c>
      <c r="E38" s="45">
        <f t="shared" ref="E38:E43" si="3">IF(F29&gt;0, E29/F29, 0)</f>
        <v>0</v>
      </c>
      <c r="F38" s="46" t="s">
        <v>19</v>
      </c>
    </row>
    <row r="39" spans="2:6" x14ac:dyDescent="0.35">
      <c r="B39" s="43" t="s">
        <v>697</v>
      </c>
      <c r="C39" s="45">
        <f t="shared" si="1"/>
        <v>0</v>
      </c>
      <c r="D39" s="45">
        <f t="shared" si="2"/>
        <v>0</v>
      </c>
      <c r="E39" s="45">
        <f t="shared" si="3"/>
        <v>0</v>
      </c>
      <c r="F39" s="46" t="s">
        <v>19</v>
      </c>
    </row>
    <row r="40" spans="2:6" x14ac:dyDescent="0.35">
      <c r="B40" s="43" t="s">
        <v>698</v>
      </c>
      <c r="C40" s="45">
        <f t="shared" si="1"/>
        <v>0</v>
      </c>
      <c r="D40" s="45">
        <f t="shared" si="2"/>
        <v>0</v>
      </c>
      <c r="E40" s="45">
        <f t="shared" si="3"/>
        <v>0</v>
      </c>
      <c r="F40" s="46" t="s">
        <v>19</v>
      </c>
    </row>
    <row r="41" spans="2:6" x14ac:dyDescent="0.35">
      <c r="B41" s="43" t="s">
        <v>699</v>
      </c>
      <c r="C41" s="45">
        <f t="shared" si="1"/>
        <v>0</v>
      </c>
      <c r="D41" s="45">
        <f t="shared" si="2"/>
        <v>0</v>
      </c>
      <c r="E41" s="45">
        <f t="shared" si="3"/>
        <v>0</v>
      </c>
      <c r="F41" s="46" t="s">
        <v>19</v>
      </c>
    </row>
    <row r="42" spans="2:6" x14ac:dyDescent="0.35">
      <c r="B42" s="43" t="s">
        <v>700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701</v>
      </c>
    </row>
    <row r="50" spans="2:6" x14ac:dyDescent="0.35">
      <c r="B50" s="53" t="s">
        <v>688</v>
      </c>
    </row>
    <row r="51" spans="2:6" x14ac:dyDescent="0.35">
      <c r="B51" s="41" t="s">
        <v>2</v>
      </c>
      <c r="C51" s="41" t="s">
        <v>689</v>
      </c>
      <c r="D51" s="41" t="s">
        <v>690</v>
      </c>
      <c r="E51" s="41" t="s">
        <v>691</v>
      </c>
      <c r="F51" s="41" t="s">
        <v>692</v>
      </c>
    </row>
    <row r="52" spans="2:6" x14ac:dyDescent="0.35">
      <c r="B52" s="43" t="s">
        <v>52</v>
      </c>
      <c r="C52" s="44">
        <f>COUNTIFS('Recommendations'!C:C,"CAT I (High)",'Recommendations'!L:L,"=Resolved")</f>
        <v>0</v>
      </c>
      <c r="D52" s="44">
        <f>COUNTIFS('Recommendations'!C:C,"=CAT I (High)",'Recommendations'!L:L,"=Testing")</f>
        <v>0</v>
      </c>
      <c r="E52" s="44">
        <f>COUNTIFS('Recommendations'!C:C,"=CAT I (High)",'Recommendations'!L:L,"=Outstanding")</f>
        <v>8</v>
      </c>
      <c r="F52" s="44">
        <f>SUM(C52:E52)</f>
        <v>8</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103</v>
      </c>
      <c r="F53" s="44">
        <f>SUM(C53:E53)</f>
        <v>103</v>
      </c>
    </row>
    <row r="54" spans="2:6" x14ac:dyDescent="0.35">
      <c r="B54" s="43" t="s">
        <v>15</v>
      </c>
      <c r="C54" s="44">
        <f>COUNTIFS('Recommendations'!C:C,"CAT III (Low)",'Recommendations'!L:L,"=Resolved")</f>
        <v>0</v>
      </c>
      <c r="D54" s="44">
        <f>COUNTIFS('Recommendations'!C:C,"=CAT III (Low)",'Recommendations'!L:L,"=Testing")</f>
        <v>0</v>
      </c>
      <c r="E54" s="44">
        <f>COUNTIFS('Recommendations'!C:C,"=CAT III (Low)",'Recommendations'!L:L,"=Outstanding")</f>
        <v>11</v>
      </c>
      <c r="F54" s="44">
        <f>SUM(C54:E54)</f>
        <v>11</v>
      </c>
    </row>
    <row r="56" spans="2:6" x14ac:dyDescent="0.35">
      <c r="B56" s="53" t="s">
        <v>694</v>
      </c>
    </row>
    <row r="57" spans="2:6" x14ac:dyDescent="0.35">
      <c r="B57" s="54" t="s">
        <v>2</v>
      </c>
      <c r="C57" s="54" t="s">
        <v>689</v>
      </c>
      <c r="D57" s="54" t="s">
        <v>690</v>
      </c>
      <c r="E57" s="54" t="s">
        <v>691</v>
      </c>
      <c r="F57" s="54" t="s">
        <v>19</v>
      </c>
    </row>
    <row r="58" spans="2:6" x14ac:dyDescent="0.35">
      <c r="B58" s="43" t="s">
        <v>52</v>
      </c>
      <c r="C58" s="45">
        <f>IF(F52&gt;0, C52/F52, 0)</f>
        <v>0</v>
      </c>
      <c r="D58" s="45">
        <f>IF(F52&gt;0, D52/F52, 0)</f>
        <v>0</v>
      </c>
      <c r="E58" s="45">
        <f>IF(F52&gt;0, E52/F52, 0)</f>
        <v>1</v>
      </c>
      <c r="F58" s="46" t="s">
        <v>19</v>
      </c>
    </row>
    <row r="59" spans="2:6" x14ac:dyDescent="0.35">
      <c r="B59" s="43" t="s">
        <v>25</v>
      </c>
      <c r="C59" s="45">
        <f>IF(F53&gt;0, C53/F53, 0)</f>
        <v>0</v>
      </c>
      <c r="D59" s="45">
        <f>IF(F53&gt;0, D53/F53, 0)</f>
        <v>0</v>
      </c>
      <c r="E59" s="45">
        <f>IF(F53&gt;0, E53/F53, 0)</f>
        <v>1</v>
      </c>
      <c r="F59" s="46" t="s">
        <v>19</v>
      </c>
    </row>
    <row r="60" spans="2:6" x14ac:dyDescent="0.35">
      <c r="B60" s="43" t="s">
        <v>15</v>
      </c>
      <c r="C60" s="45">
        <f>IF(F54&gt;0, C54/F54, 0)</f>
        <v>0</v>
      </c>
      <c r="D60" s="45">
        <f>IF(F54&gt;0, D54/F54, 0)</f>
        <v>0</v>
      </c>
      <c r="E60" s="45">
        <f>IF(F54&gt;0, E54/F54, 0)</f>
        <v>1</v>
      </c>
      <c r="F60" s="46" t="s">
        <v>19</v>
      </c>
    </row>
    <row r="65" spans="2:6" ht="18.5" x14ac:dyDescent="0.45">
      <c r="B65" s="39" t="s">
        <v>702</v>
      </c>
    </row>
    <row r="67" spans="2:6" x14ac:dyDescent="0.35">
      <c r="B67" s="53" t="s">
        <v>688</v>
      </c>
    </row>
    <row r="68" spans="2:6" x14ac:dyDescent="0.35">
      <c r="B68" s="41" t="s">
        <v>3</v>
      </c>
      <c r="C68" s="41" t="s">
        <v>689</v>
      </c>
      <c r="D68" s="41" t="s">
        <v>690</v>
      </c>
      <c r="E68" s="41" t="s">
        <v>691</v>
      </c>
      <c r="F68" s="41" t="s">
        <v>692</v>
      </c>
    </row>
    <row r="69" spans="2:6" x14ac:dyDescent="0.35">
      <c r="B69" s="43" t="s">
        <v>703</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704</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705</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706</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122</v>
      </c>
      <c r="F73" s="44">
        <f>SUM(C73:E73)</f>
        <v>122</v>
      </c>
    </row>
    <row r="75" spans="2:6" x14ac:dyDescent="0.35">
      <c r="B75" s="53" t="s">
        <v>694</v>
      </c>
    </row>
    <row r="76" spans="2:6" x14ac:dyDescent="0.35">
      <c r="B76" s="54" t="s">
        <v>3</v>
      </c>
      <c r="C76" s="54" t="s">
        <v>689</v>
      </c>
      <c r="D76" s="54" t="s">
        <v>690</v>
      </c>
      <c r="E76" s="54" t="s">
        <v>691</v>
      </c>
      <c r="F76" s="54" t="s">
        <v>19</v>
      </c>
    </row>
    <row r="77" spans="2:6" x14ac:dyDescent="0.35">
      <c r="B77" s="43" t="s">
        <v>703</v>
      </c>
      <c r="C77" s="45">
        <f>IF(F69&gt;0, C69/F69, 0)</f>
        <v>0</v>
      </c>
      <c r="D77" s="45">
        <f>IF(F69&gt;0, D69/F69, 0)</f>
        <v>0</v>
      </c>
      <c r="E77" s="45">
        <f>IF(F69&gt;0, E69/F69, 0)</f>
        <v>0</v>
      </c>
      <c r="F77" s="46" t="s">
        <v>19</v>
      </c>
    </row>
    <row r="78" spans="2:6" x14ac:dyDescent="0.35">
      <c r="B78" s="43" t="s">
        <v>704</v>
      </c>
      <c r="C78" s="45">
        <f>IF(F70&gt;0, C70/F70, 0)</f>
        <v>0</v>
      </c>
      <c r="D78" s="45">
        <f>IF(F70&gt;0, D70/F70, 0)</f>
        <v>0</v>
      </c>
      <c r="E78" s="45">
        <f>IF(F70&gt;0, E70/F70, 0)</f>
        <v>0</v>
      </c>
      <c r="F78" s="46" t="s">
        <v>19</v>
      </c>
    </row>
    <row r="79" spans="2:6" x14ac:dyDescent="0.35">
      <c r="B79" s="43" t="s">
        <v>705</v>
      </c>
      <c r="C79" s="45">
        <f>IF(F71&gt;0, C71/F71, 0)</f>
        <v>0</v>
      </c>
      <c r="D79" s="45">
        <f>IF(F71&gt;0, D71/F71, 0)</f>
        <v>0</v>
      </c>
      <c r="E79" s="45">
        <f>IF(F71&gt;0, E71/F71, 0)</f>
        <v>0</v>
      </c>
      <c r="F79" s="46" t="s">
        <v>19</v>
      </c>
    </row>
    <row r="80" spans="2:6" x14ac:dyDescent="0.35">
      <c r="B80" s="43" t="s">
        <v>706</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707</v>
      </c>
    </row>
    <row r="88" spans="2:6" x14ac:dyDescent="0.35">
      <c r="B88" s="53" t="s">
        <v>688</v>
      </c>
    </row>
    <row r="89" spans="2:6" x14ac:dyDescent="0.35">
      <c r="B89" s="41" t="s">
        <v>708</v>
      </c>
      <c r="C89" s="41" t="s">
        <v>689</v>
      </c>
      <c r="D89" s="41" t="s">
        <v>690</v>
      </c>
      <c r="E89" s="41" t="s">
        <v>691</v>
      </c>
      <c r="F89" s="41" t="s">
        <v>692</v>
      </c>
    </row>
    <row r="90" spans="2:6" x14ac:dyDescent="0.35">
      <c r="B90" s="43" t="s">
        <v>709</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710</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711</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122</v>
      </c>
      <c r="F93" s="44">
        <f>SUM(C93:E93)</f>
        <v>122</v>
      </c>
    </row>
    <row r="95" spans="2:6" x14ac:dyDescent="0.35">
      <c r="B95" s="53" t="s">
        <v>694</v>
      </c>
    </row>
    <row r="96" spans="2:6" x14ac:dyDescent="0.35">
      <c r="B96" s="54" t="s">
        <v>708</v>
      </c>
      <c r="C96" s="54" t="s">
        <v>689</v>
      </c>
      <c r="D96" s="54" t="s">
        <v>690</v>
      </c>
      <c r="E96" s="54" t="s">
        <v>691</v>
      </c>
      <c r="F96" s="54" t="s">
        <v>19</v>
      </c>
    </row>
    <row r="97" spans="2:15" x14ac:dyDescent="0.35">
      <c r="B97" s="43" t="s">
        <v>709</v>
      </c>
      <c r="C97" s="45">
        <f>IF(F90&gt;0, C90/F90, 0)</f>
        <v>0</v>
      </c>
      <c r="D97" s="45">
        <f>IF(F90&gt;0, D90/F90, 0)</f>
        <v>0</v>
      </c>
      <c r="E97" s="45">
        <f>IF(F90&gt;0, E90/F90, 0)</f>
        <v>0</v>
      </c>
      <c r="F97" s="46" t="s">
        <v>19</v>
      </c>
    </row>
    <row r="98" spans="2:15" x14ac:dyDescent="0.35">
      <c r="B98" s="43" t="s">
        <v>710</v>
      </c>
      <c r="C98" s="45">
        <f>IF(F91&gt;0, C91/F91, 0)</f>
        <v>0</v>
      </c>
      <c r="D98" s="45">
        <f>IF(F91&gt;0, D91/F91, 0)</f>
        <v>0</v>
      </c>
      <c r="E98" s="45">
        <f>IF(F91&gt;0, E91/F91, 0)</f>
        <v>0</v>
      </c>
      <c r="F98" s="46" t="s">
        <v>19</v>
      </c>
    </row>
    <row r="99" spans="2:15" x14ac:dyDescent="0.35">
      <c r="B99" s="43" t="s">
        <v>711</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712</v>
      </c>
      <c r="J105" s="39" t="s">
        <v>713</v>
      </c>
    </row>
    <row r="106" spans="2:15" x14ac:dyDescent="0.35">
      <c r="B106" s="41" t="s">
        <v>5</v>
      </c>
      <c r="C106" s="261" t="s">
        <v>714</v>
      </c>
      <c r="D106" s="261"/>
      <c r="E106" s="41" t="s">
        <v>681</v>
      </c>
      <c r="F106" s="41" t="s">
        <v>689</v>
      </c>
      <c r="G106" s="261" t="s">
        <v>715</v>
      </c>
      <c r="H106" s="261"/>
      <c r="J106" s="41" t="s">
        <v>5</v>
      </c>
      <c r="K106" s="41" t="s">
        <v>703</v>
      </c>
      <c r="L106" s="41" t="s">
        <v>704</v>
      </c>
      <c r="M106" s="41" t="s">
        <v>705</v>
      </c>
      <c r="N106" s="41" t="s">
        <v>706</v>
      </c>
      <c r="O106" s="41" t="s">
        <v>16</v>
      </c>
    </row>
    <row r="107" spans="2:15" x14ac:dyDescent="0.35">
      <c r="B107" s="47" t="s">
        <v>696</v>
      </c>
      <c r="C107" s="262" t="s">
        <v>19</v>
      </c>
      <c r="D107" s="262"/>
      <c r="E107" s="44">
        <f>COUNTIF('Recommendations'!F:F,"Phase1")-COUNTIFS('Recommendations'!F:F,"Phase1",'Recommendations'!G:G,"Risk Accepted")-COUNTIFS('Recommendations'!F:F,"Phase1",'Recommendations'!G:G,"N/A")</f>
        <v>0</v>
      </c>
      <c r="F107" s="44">
        <f>COUNTIFS('Recommendations'!F:F,"Phase1",'Recommendations'!L:L,"Resolved")</f>
        <v>0</v>
      </c>
      <c r="G107" s="263">
        <f t="shared" ref="G107:G112" si="4">IF(E107&gt;0,F107/E107,0)</f>
        <v>0</v>
      </c>
      <c r="H107" s="263"/>
      <c r="J107" s="47" t="s">
        <v>696</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697</v>
      </c>
      <c r="C108" s="262" t="s">
        <v>19</v>
      </c>
      <c r="D108" s="262"/>
      <c r="E108" s="44">
        <f>COUNTIF('Recommendations'!F:F,"Phase2")-COUNTIFS('Recommendations'!F:F,"Phase2",'Recommendations'!G:G,"Risk Accepted")-COUNTIFS('Recommendations'!F:F,"Phase2",'Recommendations'!G:G,"N/A")</f>
        <v>0</v>
      </c>
      <c r="F108" s="44">
        <f>COUNTIFS('Recommendations'!F:F,"Phase2",'Recommendations'!L:L,"Resolved")</f>
        <v>0</v>
      </c>
      <c r="G108" s="263">
        <f t="shared" si="4"/>
        <v>0</v>
      </c>
      <c r="H108" s="263"/>
      <c r="J108" s="47" t="s">
        <v>697</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698</v>
      </c>
      <c r="C109" s="262" t="s">
        <v>19</v>
      </c>
      <c r="D109" s="262"/>
      <c r="E109" s="44">
        <f>COUNTIF('Recommendations'!F:F,"Phase3")-COUNTIFS('Recommendations'!F:F,"Phase3",'Recommendations'!G:G,"Risk Accepted")-COUNTIFS('Recommendations'!F:F,"Phase3",'Recommendations'!G:G,"N/A")</f>
        <v>0</v>
      </c>
      <c r="F109" s="44">
        <f>COUNTIFS('Recommendations'!F:F,"Phase3",'Recommendations'!L:L,"Resolved")</f>
        <v>0</v>
      </c>
      <c r="G109" s="263">
        <f t="shared" si="4"/>
        <v>0</v>
      </c>
      <c r="H109" s="263"/>
      <c r="J109" s="47" t="s">
        <v>698</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699</v>
      </c>
      <c r="C110" s="262" t="s">
        <v>19</v>
      </c>
      <c r="D110" s="262"/>
      <c r="E110" s="44">
        <f>COUNTIF('Recommendations'!F:F,"Phase4")-COUNTIFS('Recommendations'!F:F,"Phase4",'Recommendations'!G:G,"Risk Accepted")-COUNTIFS('Recommendations'!F:F,"Phase4",'Recommendations'!G:G,"N/A")</f>
        <v>0</v>
      </c>
      <c r="F110" s="44">
        <f>COUNTIFS('Recommendations'!F:F,"Phase4",'Recommendations'!L:L,"Resolved")</f>
        <v>0</v>
      </c>
      <c r="G110" s="263">
        <f t="shared" si="4"/>
        <v>0</v>
      </c>
      <c r="H110" s="263"/>
      <c r="J110" s="47" t="s">
        <v>699</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700</v>
      </c>
      <c r="C111" s="262" t="s">
        <v>19</v>
      </c>
      <c r="D111" s="262"/>
      <c r="E111" s="44">
        <f>COUNTIF('Recommendations'!F:F,"Phase5")-COUNTIFS('Recommendations'!F:F,"Phase5",'Recommendations'!G:G,"Risk Accepted")-COUNTIFS('Recommendations'!F:F,"Phase5",'Recommendations'!G:G,"N/A")</f>
        <v>0</v>
      </c>
      <c r="F111" s="44">
        <f>COUNTIFS('Recommendations'!F:F,"Phase5",'Recommendations'!L:L,"Resolved")</f>
        <v>0</v>
      </c>
      <c r="G111" s="263">
        <f t="shared" si="4"/>
        <v>0</v>
      </c>
      <c r="H111" s="263"/>
      <c r="J111" s="47" t="s">
        <v>700</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62" t="s">
        <v>19</v>
      </c>
      <c r="D112" s="262"/>
      <c r="E112" s="44">
        <f>COUNTIF('Recommendations'!F:F,"Pending")-COUNTIFS('Recommendations'!F:F,"Pending",'Recommendations'!G:G,"Risk Accepted")-COUNTIFS('Recommendations'!F:F,"Pending",'Recommendations'!G:G,"N/A")</f>
        <v>122</v>
      </c>
      <c r="F112" s="44">
        <f>COUNTIFS('Recommendations'!F:F,"Pending",'Recommendations'!L:L,"Resolved")</f>
        <v>0</v>
      </c>
      <c r="G112" s="263">
        <f t="shared" si="4"/>
        <v>0</v>
      </c>
      <c r="H112" s="263"/>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122</v>
      </c>
    </row>
    <row r="119" spans="2:24" ht="21" x14ac:dyDescent="0.5">
      <c r="B119" s="39" t="s">
        <v>716</v>
      </c>
      <c r="P119" s="56" t="s">
        <v>717</v>
      </c>
    </row>
    <row r="121" spans="2:24" ht="60" customHeight="1" x14ac:dyDescent="0.35">
      <c r="B121" s="264" t="s">
        <v>718</v>
      </c>
      <c r="C121" s="257"/>
      <c r="D121" s="257"/>
      <c r="E121" s="257"/>
      <c r="F121" s="257"/>
      <c r="P121" s="264" t="s">
        <v>719</v>
      </c>
      <c r="Q121" s="257"/>
      <c r="R121" s="257"/>
      <c r="S121" s="257"/>
      <c r="T121" s="257"/>
      <c r="U121" s="257"/>
      <c r="V121" s="257"/>
      <c r="W121" s="257"/>
    </row>
    <row r="123" spans="2:24" ht="30" customHeight="1" x14ac:dyDescent="0.35">
      <c r="P123" s="57" t="s">
        <v>720</v>
      </c>
      <c r="Q123" s="58">
        <f>C16</f>
        <v>0</v>
      </c>
      <c r="R123" s="59"/>
      <c r="S123" s="58">
        <f>C69</f>
        <v>0</v>
      </c>
      <c r="T123" s="59"/>
      <c r="U123" s="58">
        <f>C70</f>
        <v>0</v>
      </c>
      <c r="V123" s="59"/>
      <c r="W123" s="58">
        <f>C71</f>
        <v>0</v>
      </c>
      <c r="X123" s="59"/>
    </row>
    <row r="124" spans="2:24" ht="35" customHeight="1" x14ac:dyDescent="0.35">
      <c r="P124" s="60" t="s">
        <v>721</v>
      </c>
      <c r="Q124" s="60" t="s">
        <v>722</v>
      </c>
      <c r="R124" s="60" t="s">
        <v>723</v>
      </c>
      <c r="S124" s="60" t="s">
        <v>724</v>
      </c>
      <c r="T124" s="60" t="s">
        <v>725</v>
      </c>
      <c r="U124" s="60" t="s">
        <v>726</v>
      </c>
      <c r="V124" s="60" t="s">
        <v>727</v>
      </c>
      <c r="W124" s="60" t="s">
        <v>728</v>
      </c>
      <c r="X124" s="60" t="s">
        <v>729</v>
      </c>
    </row>
    <row r="125" spans="2:24" x14ac:dyDescent="0.35">
      <c r="O125" s="61" t="s">
        <v>730</v>
      </c>
      <c r="P125" s="62" t="s">
        <v>731</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732</v>
      </c>
      <c r="P160" s="56" t="s">
        <v>733</v>
      </c>
    </row>
    <row r="162" spans="2:22" ht="45" customHeight="1" x14ac:dyDescent="0.35">
      <c r="B162" s="264" t="s">
        <v>734</v>
      </c>
      <c r="C162" s="257"/>
      <c r="D162" s="257"/>
      <c r="E162" s="257"/>
      <c r="F162" s="257"/>
      <c r="P162" s="264" t="s">
        <v>735</v>
      </c>
      <c r="Q162" s="257"/>
      <c r="R162" s="257"/>
      <c r="S162" s="257"/>
      <c r="T162" s="257"/>
      <c r="U162" s="257"/>
    </row>
    <row r="163" spans="2:22" ht="35" customHeight="1" x14ac:dyDescent="0.35">
      <c r="P163" s="261" t="s">
        <v>736</v>
      </c>
      <c r="Q163" s="261"/>
      <c r="R163" s="261" t="s">
        <v>737</v>
      </c>
      <c r="S163" s="261"/>
      <c r="T163" s="261"/>
    </row>
    <row r="164" spans="2:22" ht="30" customHeight="1" x14ac:dyDescent="0.35">
      <c r="P164" s="265">
        <v>0</v>
      </c>
      <c r="Q164" s="266"/>
      <c r="R164" s="267" t="s">
        <v>738</v>
      </c>
      <c r="S164" s="268"/>
      <c r="T164" s="268"/>
    </row>
    <row r="167" spans="2:22" ht="25" customHeight="1" x14ac:dyDescent="0.35">
      <c r="P167" s="65" t="s">
        <v>721</v>
      </c>
      <c r="Q167" s="65" t="s">
        <v>739</v>
      </c>
      <c r="R167" s="65" t="s">
        <v>740</v>
      </c>
      <c r="S167" s="269" t="s">
        <v>7</v>
      </c>
      <c r="T167" s="269"/>
      <c r="U167" s="269"/>
      <c r="V167" s="257"/>
    </row>
    <row r="168" spans="2:22" ht="20" customHeight="1" x14ac:dyDescent="0.35">
      <c r="P168" s="67"/>
      <c r="Q168" s="68"/>
      <c r="R168" s="69" t="str">
        <f>IF(AND(NOT(ISBLANK(Q168)), Dashboard!$P164&gt;0), Q168/Dashboard!$P164, "")</f>
        <v/>
      </c>
      <c r="S168" s="270"/>
      <c r="T168" s="271"/>
      <c r="U168" s="271"/>
      <c r="V168" s="271"/>
    </row>
    <row r="169" spans="2:22" ht="20" customHeight="1" x14ac:dyDescent="0.35">
      <c r="P169" s="67"/>
      <c r="Q169" s="68"/>
      <c r="R169" s="69" t="str">
        <f>IF(AND(NOT(ISBLANK(Q169)), Dashboard!$P164&gt;0), Q169/Dashboard!$P164, "")</f>
        <v/>
      </c>
      <c r="S169" s="270"/>
      <c r="T169" s="271"/>
      <c r="U169" s="271"/>
      <c r="V169" s="271"/>
    </row>
    <row r="170" spans="2:22" ht="20" customHeight="1" x14ac:dyDescent="0.35">
      <c r="P170" s="67"/>
      <c r="Q170" s="68"/>
      <c r="R170" s="69" t="str">
        <f>IF(AND(NOT(ISBLANK(Q170)), Dashboard!$P164&gt;0), Q170/Dashboard!$P164, "")</f>
        <v/>
      </c>
      <c r="S170" s="270"/>
      <c r="T170" s="271"/>
      <c r="U170" s="271"/>
      <c r="V170" s="271"/>
    </row>
    <row r="171" spans="2:22" ht="20" customHeight="1" x14ac:dyDescent="0.35">
      <c r="P171" s="67"/>
      <c r="Q171" s="68"/>
      <c r="R171" s="69" t="str">
        <f>IF(AND(NOT(ISBLANK(Q171)), Dashboard!$P164&gt;0), Q171/Dashboard!$P164, "")</f>
        <v/>
      </c>
      <c r="S171" s="270"/>
      <c r="T171" s="271"/>
      <c r="U171" s="271"/>
      <c r="V171" s="271"/>
    </row>
    <row r="172" spans="2:22" ht="20" customHeight="1" x14ac:dyDescent="0.35">
      <c r="P172" s="67"/>
      <c r="Q172" s="68"/>
      <c r="R172" s="69" t="str">
        <f>IF(AND(NOT(ISBLANK(Q172)), Dashboard!$P164&gt;0), Q172/Dashboard!$P164, "")</f>
        <v/>
      </c>
      <c r="S172" s="270"/>
      <c r="T172" s="271"/>
      <c r="U172" s="271"/>
      <c r="V172" s="271"/>
    </row>
    <row r="173" spans="2:22" ht="20" customHeight="1" x14ac:dyDescent="0.35">
      <c r="P173" s="67"/>
      <c r="Q173" s="68"/>
      <c r="R173" s="69" t="str">
        <f>IF(AND(NOT(ISBLANK(Q173)), Dashboard!$P164&gt;0), Q173/Dashboard!$P164, "")</f>
        <v/>
      </c>
      <c r="S173" s="270"/>
      <c r="T173" s="271"/>
      <c r="U173" s="271"/>
      <c r="V173" s="271"/>
    </row>
    <row r="174" spans="2:22" ht="20" customHeight="1" x14ac:dyDescent="0.35">
      <c r="P174" s="67"/>
      <c r="Q174" s="68"/>
      <c r="R174" s="69" t="str">
        <f>IF(AND(NOT(ISBLANK(Q174)), Dashboard!$P164&gt;0), Q174/Dashboard!$P164, "")</f>
        <v/>
      </c>
      <c r="S174" s="270"/>
      <c r="T174" s="271"/>
      <c r="U174" s="271"/>
      <c r="V174" s="271"/>
    </row>
    <row r="175" spans="2:22" ht="20" customHeight="1" x14ac:dyDescent="0.35">
      <c r="P175" s="67"/>
      <c r="Q175" s="68"/>
      <c r="R175" s="69" t="str">
        <f>IF(AND(NOT(ISBLANK(Q175)), Dashboard!$P164&gt;0), Q175/Dashboard!$P164, "")</f>
        <v/>
      </c>
      <c r="S175" s="270"/>
      <c r="T175" s="271"/>
      <c r="U175" s="271"/>
      <c r="V175" s="271"/>
    </row>
    <row r="176" spans="2:22" ht="20" customHeight="1" x14ac:dyDescent="0.35">
      <c r="P176" s="67"/>
      <c r="Q176" s="68"/>
      <c r="R176" s="69" t="str">
        <f>IF(AND(NOT(ISBLANK(Q176)), Dashboard!$P164&gt;0), Q176/Dashboard!$P164, "")</f>
        <v/>
      </c>
      <c r="S176" s="270"/>
      <c r="T176" s="271"/>
      <c r="U176" s="271"/>
      <c r="V176" s="271"/>
    </row>
    <row r="177" spans="2:22" ht="20" customHeight="1" x14ac:dyDescent="0.35">
      <c r="P177" s="67"/>
      <c r="Q177" s="68"/>
      <c r="R177" s="69" t="str">
        <f>IF(AND(NOT(ISBLANK(Q177)), Dashboard!$P164&gt;0), Q177/Dashboard!$P164, "")</f>
        <v/>
      </c>
      <c r="S177" s="270"/>
      <c r="T177" s="271"/>
      <c r="U177" s="271"/>
      <c r="V177" s="271"/>
    </row>
    <row r="178" spans="2:22" ht="20" customHeight="1" x14ac:dyDescent="0.35">
      <c r="P178" s="67"/>
      <c r="Q178" s="68"/>
      <c r="R178" s="69" t="str">
        <f>IF(AND(NOT(ISBLANK(Q178)), Dashboard!$P164&gt;0), Q178/Dashboard!$P164, "")</f>
        <v/>
      </c>
      <c r="S178" s="270"/>
      <c r="T178" s="271"/>
      <c r="U178" s="271"/>
      <c r="V178" s="271"/>
    </row>
    <row r="179" spans="2:22" ht="20" customHeight="1" x14ac:dyDescent="0.35">
      <c r="P179" s="67"/>
      <c r="Q179" s="68"/>
      <c r="R179" s="69" t="str">
        <f>IF(AND(NOT(ISBLANK(Q179)), Dashboard!$P164&gt;0), Q179/Dashboard!$P164, "")</f>
        <v/>
      </c>
      <c r="S179" s="270"/>
      <c r="T179" s="271"/>
      <c r="U179" s="271"/>
      <c r="V179" s="271"/>
    </row>
    <row r="180" spans="2:22" ht="20" customHeight="1" x14ac:dyDescent="0.35">
      <c r="P180" s="67"/>
      <c r="Q180" s="68"/>
      <c r="R180" s="69" t="str">
        <f>IF(AND(NOT(ISBLANK(Q180)), Dashboard!$P164&gt;0), Q180/Dashboard!$P164, "")</f>
        <v/>
      </c>
      <c r="S180" s="270"/>
      <c r="T180" s="271"/>
      <c r="U180" s="271"/>
      <c r="V180" s="271"/>
    </row>
    <row r="181" spans="2:22" ht="20" customHeight="1" x14ac:dyDescent="0.35">
      <c r="P181" s="67"/>
      <c r="Q181" s="68"/>
      <c r="R181" s="69" t="str">
        <f>IF(AND(NOT(ISBLANK(Q181)), Dashboard!$P164&gt;0), Q181/Dashboard!$P164, "")</f>
        <v/>
      </c>
      <c r="S181" s="270"/>
      <c r="T181" s="271"/>
      <c r="U181" s="271"/>
      <c r="V181" s="271"/>
    </row>
    <row r="182" spans="2:22" ht="20" customHeight="1" x14ac:dyDescent="0.35">
      <c r="P182" s="67"/>
      <c r="Q182" s="68"/>
      <c r="R182" s="69" t="str">
        <f>IF(AND(NOT(ISBLANK(Q182)), Dashboard!$P164&gt;0), Q182/Dashboard!$P164, "")</f>
        <v/>
      </c>
      <c r="S182" s="270"/>
      <c r="T182" s="271"/>
      <c r="U182" s="271"/>
      <c r="V182" s="271"/>
    </row>
    <row r="183" spans="2:22" ht="20" customHeight="1" x14ac:dyDescent="0.35">
      <c r="P183" s="67"/>
      <c r="Q183" s="68"/>
      <c r="R183" s="69" t="str">
        <f>IF(AND(NOT(ISBLANK(Q183)), Dashboard!$P164&gt;0), Q183/Dashboard!$P164, "")</f>
        <v/>
      </c>
      <c r="S183" s="270"/>
      <c r="T183" s="271"/>
      <c r="U183" s="271"/>
      <c r="V183" s="271"/>
    </row>
    <row r="184" spans="2:22" ht="20" customHeight="1" x14ac:dyDescent="0.35">
      <c r="P184" s="67"/>
      <c r="Q184" s="68"/>
      <c r="R184" s="69" t="str">
        <f>IF(AND(NOT(ISBLANK(Q184)), Dashboard!$P164&gt;0), Q184/Dashboard!$P164, "")</f>
        <v/>
      </c>
      <c r="S184" s="270"/>
      <c r="T184" s="271"/>
      <c r="U184" s="271"/>
      <c r="V184" s="271"/>
    </row>
    <row r="185" spans="2:22" ht="20" customHeight="1" x14ac:dyDescent="0.35">
      <c r="P185" s="67"/>
      <c r="Q185" s="68"/>
      <c r="R185" s="69" t="str">
        <f>IF(AND(NOT(ISBLANK(Q185)), Dashboard!$P164&gt;0), Q185/Dashboard!$P164, "")</f>
        <v/>
      </c>
      <c r="S185" s="270"/>
      <c r="T185" s="271"/>
      <c r="U185" s="271"/>
      <c r="V185" s="271"/>
    </row>
    <row r="186" spans="2:22" ht="20" customHeight="1" x14ac:dyDescent="0.35">
      <c r="P186" s="67"/>
      <c r="Q186" s="68"/>
      <c r="R186" s="69" t="str">
        <f>IF(AND(NOT(ISBLANK(Q186)), Dashboard!$P164&gt;0), Q186/Dashboard!$P164, "")</f>
        <v/>
      </c>
      <c r="S186" s="270"/>
      <c r="T186" s="271"/>
      <c r="U186" s="271"/>
      <c r="V186" s="271"/>
    </row>
    <row r="187" spans="2:22" ht="20" customHeight="1" x14ac:dyDescent="0.35">
      <c r="P187" s="67"/>
      <c r="Q187" s="68"/>
      <c r="R187" s="69" t="str">
        <f>IF(AND(NOT(ISBLANK(Q187)), Dashboard!$P164&gt;0), Q187/Dashboard!$P164, "")</f>
        <v/>
      </c>
      <c r="S187" s="270"/>
      <c r="T187" s="271"/>
      <c r="U187" s="271"/>
      <c r="V187" s="271"/>
    </row>
    <row r="191" spans="2:22" ht="32" customHeight="1" x14ac:dyDescent="0.35">
      <c r="B191" s="255" t="s">
        <v>595</v>
      </c>
      <c r="C191" s="255"/>
      <c r="D191" s="255"/>
      <c r="E191" s="255"/>
      <c r="F191" s="255"/>
      <c r="G191" s="255"/>
      <c r="H191" s="255"/>
      <c r="I191" s="255"/>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77" priority="1" operator="greaterThanOrEqual">
      <formula>0.9</formula>
    </cfRule>
    <cfRule type="cellIs" dxfId="76" priority="2" operator="greaterThanOrEqual">
      <formula>0.5</formula>
    </cfRule>
    <cfRule type="cellIs" dxfId="75" priority="3" operator="lessThan">
      <formula>0.5</formula>
    </cfRule>
  </conditionalFormatting>
  <conditionalFormatting sqref="G107:H112">
    <cfRule type="expression" dxfId="74" priority="4">
      <formula>$G107&gt;=0.8</formula>
    </cfRule>
    <cfRule type="expression" dxfId="73" priority="5">
      <formula>AND($G107&gt;=0.5,$G107&lt;0.8)</formula>
    </cfRule>
    <cfRule type="expression" dxfId="72" priority="6">
      <formula>$G107&lt;0.5</formula>
    </cfRule>
  </conditionalFormatting>
  <conditionalFormatting sqref="K107:K112">
    <cfRule type="cellIs" dxfId="71" priority="7" operator="greaterThan">
      <formula>0</formula>
    </cfRule>
  </conditionalFormatting>
  <conditionalFormatting sqref="L107:L112">
    <cfRule type="cellIs" dxfId="70" priority="8" operator="greaterThan">
      <formula>0</formula>
    </cfRule>
  </conditionalFormatting>
  <conditionalFormatting sqref="M107:M112">
    <cfRule type="cellIs" dxfId="69" priority="9" operator="greaterThan">
      <formula>0</formula>
    </cfRule>
  </conditionalFormatting>
  <conditionalFormatting sqref="N107:N112">
    <cfRule type="cellIs" dxfId="68"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127"/>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123"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25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20</v>
      </c>
      <c r="J5" s="1" t="s">
        <v>36</v>
      </c>
      <c r="K5" s="1" t="s">
        <v>37</v>
      </c>
      <c r="L5" s="3" t="str">
        <f t="shared" si="0"/>
        <v>Outstanding</v>
      </c>
      <c r="M5" s="11" t="s">
        <v>19</v>
      </c>
    </row>
    <row r="6" spans="1:13" ht="60" customHeight="1" x14ac:dyDescent="0.35">
      <c r="A6" s="9" t="s">
        <v>38</v>
      </c>
      <c r="B6" s="1" t="s">
        <v>39</v>
      </c>
      <c r="C6" s="2" t="s">
        <v>25</v>
      </c>
      <c r="D6" s="3" t="s">
        <v>16</v>
      </c>
      <c r="E6" s="3" t="s">
        <v>17</v>
      </c>
      <c r="F6" s="3" t="s">
        <v>18</v>
      </c>
      <c r="G6" s="3" t="s">
        <v>19</v>
      </c>
      <c r="H6" s="4" t="s">
        <v>19</v>
      </c>
      <c r="I6" s="1" t="s">
        <v>20</v>
      </c>
      <c r="J6" s="1" t="s">
        <v>32</v>
      </c>
      <c r="K6" s="1" t="s">
        <v>40</v>
      </c>
      <c r="L6" s="3" t="str">
        <f t="shared" si="0"/>
        <v>Outstanding</v>
      </c>
      <c r="M6" s="11" t="s">
        <v>19</v>
      </c>
    </row>
    <row r="7" spans="1:13" ht="60" customHeight="1" x14ac:dyDescent="0.35">
      <c r="A7" s="9" t="s">
        <v>41</v>
      </c>
      <c r="B7" s="1" t="s">
        <v>42</v>
      </c>
      <c r="C7" s="2" t="s">
        <v>25</v>
      </c>
      <c r="D7" s="3" t="s">
        <v>16</v>
      </c>
      <c r="E7" s="3" t="s">
        <v>17</v>
      </c>
      <c r="F7" s="3" t="s">
        <v>18</v>
      </c>
      <c r="G7" s="3" t="s">
        <v>19</v>
      </c>
      <c r="H7" s="4" t="s">
        <v>19</v>
      </c>
      <c r="I7" s="1" t="s">
        <v>20</v>
      </c>
      <c r="J7" s="1" t="s">
        <v>43</v>
      </c>
      <c r="K7" s="1" t="s">
        <v>44</v>
      </c>
      <c r="L7" s="3" t="str">
        <f t="shared" si="0"/>
        <v>Outstanding</v>
      </c>
      <c r="M7" s="11" t="s">
        <v>19</v>
      </c>
    </row>
    <row r="8" spans="1:13" ht="60" customHeight="1" x14ac:dyDescent="0.35">
      <c r="A8" s="9" t="s">
        <v>45</v>
      </c>
      <c r="B8" s="1" t="s">
        <v>46</v>
      </c>
      <c r="C8" s="2" t="s">
        <v>25</v>
      </c>
      <c r="D8" s="3" t="s">
        <v>16</v>
      </c>
      <c r="E8" s="3" t="s">
        <v>17</v>
      </c>
      <c r="F8" s="3" t="s">
        <v>18</v>
      </c>
      <c r="G8" s="3" t="s">
        <v>19</v>
      </c>
      <c r="H8" s="4" t="s">
        <v>19</v>
      </c>
      <c r="I8" s="1" t="s">
        <v>47</v>
      </c>
      <c r="J8" s="1" t="s">
        <v>48</v>
      </c>
      <c r="K8" s="1" t="s">
        <v>49</v>
      </c>
      <c r="L8" s="3" t="str">
        <f t="shared" si="0"/>
        <v>Outstanding</v>
      </c>
      <c r="M8" s="11" t="s">
        <v>19</v>
      </c>
    </row>
    <row r="9" spans="1:13" ht="60" customHeight="1" x14ac:dyDescent="0.35">
      <c r="A9" s="9" t="s">
        <v>50</v>
      </c>
      <c r="B9" s="1" t="s">
        <v>51</v>
      </c>
      <c r="C9" s="2" t="s">
        <v>52</v>
      </c>
      <c r="D9" s="3" t="s">
        <v>16</v>
      </c>
      <c r="E9" s="3" t="s">
        <v>17</v>
      </c>
      <c r="F9" s="3" t="s">
        <v>18</v>
      </c>
      <c r="G9" s="3" t="s">
        <v>19</v>
      </c>
      <c r="H9" s="4" t="s">
        <v>19</v>
      </c>
      <c r="I9" s="1" t="s">
        <v>53</v>
      </c>
      <c r="J9" s="1" t="s">
        <v>54</v>
      </c>
      <c r="K9" s="1" t="s">
        <v>55</v>
      </c>
      <c r="L9" s="3" t="str">
        <f t="shared" si="0"/>
        <v>Outstanding</v>
      </c>
      <c r="M9" s="11" t="s">
        <v>19</v>
      </c>
    </row>
    <row r="10" spans="1:13" ht="60" customHeight="1" x14ac:dyDescent="0.35">
      <c r="A10" s="9" t="s">
        <v>56</v>
      </c>
      <c r="B10" s="1" t="s">
        <v>57</v>
      </c>
      <c r="C10" s="2" t="s">
        <v>52</v>
      </c>
      <c r="D10" s="3" t="s">
        <v>16</v>
      </c>
      <c r="E10" s="3" t="s">
        <v>17</v>
      </c>
      <c r="F10" s="3" t="s">
        <v>18</v>
      </c>
      <c r="G10" s="3" t="s">
        <v>19</v>
      </c>
      <c r="H10" s="4" t="s">
        <v>19</v>
      </c>
      <c r="I10" s="1" t="s">
        <v>58</v>
      </c>
      <c r="J10" s="1" t="s">
        <v>59</v>
      </c>
      <c r="K10" s="1" t="s">
        <v>60</v>
      </c>
      <c r="L10" s="3" t="str">
        <f t="shared" si="0"/>
        <v>Outstanding</v>
      </c>
      <c r="M10" s="11" t="s">
        <v>19</v>
      </c>
    </row>
    <row r="11" spans="1:13" ht="60" customHeight="1" x14ac:dyDescent="0.35">
      <c r="A11" s="9" t="s">
        <v>61</v>
      </c>
      <c r="B11" s="1" t="s">
        <v>62</v>
      </c>
      <c r="C11" s="2" t="s">
        <v>25</v>
      </c>
      <c r="D11" s="3" t="s">
        <v>16</v>
      </c>
      <c r="E11" s="3" t="s">
        <v>17</v>
      </c>
      <c r="F11" s="3" t="s">
        <v>18</v>
      </c>
      <c r="G11" s="3" t="s">
        <v>19</v>
      </c>
      <c r="H11" s="4" t="s">
        <v>19</v>
      </c>
      <c r="I11" s="1" t="s">
        <v>63</v>
      </c>
      <c r="J11" s="1" t="s">
        <v>64</v>
      </c>
      <c r="K11" s="1" t="s">
        <v>65</v>
      </c>
      <c r="L11" s="3" t="str">
        <f t="shared" si="0"/>
        <v>Outstanding</v>
      </c>
      <c r="M11" s="11" t="s">
        <v>19</v>
      </c>
    </row>
    <row r="12" spans="1:13" ht="60" customHeight="1" x14ac:dyDescent="0.35">
      <c r="A12" s="9" t="s">
        <v>66</v>
      </c>
      <c r="B12" s="1" t="s">
        <v>67</v>
      </c>
      <c r="C12" s="2" t="s">
        <v>15</v>
      </c>
      <c r="D12" s="3" t="s">
        <v>16</v>
      </c>
      <c r="E12" s="3" t="s">
        <v>17</v>
      </c>
      <c r="F12" s="3" t="s">
        <v>18</v>
      </c>
      <c r="G12" s="3" t="s">
        <v>19</v>
      </c>
      <c r="H12" s="4" t="s">
        <v>19</v>
      </c>
      <c r="I12" s="1" t="s">
        <v>68</v>
      </c>
      <c r="J12" s="1" t="s">
        <v>69</v>
      </c>
      <c r="K12" s="1" t="s">
        <v>70</v>
      </c>
      <c r="L12" s="3" t="str">
        <f t="shared" si="0"/>
        <v>Outstanding</v>
      </c>
      <c r="M12" s="11" t="s">
        <v>19</v>
      </c>
    </row>
    <row r="13" spans="1:13" ht="60" customHeight="1" x14ac:dyDescent="0.35">
      <c r="A13" s="9" t="s">
        <v>71</v>
      </c>
      <c r="B13" s="1" t="s">
        <v>72</v>
      </c>
      <c r="C13" s="2" t="s">
        <v>25</v>
      </c>
      <c r="D13" s="3" t="s">
        <v>16</v>
      </c>
      <c r="E13" s="3" t="s">
        <v>17</v>
      </c>
      <c r="F13" s="3" t="s">
        <v>18</v>
      </c>
      <c r="G13" s="3" t="s">
        <v>19</v>
      </c>
      <c r="H13" s="4" t="s">
        <v>19</v>
      </c>
      <c r="I13" s="1" t="s">
        <v>73</v>
      </c>
      <c r="J13" s="1" t="s">
        <v>74</v>
      </c>
      <c r="K13" s="1" t="s">
        <v>75</v>
      </c>
      <c r="L13" s="3" t="str">
        <f t="shared" si="0"/>
        <v>Outstanding</v>
      </c>
      <c r="M13" s="11" t="s">
        <v>19</v>
      </c>
    </row>
    <row r="14" spans="1:13" ht="60" customHeight="1" x14ac:dyDescent="0.35">
      <c r="A14" s="9" t="s">
        <v>76</v>
      </c>
      <c r="B14" s="1" t="s">
        <v>77</v>
      </c>
      <c r="C14" s="2" t="s">
        <v>25</v>
      </c>
      <c r="D14" s="3" t="s">
        <v>16</v>
      </c>
      <c r="E14" s="3" t="s">
        <v>17</v>
      </c>
      <c r="F14" s="3" t="s">
        <v>18</v>
      </c>
      <c r="G14" s="3" t="s">
        <v>19</v>
      </c>
      <c r="H14" s="4" t="s">
        <v>19</v>
      </c>
      <c r="I14" s="1" t="s">
        <v>78</v>
      </c>
      <c r="J14" s="1" t="s">
        <v>79</v>
      </c>
      <c r="K14" s="1" t="s">
        <v>80</v>
      </c>
      <c r="L14" s="3" t="str">
        <f t="shared" si="0"/>
        <v>Outstanding</v>
      </c>
      <c r="M14" s="11" t="s">
        <v>19</v>
      </c>
    </row>
    <row r="15" spans="1:13" ht="60" customHeight="1" x14ac:dyDescent="0.35">
      <c r="A15" s="9" t="s">
        <v>81</v>
      </c>
      <c r="B15" s="1" t="s">
        <v>82</v>
      </c>
      <c r="C15" s="2" t="s">
        <v>25</v>
      </c>
      <c r="D15" s="3" t="s">
        <v>16</v>
      </c>
      <c r="E15" s="3" t="s">
        <v>17</v>
      </c>
      <c r="F15" s="3" t="s">
        <v>18</v>
      </c>
      <c r="G15" s="3" t="s">
        <v>19</v>
      </c>
      <c r="H15" s="4" t="s">
        <v>19</v>
      </c>
      <c r="I15" s="1" t="s">
        <v>26</v>
      </c>
      <c r="J15" s="1" t="s">
        <v>83</v>
      </c>
      <c r="K15" s="1" t="s">
        <v>84</v>
      </c>
      <c r="L15" s="3" t="str">
        <f t="shared" si="0"/>
        <v>Outstanding</v>
      </c>
      <c r="M15" s="11" t="s">
        <v>19</v>
      </c>
    </row>
    <row r="16" spans="1:13" ht="60" customHeight="1" x14ac:dyDescent="0.35">
      <c r="A16" s="9" t="s">
        <v>85</v>
      </c>
      <c r="B16" s="1" t="s">
        <v>86</v>
      </c>
      <c r="C16" s="2" t="s">
        <v>25</v>
      </c>
      <c r="D16" s="3" t="s">
        <v>16</v>
      </c>
      <c r="E16" s="3" t="s">
        <v>17</v>
      </c>
      <c r="F16" s="3" t="s">
        <v>18</v>
      </c>
      <c r="G16" s="3" t="s">
        <v>19</v>
      </c>
      <c r="H16" s="4" t="s">
        <v>19</v>
      </c>
      <c r="I16" s="1" t="s">
        <v>26</v>
      </c>
      <c r="J16" s="1" t="s">
        <v>87</v>
      </c>
      <c r="K16" s="1" t="s">
        <v>88</v>
      </c>
      <c r="L16" s="3" t="str">
        <f t="shared" si="0"/>
        <v>Outstanding</v>
      </c>
      <c r="M16" s="11" t="s">
        <v>19</v>
      </c>
    </row>
    <row r="17" spans="1:13" ht="60" customHeight="1" x14ac:dyDescent="0.35">
      <c r="A17" s="9" t="s">
        <v>89</v>
      </c>
      <c r="B17" s="1" t="s">
        <v>90</v>
      </c>
      <c r="C17" s="2" t="s">
        <v>25</v>
      </c>
      <c r="D17" s="3" t="s">
        <v>16</v>
      </c>
      <c r="E17" s="3" t="s">
        <v>17</v>
      </c>
      <c r="F17" s="3" t="s">
        <v>18</v>
      </c>
      <c r="G17" s="3" t="s">
        <v>19</v>
      </c>
      <c r="H17" s="4" t="s">
        <v>19</v>
      </c>
      <c r="I17" s="1" t="s">
        <v>26</v>
      </c>
      <c r="J17" s="1" t="s">
        <v>91</v>
      </c>
      <c r="K17" s="1" t="s">
        <v>92</v>
      </c>
      <c r="L17" s="3" t="str">
        <f t="shared" si="0"/>
        <v>Outstanding</v>
      </c>
      <c r="M17" s="11" t="s">
        <v>19</v>
      </c>
    </row>
    <row r="18" spans="1:13" ht="60" customHeight="1" x14ac:dyDescent="0.35">
      <c r="A18" s="9" t="s">
        <v>93</v>
      </c>
      <c r="B18" s="1" t="s">
        <v>94</v>
      </c>
      <c r="C18" s="2" t="s">
        <v>25</v>
      </c>
      <c r="D18" s="3" t="s">
        <v>16</v>
      </c>
      <c r="E18" s="3" t="s">
        <v>17</v>
      </c>
      <c r="F18" s="3" t="s">
        <v>18</v>
      </c>
      <c r="G18" s="3" t="s">
        <v>19</v>
      </c>
      <c r="H18" s="4" t="s">
        <v>19</v>
      </c>
      <c r="I18" s="1" t="s">
        <v>26</v>
      </c>
      <c r="J18" s="1" t="s">
        <v>95</v>
      </c>
      <c r="K18" s="1" t="s">
        <v>96</v>
      </c>
      <c r="L18" s="3" t="str">
        <f t="shared" si="0"/>
        <v>Outstanding</v>
      </c>
      <c r="M18" s="11" t="s">
        <v>19</v>
      </c>
    </row>
    <row r="19" spans="1:13" ht="60" customHeight="1" x14ac:dyDescent="0.35">
      <c r="A19" s="9" t="s">
        <v>97</v>
      </c>
      <c r="B19" s="1" t="s">
        <v>98</v>
      </c>
      <c r="C19" s="2" t="s">
        <v>25</v>
      </c>
      <c r="D19" s="3" t="s">
        <v>16</v>
      </c>
      <c r="E19" s="3" t="s">
        <v>17</v>
      </c>
      <c r="F19" s="3" t="s">
        <v>18</v>
      </c>
      <c r="G19" s="3" t="s">
        <v>19</v>
      </c>
      <c r="H19" s="4" t="s">
        <v>19</v>
      </c>
      <c r="I19" s="1" t="s">
        <v>26</v>
      </c>
      <c r="J19" s="1" t="s">
        <v>99</v>
      </c>
      <c r="K19" s="1" t="s">
        <v>100</v>
      </c>
      <c r="L19" s="3" t="str">
        <f t="shared" si="0"/>
        <v>Outstanding</v>
      </c>
      <c r="M19" s="11" t="s">
        <v>19</v>
      </c>
    </row>
    <row r="20" spans="1:13" ht="60" customHeight="1" x14ac:dyDescent="0.35">
      <c r="A20" s="9" t="s">
        <v>101</v>
      </c>
      <c r="B20" s="1" t="s">
        <v>102</v>
      </c>
      <c r="C20" s="2" t="s">
        <v>25</v>
      </c>
      <c r="D20" s="3" t="s">
        <v>16</v>
      </c>
      <c r="E20" s="3" t="s">
        <v>17</v>
      </c>
      <c r="F20" s="3" t="s">
        <v>18</v>
      </c>
      <c r="G20" s="3" t="s">
        <v>19</v>
      </c>
      <c r="H20" s="4" t="s">
        <v>19</v>
      </c>
      <c r="I20" s="1" t="s">
        <v>103</v>
      </c>
      <c r="J20" s="1" t="s">
        <v>104</v>
      </c>
      <c r="K20" s="1" t="s">
        <v>105</v>
      </c>
      <c r="L20" s="3" t="str">
        <f t="shared" si="0"/>
        <v>Outstanding</v>
      </c>
      <c r="M20" s="11" t="s">
        <v>19</v>
      </c>
    </row>
    <row r="21" spans="1:13" ht="60" customHeight="1" x14ac:dyDescent="0.35">
      <c r="A21" s="9" t="s">
        <v>106</v>
      </c>
      <c r="B21" s="1" t="s">
        <v>107</v>
      </c>
      <c r="C21" s="2" t="s">
        <v>25</v>
      </c>
      <c r="D21" s="3" t="s">
        <v>16</v>
      </c>
      <c r="E21" s="3" t="s">
        <v>17</v>
      </c>
      <c r="F21" s="3" t="s">
        <v>18</v>
      </c>
      <c r="G21" s="3" t="s">
        <v>19</v>
      </c>
      <c r="H21" s="4" t="s">
        <v>19</v>
      </c>
      <c r="I21" s="1" t="s">
        <v>108</v>
      </c>
      <c r="J21" s="1" t="s">
        <v>109</v>
      </c>
      <c r="K21" s="1" t="s">
        <v>110</v>
      </c>
      <c r="L21" s="3" t="str">
        <f t="shared" si="0"/>
        <v>Outstanding</v>
      </c>
      <c r="M21" s="11" t="s">
        <v>19</v>
      </c>
    </row>
    <row r="22" spans="1:13" ht="60" customHeight="1" x14ac:dyDescent="0.35">
      <c r="A22" s="9" t="s">
        <v>111</v>
      </c>
      <c r="B22" s="1" t="s">
        <v>112</v>
      </c>
      <c r="C22" s="2" t="s">
        <v>25</v>
      </c>
      <c r="D22" s="3" t="s">
        <v>16</v>
      </c>
      <c r="E22" s="3" t="s">
        <v>17</v>
      </c>
      <c r="F22" s="3" t="s">
        <v>18</v>
      </c>
      <c r="G22" s="3" t="s">
        <v>19</v>
      </c>
      <c r="H22" s="4" t="s">
        <v>19</v>
      </c>
      <c r="I22" s="1" t="s">
        <v>113</v>
      </c>
      <c r="J22" s="1" t="s">
        <v>114</v>
      </c>
      <c r="K22" s="1" t="s">
        <v>115</v>
      </c>
      <c r="L22" s="3" t="str">
        <f t="shared" si="0"/>
        <v>Outstanding</v>
      </c>
      <c r="M22" s="11" t="s">
        <v>19</v>
      </c>
    </row>
    <row r="23" spans="1:13" ht="60" customHeight="1" x14ac:dyDescent="0.35">
      <c r="A23" s="9" t="s">
        <v>116</v>
      </c>
      <c r="B23" s="1" t="s">
        <v>117</v>
      </c>
      <c r="C23" s="2" t="s">
        <v>25</v>
      </c>
      <c r="D23" s="3" t="s">
        <v>16</v>
      </c>
      <c r="E23" s="3" t="s">
        <v>17</v>
      </c>
      <c r="F23" s="3" t="s">
        <v>18</v>
      </c>
      <c r="G23" s="3" t="s">
        <v>19</v>
      </c>
      <c r="H23" s="4" t="s">
        <v>19</v>
      </c>
      <c r="I23" s="1" t="s">
        <v>118</v>
      </c>
      <c r="J23" s="1" t="s">
        <v>119</v>
      </c>
      <c r="K23" s="1" t="s">
        <v>120</v>
      </c>
      <c r="L23" s="3" t="str">
        <f t="shared" si="0"/>
        <v>Outstanding</v>
      </c>
      <c r="M23" s="11" t="s">
        <v>19</v>
      </c>
    </row>
    <row r="24" spans="1:13" ht="60" customHeight="1" x14ac:dyDescent="0.35">
      <c r="A24" s="9" t="s">
        <v>121</v>
      </c>
      <c r="B24" s="1" t="s">
        <v>122</v>
      </c>
      <c r="C24" s="2" t="s">
        <v>25</v>
      </c>
      <c r="D24" s="3" t="s">
        <v>16</v>
      </c>
      <c r="E24" s="3" t="s">
        <v>17</v>
      </c>
      <c r="F24" s="3" t="s">
        <v>18</v>
      </c>
      <c r="G24" s="3" t="s">
        <v>19</v>
      </c>
      <c r="H24" s="4" t="s">
        <v>19</v>
      </c>
      <c r="I24" s="1" t="s">
        <v>123</v>
      </c>
      <c r="J24" s="1" t="s">
        <v>124</v>
      </c>
      <c r="K24" s="1" t="s">
        <v>125</v>
      </c>
      <c r="L24" s="3" t="str">
        <f t="shared" si="0"/>
        <v>Outstanding</v>
      </c>
      <c r="M24" s="11" t="s">
        <v>19</v>
      </c>
    </row>
    <row r="25" spans="1:13" ht="60" customHeight="1" x14ac:dyDescent="0.35">
      <c r="A25" s="9" t="s">
        <v>126</v>
      </c>
      <c r="B25" s="1" t="s">
        <v>127</v>
      </c>
      <c r="C25" s="2" t="s">
        <v>25</v>
      </c>
      <c r="D25" s="3" t="s">
        <v>16</v>
      </c>
      <c r="E25" s="3" t="s">
        <v>17</v>
      </c>
      <c r="F25" s="3" t="s">
        <v>18</v>
      </c>
      <c r="G25" s="3" t="s">
        <v>19</v>
      </c>
      <c r="H25" s="4" t="s">
        <v>19</v>
      </c>
      <c r="I25" s="1" t="s">
        <v>128</v>
      </c>
      <c r="J25" s="1" t="s">
        <v>129</v>
      </c>
      <c r="K25" s="1" t="s">
        <v>130</v>
      </c>
      <c r="L25" s="3" t="str">
        <f t="shared" si="0"/>
        <v>Outstanding</v>
      </c>
      <c r="M25" s="11" t="s">
        <v>19</v>
      </c>
    </row>
    <row r="26" spans="1:13" ht="60" customHeight="1" x14ac:dyDescent="0.35">
      <c r="A26" s="9" t="s">
        <v>131</v>
      </c>
      <c r="B26" s="1" t="s">
        <v>132</v>
      </c>
      <c r="C26" s="2" t="s">
        <v>25</v>
      </c>
      <c r="D26" s="3" t="s">
        <v>16</v>
      </c>
      <c r="E26" s="3" t="s">
        <v>17</v>
      </c>
      <c r="F26" s="3" t="s">
        <v>18</v>
      </c>
      <c r="G26" s="3" t="s">
        <v>19</v>
      </c>
      <c r="H26" s="4" t="s">
        <v>19</v>
      </c>
      <c r="I26" s="1" t="s">
        <v>133</v>
      </c>
      <c r="J26" s="1" t="s">
        <v>129</v>
      </c>
      <c r="K26" s="1" t="s">
        <v>134</v>
      </c>
      <c r="L26" s="3" t="str">
        <f t="shared" si="0"/>
        <v>Outstanding</v>
      </c>
      <c r="M26" s="11" t="s">
        <v>19</v>
      </c>
    </row>
    <row r="27" spans="1:13" ht="60" customHeight="1" x14ac:dyDescent="0.35">
      <c r="A27" s="9" t="s">
        <v>135</v>
      </c>
      <c r="B27" s="1" t="s">
        <v>136</v>
      </c>
      <c r="C27" s="2" t="s">
        <v>25</v>
      </c>
      <c r="D27" s="3" t="s">
        <v>16</v>
      </c>
      <c r="E27" s="3" t="s">
        <v>17</v>
      </c>
      <c r="F27" s="3" t="s">
        <v>18</v>
      </c>
      <c r="G27" s="3" t="s">
        <v>19</v>
      </c>
      <c r="H27" s="4" t="s">
        <v>19</v>
      </c>
      <c r="I27" s="1" t="s">
        <v>137</v>
      </c>
      <c r="J27" s="1" t="s">
        <v>129</v>
      </c>
      <c r="K27" s="1" t="s">
        <v>138</v>
      </c>
      <c r="L27" s="3" t="str">
        <f t="shared" si="0"/>
        <v>Outstanding</v>
      </c>
      <c r="M27" s="11" t="s">
        <v>19</v>
      </c>
    </row>
    <row r="28" spans="1:13" ht="60" customHeight="1" x14ac:dyDescent="0.35">
      <c r="A28" s="9" t="s">
        <v>139</v>
      </c>
      <c r="B28" s="1" t="s">
        <v>140</v>
      </c>
      <c r="C28" s="2" t="s">
        <v>25</v>
      </c>
      <c r="D28" s="3" t="s">
        <v>16</v>
      </c>
      <c r="E28" s="3" t="s">
        <v>17</v>
      </c>
      <c r="F28" s="3" t="s">
        <v>18</v>
      </c>
      <c r="G28" s="3" t="s">
        <v>19</v>
      </c>
      <c r="H28" s="4" t="s">
        <v>19</v>
      </c>
      <c r="I28" s="1" t="s">
        <v>141</v>
      </c>
      <c r="J28" s="1" t="s">
        <v>142</v>
      </c>
      <c r="K28" s="1" t="s">
        <v>143</v>
      </c>
      <c r="L28" s="3" t="str">
        <f t="shared" si="0"/>
        <v>Outstanding</v>
      </c>
      <c r="M28" s="11" t="s">
        <v>19</v>
      </c>
    </row>
    <row r="29" spans="1:13" ht="60" customHeight="1" x14ac:dyDescent="0.35">
      <c r="A29" s="9" t="s">
        <v>144</v>
      </c>
      <c r="B29" s="1" t="s">
        <v>145</v>
      </c>
      <c r="C29" s="2" t="s">
        <v>25</v>
      </c>
      <c r="D29" s="3" t="s">
        <v>16</v>
      </c>
      <c r="E29" s="3" t="s">
        <v>17</v>
      </c>
      <c r="F29" s="3" t="s">
        <v>18</v>
      </c>
      <c r="G29" s="3" t="s">
        <v>19</v>
      </c>
      <c r="H29" s="4" t="s">
        <v>19</v>
      </c>
      <c r="I29" s="1" t="s">
        <v>146</v>
      </c>
      <c r="J29" s="1" t="s">
        <v>147</v>
      </c>
      <c r="K29" s="1" t="s">
        <v>148</v>
      </c>
      <c r="L29" s="3" t="str">
        <f t="shared" si="0"/>
        <v>Outstanding</v>
      </c>
      <c r="M29" s="11" t="s">
        <v>19</v>
      </c>
    </row>
    <row r="30" spans="1:13" ht="60" customHeight="1" x14ac:dyDescent="0.35">
      <c r="A30" s="9" t="s">
        <v>149</v>
      </c>
      <c r="B30" s="1" t="s">
        <v>150</v>
      </c>
      <c r="C30" s="2" t="s">
        <v>25</v>
      </c>
      <c r="D30" s="3" t="s">
        <v>16</v>
      </c>
      <c r="E30" s="3" t="s">
        <v>17</v>
      </c>
      <c r="F30" s="3" t="s">
        <v>18</v>
      </c>
      <c r="G30" s="3" t="s">
        <v>19</v>
      </c>
      <c r="H30" s="4" t="s">
        <v>19</v>
      </c>
      <c r="I30" s="1" t="s">
        <v>151</v>
      </c>
      <c r="J30" s="1" t="s">
        <v>152</v>
      </c>
      <c r="K30" s="1" t="s">
        <v>153</v>
      </c>
      <c r="L30" s="3" t="str">
        <f t="shared" si="0"/>
        <v>Outstanding</v>
      </c>
      <c r="M30" s="11" t="s">
        <v>19</v>
      </c>
    </row>
    <row r="31" spans="1:13" ht="60" customHeight="1" x14ac:dyDescent="0.35">
      <c r="A31" s="9" t="s">
        <v>154</v>
      </c>
      <c r="B31" s="1" t="s">
        <v>155</v>
      </c>
      <c r="C31" s="2" t="s">
        <v>25</v>
      </c>
      <c r="D31" s="3" t="s">
        <v>16</v>
      </c>
      <c r="E31" s="3" t="s">
        <v>17</v>
      </c>
      <c r="F31" s="3" t="s">
        <v>18</v>
      </c>
      <c r="G31" s="3" t="s">
        <v>19</v>
      </c>
      <c r="H31" s="4" t="s">
        <v>19</v>
      </c>
      <c r="I31" s="1" t="s">
        <v>156</v>
      </c>
      <c r="J31" s="1" t="s">
        <v>157</v>
      </c>
      <c r="K31" s="1" t="s">
        <v>158</v>
      </c>
      <c r="L31" s="3" t="str">
        <f t="shared" si="0"/>
        <v>Outstanding</v>
      </c>
      <c r="M31" s="11" t="s">
        <v>19</v>
      </c>
    </row>
    <row r="32" spans="1:13" ht="60" customHeight="1" x14ac:dyDescent="0.35">
      <c r="A32" s="9" t="s">
        <v>159</v>
      </c>
      <c r="B32" s="1" t="s">
        <v>160</v>
      </c>
      <c r="C32" s="2" t="s">
        <v>25</v>
      </c>
      <c r="D32" s="3" t="s">
        <v>16</v>
      </c>
      <c r="E32" s="3" t="s">
        <v>17</v>
      </c>
      <c r="F32" s="3" t="s">
        <v>18</v>
      </c>
      <c r="G32" s="3" t="s">
        <v>19</v>
      </c>
      <c r="H32" s="4" t="s">
        <v>19</v>
      </c>
      <c r="I32" s="1" t="s">
        <v>161</v>
      </c>
      <c r="J32" s="1" t="s">
        <v>162</v>
      </c>
      <c r="K32" s="1" t="s">
        <v>163</v>
      </c>
      <c r="L32" s="3" t="str">
        <f t="shared" si="0"/>
        <v>Outstanding</v>
      </c>
      <c r="M32" s="11" t="s">
        <v>19</v>
      </c>
    </row>
    <row r="33" spans="1:13" ht="60" customHeight="1" x14ac:dyDescent="0.35">
      <c r="A33" s="9" t="s">
        <v>164</v>
      </c>
      <c r="B33" s="1" t="s">
        <v>165</v>
      </c>
      <c r="C33" s="2" t="s">
        <v>25</v>
      </c>
      <c r="D33" s="3" t="s">
        <v>16</v>
      </c>
      <c r="E33" s="3" t="s">
        <v>17</v>
      </c>
      <c r="F33" s="3" t="s">
        <v>18</v>
      </c>
      <c r="G33" s="3" t="s">
        <v>19</v>
      </c>
      <c r="H33" s="4" t="s">
        <v>19</v>
      </c>
      <c r="I33" s="1" t="s">
        <v>166</v>
      </c>
      <c r="J33" s="1" t="s">
        <v>167</v>
      </c>
      <c r="K33" s="1" t="s">
        <v>168</v>
      </c>
      <c r="L33" s="3" t="str">
        <f t="shared" si="0"/>
        <v>Outstanding</v>
      </c>
      <c r="M33" s="11" t="s">
        <v>19</v>
      </c>
    </row>
    <row r="34" spans="1:13" ht="60" customHeight="1" x14ac:dyDescent="0.35">
      <c r="A34" s="9" t="s">
        <v>169</v>
      </c>
      <c r="B34" s="1" t="s">
        <v>170</v>
      </c>
      <c r="C34" s="2" t="s">
        <v>25</v>
      </c>
      <c r="D34" s="3" t="s">
        <v>16</v>
      </c>
      <c r="E34" s="3" t="s">
        <v>17</v>
      </c>
      <c r="F34" s="3" t="s">
        <v>18</v>
      </c>
      <c r="G34" s="3" t="s">
        <v>19</v>
      </c>
      <c r="H34" s="4" t="s">
        <v>19</v>
      </c>
      <c r="I34" s="1" t="s">
        <v>171</v>
      </c>
      <c r="J34" s="1" t="s">
        <v>172</v>
      </c>
      <c r="K34" s="1" t="s">
        <v>173</v>
      </c>
      <c r="L34" s="3" t="str">
        <f t="shared" si="0"/>
        <v>Outstanding</v>
      </c>
      <c r="M34" s="11" t="s">
        <v>19</v>
      </c>
    </row>
    <row r="35" spans="1:13" ht="60" customHeight="1" x14ac:dyDescent="0.35">
      <c r="A35" s="9" t="s">
        <v>174</v>
      </c>
      <c r="B35" s="1" t="s">
        <v>175</v>
      </c>
      <c r="C35" s="2" t="s">
        <v>25</v>
      </c>
      <c r="D35" s="3" t="s">
        <v>16</v>
      </c>
      <c r="E35" s="3" t="s">
        <v>17</v>
      </c>
      <c r="F35" s="3" t="s">
        <v>18</v>
      </c>
      <c r="G35" s="3" t="s">
        <v>19</v>
      </c>
      <c r="H35" s="4" t="s">
        <v>19</v>
      </c>
      <c r="I35" s="1" t="s">
        <v>176</v>
      </c>
      <c r="J35" s="1" t="s">
        <v>177</v>
      </c>
      <c r="K35" s="1" t="s">
        <v>178</v>
      </c>
      <c r="L35" s="3" t="str">
        <f t="shared" si="0"/>
        <v>Outstanding</v>
      </c>
      <c r="M35" s="11" t="s">
        <v>19</v>
      </c>
    </row>
    <row r="36" spans="1:13" ht="60" customHeight="1" x14ac:dyDescent="0.35">
      <c r="A36" s="9" t="s">
        <v>179</v>
      </c>
      <c r="B36" s="1" t="s">
        <v>180</v>
      </c>
      <c r="C36" s="2" t="s">
        <v>25</v>
      </c>
      <c r="D36" s="3" t="s">
        <v>16</v>
      </c>
      <c r="E36" s="3" t="s">
        <v>17</v>
      </c>
      <c r="F36" s="3" t="s">
        <v>18</v>
      </c>
      <c r="G36" s="3" t="s">
        <v>19</v>
      </c>
      <c r="H36" s="4" t="s">
        <v>19</v>
      </c>
      <c r="I36" s="1" t="s">
        <v>181</v>
      </c>
      <c r="J36" s="1" t="s">
        <v>182</v>
      </c>
      <c r="K36" s="1" t="s">
        <v>183</v>
      </c>
      <c r="L36" s="3" t="str">
        <f t="shared" si="0"/>
        <v>Outstanding</v>
      </c>
      <c r="M36" s="11" t="s">
        <v>19</v>
      </c>
    </row>
    <row r="37" spans="1:13" ht="60" customHeight="1" x14ac:dyDescent="0.35">
      <c r="A37" s="9" t="s">
        <v>184</v>
      </c>
      <c r="B37" s="1" t="s">
        <v>185</v>
      </c>
      <c r="C37" s="2" t="s">
        <v>25</v>
      </c>
      <c r="D37" s="3" t="s">
        <v>16</v>
      </c>
      <c r="E37" s="3" t="s">
        <v>17</v>
      </c>
      <c r="F37" s="3" t="s">
        <v>18</v>
      </c>
      <c r="G37" s="3" t="s">
        <v>19</v>
      </c>
      <c r="H37" s="4" t="s">
        <v>19</v>
      </c>
      <c r="I37" s="1" t="s">
        <v>186</v>
      </c>
      <c r="J37" s="1" t="s">
        <v>187</v>
      </c>
      <c r="K37" s="1" t="s">
        <v>188</v>
      </c>
      <c r="L37" s="3" t="str">
        <f t="shared" si="0"/>
        <v>Outstanding</v>
      </c>
      <c r="M37" s="11" t="s">
        <v>19</v>
      </c>
    </row>
    <row r="38" spans="1:13" ht="60" customHeight="1" x14ac:dyDescent="0.35">
      <c r="A38" s="9" t="s">
        <v>189</v>
      </c>
      <c r="B38" s="1" t="s">
        <v>190</v>
      </c>
      <c r="C38" s="2" t="s">
        <v>25</v>
      </c>
      <c r="D38" s="3" t="s">
        <v>16</v>
      </c>
      <c r="E38" s="3" t="s">
        <v>17</v>
      </c>
      <c r="F38" s="3" t="s">
        <v>18</v>
      </c>
      <c r="G38" s="3" t="s">
        <v>19</v>
      </c>
      <c r="H38" s="4" t="s">
        <v>19</v>
      </c>
      <c r="I38" s="1" t="s">
        <v>191</v>
      </c>
      <c r="J38" s="1" t="s">
        <v>192</v>
      </c>
      <c r="K38" s="1" t="s">
        <v>193</v>
      </c>
      <c r="L38" s="3" t="str">
        <f t="shared" si="0"/>
        <v>Outstanding</v>
      </c>
      <c r="M38" s="11" t="s">
        <v>19</v>
      </c>
    </row>
    <row r="39" spans="1:13" ht="60" customHeight="1" x14ac:dyDescent="0.35">
      <c r="A39" s="9" t="s">
        <v>194</v>
      </c>
      <c r="B39" s="1" t="s">
        <v>195</v>
      </c>
      <c r="C39" s="2" t="s">
        <v>25</v>
      </c>
      <c r="D39" s="3" t="s">
        <v>16</v>
      </c>
      <c r="E39" s="3" t="s">
        <v>17</v>
      </c>
      <c r="F39" s="3" t="s">
        <v>18</v>
      </c>
      <c r="G39" s="3" t="s">
        <v>19</v>
      </c>
      <c r="H39" s="4" t="s">
        <v>19</v>
      </c>
      <c r="I39" s="1" t="s">
        <v>196</v>
      </c>
      <c r="J39" s="1" t="s">
        <v>197</v>
      </c>
      <c r="K39" s="1" t="s">
        <v>198</v>
      </c>
      <c r="L39" s="3" t="str">
        <f t="shared" si="0"/>
        <v>Outstanding</v>
      </c>
      <c r="M39" s="11" t="s">
        <v>19</v>
      </c>
    </row>
    <row r="40" spans="1:13" ht="60" customHeight="1" x14ac:dyDescent="0.35">
      <c r="A40" s="9" t="s">
        <v>199</v>
      </c>
      <c r="B40" s="1" t="s">
        <v>200</v>
      </c>
      <c r="C40" s="2" t="s">
        <v>25</v>
      </c>
      <c r="D40" s="3" t="s">
        <v>16</v>
      </c>
      <c r="E40" s="3" t="s">
        <v>17</v>
      </c>
      <c r="F40" s="3" t="s">
        <v>18</v>
      </c>
      <c r="G40" s="3" t="s">
        <v>19</v>
      </c>
      <c r="H40" s="4" t="s">
        <v>19</v>
      </c>
      <c r="I40" s="1" t="s">
        <v>201</v>
      </c>
      <c r="J40" s="1" t="s">
        <v>202</v>
      </c>
      <c r="K40" s="1" t="s">
        <v>203</v>
      </c>
      <c r="L40" s="3" t="str">
        <f t="shared" si="0"/>
        <v>Outstanding</v>
      </c>
      <c r="M40" s="11" t="s">
        <v>19</v>
      </c>
    </row>
    <row r="41" spans="1:13" ht="60" customHeight="1" x14ac:dyDescent="0.35">
      <c r="A41" s="9" t="s">
        <v>204</v>
      </c>
      <c r="B41" s="1" t="s">
        <v>205</v>
      </c>
      <c r="C41" s="2" t="s">
        <v>25</v>
      </c>
      <c r="D41" s="3" t="s">
        <v>16</v>
      </c>
      <c r="E41" s="3" t="s">
        <v>17</v>
      </c>
      <c r="F41" s="3" t="s">
        <v>18</v>
      </c>
      <c r="G41" s="3" t="s">
        <v>19</v>
      </c>
      <c r="H41" s="4" t="s">
        <v>19</v>
      </c>
      <c r="I41" s="1" t="s">
        <v>206</v>
      </c>
      <c r="J41" s="1" t="s">
        <v>207</v>
      </c>
      <c r="K41" s="1" t="s">
        <v>208</v>
      </c>
      <c r="L41" s="3" t="str">
        <f t="shared" si="0"/>
        <v>Outstanding</v>
      </c>
      <c r="M41" s="11" t="s">
        <v>19</v>
      </c>
    </row>
    <row r="42" spans="1:13" ht="60" customHeight="1" x14ac:dyDescent="0.35">
      <c r="A42" s="9" t="s">
        <v>209</v>
      </c>
      <c r="B42" s="1" t="s">
        <v>210</v>
      </c>
      <c r="C42" s="2" t="s">
        <v>25</v>
      </c>
      <c r="D42" s="3" t="s">
        <v>16</v>
      </c>
      <c r="E42" s="3" t="s">
        <v>17</v>
      </c>
      <c r="F42" s="3" t="s">
        <v>18</v>
      </c>
      <c r="G42" s="3" t="s">
        <v>19</v>
      </c>
      <c r="H42" s="4" t="s">
        <v>19</v>
      </c>
      <c r="I42" s="1" t="s">
        <v>211</v>
      </c>
      <c r="J42" s="1" t="s">
        <v>212</v>
      </c>
      <c r="K42" s="1" t="s">
        <v>213</v>
      </c>
      <c r="L42" s="3" t="str">
        <f t="shared" si="0"/>
        <v>Outstanding</v>
      </c>
      <c r="M42" s="11" t="s">
        <v>19</v>
      </c>
    </row>
    <row r="43" spans="1:13" ht="60" customHeight="1" x14ac:dyDescent="0.35">
      <c r="A43" s="9" t="s">
        <v>214</v>
      </c>
      <c r="B43" s="1" t="s">
        <v>215</v>
      </c>
      <c r="C43" s="2" t="s">
        <v>25</v>
      </c>
      <c r="D43" s="3" t="s">
        <v>16</v>
      </c>
      <c r="E43" s="3" t="s">
        <v>17</v>
      </c>
      <c r="F43" s="3" t="s">
        <v>18</v>
      </c>
      <c r="G43" s="3" t="s">
        <v>19</v>
      </c>
      <c r="H43" s="4" t="s">
        <v>19</v>
      </c>
      <c r="I43" s="1" t="s">
        <v>216</v>
      </c>
      <c r="J43" s="1" t="s">
        <v>217</v>
      </c>
      <c r="K43" s="1" t="s">
        <v>218</v>
      </c>
      <c r="L43" s="3" t="str">
        <f t="shared" si="0"/>
        <v>Outstanding</v>
      </c>
      <c r="M43" s="11" t="s">
        <v>19</v>
      </c>
    </row>
    <row r="44" spans="1:13" ht="60" customHeight="1" x14ac:dyDescent="0.35">
      <c r="A44" s="9" t="s">
        <v>219</v>
      </c>
      <c r="B44" s="1" t="s">
        <v>220</v>
      </c>
      <c r="C44" s="2" t="s">
        <v>25</v>
      </c>
      <c r="D44" s="3" t="s">
        <v>16</v>
      </c>
      <c r="E44" s="3" t="s">
        <v>17</v>
      </c>
      <c r="F44" s="3" t="s">
        <v>18</v>
      </c>
      <c r="G44" s="3" t="s">
        <v>19</v>
      </c>
      <c r="H44" s="4" t="s">
        <v>19</v>
      </c>
      <c r="I44" s="1" t="s">
        <v>221</v>
      </c>
      <c r="J44" s="1" t="s">
        <v>222</v>
      </c>
      <c r="K44" s="1" t="s">
        <v>223</v>
      </c>
      <c r="L44" s="3" t="str">
        <f t="shared" si="0"/>
        <v>Outstanding</v>
      </c>
      <c r="M44" s="11" t="s">
        <v>19</v>
      </c>
    </row>
    <row r="45" spans="1:13" ht="60" customHeight="1" x14ac:dyDescent="0.35">
      <c r="A45" s="9" t="s">
        <v>224</v>
      </c>
      <c r="B45" s="1" t="s">
        <v>225</v>
      </c>
      <c r="C45" s="2" t="s">
        <v>25</v>
      </c>
      <c r="D45" s="3" t="s">
        <v>16</v>
      </c>
      <c r="E45" s="3" t="s">
        <v>17</v>
      </c>
      <c r="F45" s="3" t="s">
        <v>18</v>
      </c>
      <c r="G45" s="3" t="s">
        <v>19</v>
      </c>
      <c r="H45" s="4" t="s">
        <v>19</v>
      </c>
      <c r="I45" s="1" t="s">
        <v>226</v>
      </c>
      <c r="J45" s="1" t="s">
        <v>227</v>
      </c>
      <c r="K45" s="1" t="s">
        <v>228</v>
      </c>
      <c r="L45" s="3" t="str">
        <f t="shared" si="0"/>
        <v>Outstanding</v>
      </c>
      <c r="M45" s="11" t="s">
        <v>19</v>
      </c>
    </row>
    <row r="46" spans="1:13" ht="60" customHeight="1" x14ac:dyDescent="0.35">
      <c r="A46" s="9" t="s">
        <v>229</v>
      </c>
      <c r="B46" s="1" t="s">
        <v>230</v>
      </c>
      <c r="C46" s="2" t="s">
        <v>25</v>
      </c>
      <c r="D46" s="3" t="s">
        <v>16</v>
      </c>
      <c r="E46" s="3" t="s">
        <v>17</v>
      </c>
      <c r="F46" s="3" t="s">
        <v>18</v>
      </c>
      <c r="G46" s="3" t="s">
        <v>19</v>
      </c>
      <c r="H46" s="4" t="s">
        <v>19</v>
      </c>
      <c r="I46" s="1" t="s">
        <v>231</v>
      </c>
      <c r="J46" s="1" t="s">
        <v>232</v>
      </c>
      <c r="K46" s="1" t="s">
        <v>233</v>
      </c>
      <c r="L46" s="3" t="str">
        <f t="shared" si="0"/>
        <v>Outstanding</v>
      </c>
      <c r="M46" s="11" t="s">
        <v>19</v>
      </c>
    </row>
    <row r="47" spans="1:13" ht="60" customHeight="1" x14ac:dyDescent="0.35">
      <c r="A47" s="9" t="s">
        <v>234</v>
      </c>
      <c r="B47" s="1" t="s">
        <v>235</v>
      </c>
      <c r="C47" s="2" t="s">
        <v>52</v>
      </c>
      <c r="D47" s="3" t="s">
        <v>16</v>
      </c>
      <c r="E47" s="3" t="s">
        <v>17</v>
      </c>
      <c r="F47" s="3" t="s">
        <v>18</v>
      </c>
      <c r="G47" s="3" t="s">
        <v>19</v>
      </c>
      <c r="H47" s="4" t="s">
        <v>19</v>
      </c>
      <c r="I47" s="1" t="s">
        <v>236</v>
      </c>
      <c r="J47" s="1" t="s">
        <v>237</v>
      </c>
      <c r="K47" s="1" t="s">
        <v>238</v>
      </c>
      <c r="L47" s="3" t="str">
        <f t="shared" si="0"/>
        <v>Outstanding</v>
      </c>
      <c r="M47" s="11" t="s">
        <v>19</v>
      </c>
    </row>
    <row r="48" spans="1:13" ht="60" customHeight="1" x14ac:dyDescent="0.35">
      <c r="A48" s="9" t="s">
        <v>239</v>
      </c>
      <c r="B48" s="1" t="s">
        <v>240</v>
      </c>
      <c r="C48" s="2" t="s">
        <v>15</v>
      </c>
      <c r="D48" s="3" t="s">
        <v>16</v>
      </c>
      <c r="E48" s="3" t="s">
        <v>17</v>
      </c>
      <c r="F48" s="3" t="s">
        <v>18</v>
      </c>
      <c r="G48" s="3" t="s">
        <v>19</v>
      </c>
      <c r="H48" s="4" t="s">
        <v>19</v>
      </c>
      <c r="I48" s="1" t="s">
        <v>241</v>
      </c>
      <c r="J48" s="1" t="s">
        <v>242</v>
      </c>
      <c r="K48" s="1" t="s">
        <v>243</v>
      </c>
      <c r="L48" s="3" t="str">
        <f t="shared" si="0"/>
        <v>Outstanding</v>
      </c>
      <c r="M48" s="11" t="s">
        <v>19</v>
      </c>
    </row>
    <row r="49" spans="1:13" ht="60" customHeight="1" x14ac:dyDescent="0.35">
      <c r="A49" s="9" t="s">
        <v>244</v>
      </c>
      <c r="B49" s="1" t="s">
        <v>245</v>
      </c>
      <c r="C49" s="2" t="s">
        <v>15</v>
      </c>
      <c r="D49" s="3" t="s">
        <v>16</v>
      </c>
      <c r="E49" s="3" t="s">
        <v>17</v>
      </c>
      <c r="F49" s="3" t="s">
        <v>18</v>
      </c>
      <c r="G49" s="3" t="s">
        <v>19</v>
      </c>
      <c r="H49" s="4" t="s">
        <v>19</v>
      </c>
      <c r="I49" s="1" t="s">
        <v>241</v>
      </c>
      <c r="J49" s="1" t="s">
        <v>246</v>
      </c>
      <c r="K49" s="1" t="s">
        <v>247</v>
      </c>
      <c r="L49" s="3" t="str">
        <f t="shared" si="0"/>
        <v>Outstanding</v>
      </c>
      <c r="M49" s="11" t="s">
        <v>19</v>
      </c>
    </row>
    <row r="50" spans="1:13" ht="60" customHeight="1" x14ac:dyDescent="0.35">
      <c r="A50" s="9" t="s">
        <v>248</v>
      </c>
      <c r="B50" s="1" t="s">
        <v>249</v>
      </c>
      <c r="C50" s="2" t="s">
        <v>15</v>
      </c>
      <c r="D50" s="3" t="s">
        <v>16</v>
      </c>
      <c r="E50" s="3" t="s">
        <v>17</v>
      </c>
      <c r="F50" s="3" t="s">
        <v>18</v>
      </c>
      <c r="G50" s="3" t="s">
        <v>19</v>
      </c>
      <c r="H50" s="4" t="s">
        <v>19</v>
      </c>
      <c r="I50" s="1" t="s">
        <v>241</v>
      </c>
      <c r="J50" s="1" t="s">
        <v>250</v>
      </c>
      <c r="K50" s="1" t="s">
        <v>251</v>
      </c>
      <c r="L50" s="3" t="str">
        <f t="shared" si="0"/>
        <v>Outstanding</v>
      </c>
      <c r="M50" s="11" t="s">
        <v>19</v>
      </c>
    </row>
    <row r="51" spans="1:13" ht="60" customHeight="1" x14ac:dyDescent="0.35">
      <c r="A51" s="9" t="s">
        <v>252</v>
      </c>
      <c r="B51" s="1" t="s">
        <v>253</v>
      </c>
      <c r="C51" s="2" t="s">
        <v>15</v>
      </c>
      <c r="D51" s="3" t="s">
        <v>16</v>
      </c>
      <c r="E51" s="3" t="s">
        <v>17</v>
      </c>
      <c r="F51" s="3" t="s">
        <v>18</v>
      </c>
      <c r="G51" s="3" t="s">
        <v>19</v>
      </c>
      <c r="H51" s="4" t="s">
        <v>19</v>
      </c>
      <c r="I51" s="1" t="s">
        <v>241</v>
      </c>
      <c r="J51" s="1" t="s">
        <v>254</v>
      </c>
      <c r="K51" s="1" t="s">
        <v>255</v>
      </c>
      <c r="L51" s="3" t="str">
        <f t="shared" si="0"/>
        <v>Outstanding</v>
      </c>
      <c r="M51" s="11" t="s">
        <v>19</v>
      </c>
    </row>
    <row r="52" spans="1:13" ht="60" customHeight="1" x14ac:dyDescent="0.35">
      <c r="A52" s="9" t="s">
        <v>256</v>
      </c>
      <c r="B52" s="1" t="s">
        <v>257</v>
      </c>
      <c r="C52" s="2" t="s">
        <v>15</v>
      </c>
      <c r="D52" s="3" t="s">
        <v>16</v>
      </c>
      <c r="E52" s="3" t="s">
        <v>17</v>
      </c>
      <c r="F52" s="3" t="s">
        <v>18</v>
      </c>
      <c r="G52" s="3" t="s">
        <v>19</v>
      </c>
      <c r="H52" s="4" t="s">
        <v>19</v>
      </c>
      <c r="I52" s="1" t="s">
        <v>241</v>
      </c>
      <c r="J52" s="1" t="s">
        <v>258</v>
      </c>
      <c r="K52" s="1" t="s">
        <v>259</v>
      </c>
      <c r="L52" s="3" t="str">
        <f t="shared" si="0"/>
        <v>Outstanding</v>
      </c>
      <c r="M52" s="11" t="s">
        <v>19</v>
      </c>
    </row>
    <row r="53" spans="1:13" ht="60" customHeight="1" x14ac:dyDescent="0.35">
      <c r="A53" s="9" t="s">
        <v>260</v>
      </c>
      <c r="B53" s="1" t="s">
        <v>261</v>
      </c>
      <c r="C53" s="2" t="s">
        <v>15</v>
      </c>
      <c r="D53" s="3" t="s">
        <v>16</v>
      </c>
      <c r="E53" s="3" t="s">
        <v>17</v>
      </c>
      <c r="F53" s="3" t="s">
        <v>18</v>
      </c>
      <c r="G53" s="3" t="s">
        <v>19</v>
      </c>
      <c r="H53" s="4" t="s">
        <v>19</v>
      </c>
      <c r="I53" s="1" t="s">
        <v>241</v>
      </c>
      <c r="J53" s="1" t="s">
        <v>262</v>
      </c>
      <c r="K53" s="1" t="s">
        <v>263</v>
      </c>
      <c r="L53" s="3" t="str">
        <f t="shared" si="0"/>
        <v>Outstanding</v>
      </c>
      <c r="M53" s="11" t="s">
        <v>19</v>
      </c>
    </row>
    <row r="54" spans="1:13" ht="60" customHeight="1" x14ac:dyDescent="0.35">
      <c r="A54" s="9" t="s">
        <v>264</v>
      </c>
      <c r="B54" s="1" t="s">
        <v>265</v>
      </c>
      <c r="C54" s="2" t="s">
        <v>15</v>
      </c>
      <c r="D54" s="3" t="s">
        <v>16</v>
      </c>
      <c r="E54" s="3" t="s">
        <v>17</v>
      </c>
      <c r="F54" s="3" t="s">
        <v>18</v>
      </c>
      <c r="G54" s="3" t="s">
        <v>19</v>
      </c>
      <c r="H54" s="4" t="s">
        <v>19</v>
      </c>
      <c r="I54" s="1" t="s">
        <v>241</v>
      </c>
      <c r="J54" s="1" t="s">
        <v>266</v>
      </c>
      <c r="K54" s="1" t="s">
        <v>267</v>
      </c>
      <c r="L54" s="3" t="str">
        <f t="shared" si="0"/>
        <v>Outstanding</v>
      </c>
      <c r="M54" s="11" t="s">
        <v>19</v>
      </c>
    </row>
    <row r="55" spans="1:13" ht="60" customHeight="1" x14ac:dyDescent="0.35">
      <c r="A55" s="9" t="s">
        <v>268</v>
      </c>
      <c r="B55" s="1" t="s">
        <v>269</v>
      </c>
      <c r="C55" s="2" t="s">
        <v>25</v>
      </c>
      <c r="D55" s="3" t="s">
        <v>16</v>
      </c>
      <c r="E55" s="3" t="s">
        <v>17</v>
      </c>
      <c r="F55" s="3" t="s">
        <v>18</v>
      </c>
      <c r="G55" s="3" t="s">
        <v>19</v>
      </c>
      <c r="H55" s="4" t="s">
        <v>19</v>
      </c>
      <c r="I55" s="1" t="s">
        <v>241</v>
      </c>
      <c r="J55" s="1" t="s">
        <v>270</v>
      </c>
      <c r="K55" s="1" t="s">
        <v>271</v>
      </c>
      <c r="L55" s="3" t="str">
        <f t="shared" si="0"/>
        <v>Outstanding</v>
      </c>
      <c r="M55" s="11" t="s">
        <v>19</v>
      </c>
    </row>
    <row r="56" spans="1:13" ht="60" customHeight="1" x14ac:dyDescent="0.35">
      <c r="A56" s="9" t="s">
        <v>272</v>
      </c>
      <c r="B56" s="1" t="s">
        <v>273</v>
      </c>
      <c r="C56" s="2" t="s">
        <v>25</v>
      </c>
      <c r="D56" s="3" t="s">
        <v>16</v>
      </c>
      <c r="E56" s="3" t="s">
        <v>17</v>
      </c>
      <c r="F56" s="3" t="s">
        <v>18</v>
      </c>
      <c r="G56" s="3" t="s">
        <v>19</v>
      </c>
      <c r="H56" s="4" t="s">
        <v>19</v>
      </c>
      <c r="I56" s="1" t="s">
        <v>274</v>
      </c>
      <c r="J56" s="1" t="s">
        <v>270</v>
      </c>
      <c r="K56" s="1" t="s">
        <v>275</v>
      </c>
      <c r="L56" s="3" t="str">
        <f t="shared" si="0"/>
        <v>Outstanding</v>
      </c>
      <c r="M56" s="11" t="s">
        <v>19</v>
      </c>
    </row>
    <row r="57" spans="1:13" ht="60" customHeight="1" x14ac:dyDescent="0.35">
      <c r="A57" s="9" t="s">
        <v>276</v>
      </c>
      <c r="B57" s="1" t="s">
        <v>277</v>
      </c>
      <c r="C57" s="2" t="s">
        <v>25</v>
      </c>
      <c r="D57" s="3" t="s">
        <v>16</v>
      </c>
      <c r="E57" s="3" t="s">
        <v>17</v>
      </c>
      <c r="F57" s="3" t="s">
        <v>18</v>
      </c>
      <c r="G57" s="3" t="s">
        <v>19</v>
      </c>
      <c r="H57" s="4" t="s">
        <v>19</v>
      </c>
      <c r="I57" s="1" t="s">
        <v>274</v>
      </c>
      <c r="J57" s="1" t="s">
        <v>270</v>
      </c>
      <c r="K57" s="1" t="s">
        <v>278</v>
      </c>
      <c r="L57" s="3" t="str">
        <f t="shared" si="0"/>
        <v>Outstanding</v>
      </c>
      <c r="M57" s="11" t="s">
        <v>19</v>
      </c>
    </row>
    <row r="58" spans="1:13" ht="60" customHeight="1" x14ac:dyDescent="0.35">
      <c r="A58" s="9" t="s">
        <v>279</v>
      </c>
      <c r="B58" s="1" t="s">
        <v>280</v>
      </c>
      <c r="C58" s="2" t="s">
        <v>25</v>
      </c>
      <c r="D58" s="3" t="s">
        <v>16</v>
      </c>
      <c r="E58" s="3" t="s">
        <v>17</v>
      </c>
      <c r="F58" s="3" t="s">
        <v>18</v>
      </c>
      <c r="G58" s="3" t="s">
        <v>19</v>
      </c>
      <c r="H58" s="4" t="s">
        <v>19</v>
      </c>
      <c r="I58" s="1" t="s">
        <v>274</v>
      </c>
      <c r="J58" s="1" t="s">
        <v>270</v>
      </c>
      <c r="K58" s="1" t="s">
        <v>281</v>
      </c>
      <c r="L58" s="3" t="str">
        <f t="shared" si="0"/>
        <v>Outstanding</v>
      </c>
      <c r="M58" s="11" t="s">
        <v>19</v>
      </c>
    </row>
    <row r="59" spans="1:13" ht="60" customHeight="1" x14ac:dyDescent="0.35">
      <c r="A59" s="9" t="s">
        <v>282</v>
      </c>
      <c r="B59" s="1" t="s">
        <v>283</v>
      </c>
      <c r="C59" s="2" t="s">
        <v>25</v>
      </c>
      <c r="D59" s="3" t="s">
        <v>16</v>
      </c>
      <c r="E59" s="3" t="s">
        <v>17</v>
      </c>
      <c r="F59" s="3" t="s">
        <v>18</v>
      </c>
      <c r="G59" s="3" t="s">
        <v>19</v>
      </c>
      <c r="H59" s="4" t="s">
        <v>19</v>
      </c>
      <c r="I59" s="1" t="s">
        <v>274</v>
      </c>
      <c r="J59" s="1" t="s">
        <v>270</v>
      </c>
      <c r="K59" s="1" t="s">
        <v>284</v>
      </c>
      <c r="L59" s="3" t="str">
        <f t="shared" si="0"/>
        <v>Outstanding</v>
      </c>
      <c r="M59" s="11" t="s">
        <v>19</v>
      </c>
    </row>
    <row r="60" spans="1:13" ht="60" customHeight="1" x14ac:dyDescent="0.35">
      <c r="A60" s="9" t="s">
        <v>285</v>
      </c>
      <c r="B60" s="1" t="s">
        <v>286</v>
      </c>
      <c r="C60" s="2" t="s">
        <v>25</v>
      </c>
      <c r="D60" s="3" t="s">
        <v>16</v>
      </c>
      <c r="E60" s="3" t="s">
        <v>17</v>
      </c>
      <c r="F60" s="3" t="s">
        <v>18</v>
      </c>
      <c r="G60" s="3" t="s">
        <v>19</v>
      </c>
      <c r="H60" s="4" t="s">
        <v>19</v>
      </c>
      <c r="I60" s="1" t="s">
        <v>287</v>
      </c>
      <c r="J60" s="1" t="s">
        <v>288</v>
      </c>
      <c r="K60" s="1" t="s">
        <v>289</v>
      </c>
      <c r="L60" s="3" t="str">
        <f t="shared" si="0"/>
        <v>Outstanding</v>
      </c>
      <c r="M60" s="11" t="s">
        <v>19</v>
      </c>
    </row>
    <row r="61" spans="1:13" ht="60" customHeight="1" x14ac:dyDescent="0.35">
      <c r="A61" s="9" t="s">
        <v>290</v>
      </c>
      <c r="B61" s="1" t="s">
        <v>291</v>
      </c>
      <c r="C61" s="2" t="s">
        <v>25</v>
      </c>
      <c r="D61" s="3" t="s">
        <v>16</v>
      </c>
      <c r="E61" s="3" t="s">
        <v>17</v>
      </c>
      <c r="F61" s="3" t="s">
        <v>18</v>
      </c>
      <c r="G61" s="3" t="s">
        <v>19</v>
      </c>
      <c r="H61" s="4" t="s">
        <v>19</v>
      </c>
      <c r="I61" s="1" t="s">
        <v>274</v>
      </c>
      <c r="J61" s="1" t="s">
        <v>292</v>
      </c>
      <c r="K61" s="1" t="s">
        <v>293</v>
      </c>
      <c r="L61" s="3" t="str">
        <f t="shared" si="0"/>
        <v>Outstanding</v>
      </c>
      <c r="M61" s="11" t="s">
        <v>19</v>
      </c>
    </row>
    <row r="62" spans="1:13" ht="60" customHeight="1" x14ac:dyDescent="0.35">
      <c r="A62" s="9" t="s">
        <v>294</v>
      </c>
      <c r="B62" s="1" t="s">
        <v>295</v>
      </c>
      <c r="C62" s="2" t="s">
        <v>25</v>
      </c>
      <c r="D62" s="3" t="s">
        <v>16</v>
      </c>
      <c r="E62" s="3" t="s">
        <v>17</v>
      </c>
      <c r="F62" s="3" t="s">
        <v>18</v>
      </c>
      <c r="G62" s="3" t="s">
        <v>19</v>
      </c>
      <c r="H62" s="4" t="s">
        <v>19</v>
      </c>
      <c r="I62" s="1" t="s">
        <v>296</v>
      </c>
      <c r="J62" s="1" t="s">
        <v>297</v>
      </c>
      <c r="K62" s="1" t="s">
        <v>298</v>
      </c>
      <c r="L62" s="3" t="str">
        <f t="shared" si="0"/>
        <v>Outstanding</v>
      </c>
      <c r="M62" s="11" t="s">
        <v>19</v>
      </c>
    </row>
    <row r="63" spans="1:13" ht="60" customHeight="1" x14ac:dyDescent="0.35">
      <c r="A63" s="9" t="s">
        <v>299</v>
      </c>
      <c r="B63" s="1" t="s">
        <v>300</v>
      </c>
      <c r="C63" s="2" t="s">
        <v>25</v>
      </c>
      <c r="D63" s="3" t="s">
        <v>16</v>
      </c>
      <c r="E63" s="3" t="s">
        <v>17</v>
      </c>
      <c r="F63" s="3" t="s">
        <v>18</v>
      </c>
      <c r="G63" s="3" t="s">
        <v>19</v>
      </c>
      <c r="H63" s="4" t="s">
        <v>19</v>
      </c>
      <c r="I63" s="1" t="s">
        <v>301</v>
      </c>
      <c r="J63" s="1" t="s">
        <v>302</v>
      </c>
      <c r="K63" s="1" t="s">
        <v>303</v>
      </c>
      <c r="L63" s="3" t="str">
        <f t="shared" si="0"/>
        <v>Outstanding</v>
      </c>
      <c r="M63" s="11" t="s">
        <v>19</v>
      </c>
    </row>
    <row r="64" spans="1:13" ht="60" customHeight="1" x14ac:dyDescent="0.35">
      <c r="A64" s="9" t="s">
        <v>304</v>
      </c>
      <c r="B64" s="1" t="s">
        <v>305</v>
      </c>
      <c r="C64" s="2" t="s">
        <v>25</v>
      </c>
      <c r="D64" s="3" t="s">
        <v>16</v>
      </c>
      <c r="E64" s="3" t="s">
        <v>17</v>
      </c>
      <c r="F64" s="3" t="s">
        <v>18</v>
      </c>
      <c r="G64" s="3" t="s">
        <v>19</v>
      </c>
      <c r="H64" s="4" t="s">
        <v>19</v>
      </c>
      <c r="I64" s="1" t="s">
        <v>306</v>
      </c>
      <c r="J64" s="1" t="s">
        <v>307</v>
      </c>
      <c r="K64" s="1" t="s">
        <v>308</v>
      </c>
      <c r="L64" s="3" t="str">
        <f t="shared" si="0"/>
        <v>Outstanding</v>
      </c>
      <c r="M64" s="11" t="s">
        <v>19</v>
      </c>
    </row>
    <row r="65" spans="1:13" ht="60" customHeight="1" x14ac:dyDescent="0.35">
      <c r="A65" s="9" t="s">
        <v>309</v>
      </c>
      <c r="B65" s="1" t="s">
        <v>310</v>
      </c>
      <c r="C65" s="2" t="s">
        <v>25</v>
      </c>
      <c r="D65" s="3" t="s">
        <v>16</v>
      </c>
      <c r="E65" s="3" t="s">
        <v>17</v>
      </c>
      <c r="F65" s="3" t="s">
        <v>18</v>
      </c>
      <c r="G65" s="3" t="s">
        <v>19</v>
      </c>
      <c r="H65" s="4" t="s">
        <v>19</v>
      </c>
      <c r="I65" s="1" t="s">
        <v>311</v>
      </c>
      <c r="J65" s="1" t="s">
        <v>312</v>
      </c>
      <c r="K65" s="1" t="s">
        <v>313</v>
      </c>
      <c r="L65" s="3" t="str">
        <f t="shared" si="0"/>
        <v>Outstanding</v>
      </c>
      <c r="M65" s="11" t="s">
        <v>19</v>
      </c>
    </row>
    <row r="66" spans="1:13" ht="60" customHeight="1" x14ac:dyDescent="0.35">
      <c r="A66" s="9" t="s">
        <v>314</v>
      </c>
      <c r="B66" s="1" t="s">
        <v>315</v>
      </c>
      <c r="C66" s="2" t="s">
        <v>25</v>
      </c>
      <c r="D66" s="3" t="s">
        <v>16</v>
      </c>
      <c r="E66" s="3" t="s">
        <v>17</v>
      </c>
      <c r="F66" s="3" t="s">
        <v>18</v>
      </c>
      <c r="G66" s="3" t="s">
        <v>19</v>
      </c>
      <c r="H66" s="4" t="s">
        <v>19</v>
      </c>
      <c r="I66" s="1" t="s">
        <v>316</v>
      </c>
      <c r="J66" s="1" t="s">
        <v>317</v>
      </c>
      <c r="K66" s="1" t="s">
        <v>318</v>
      </c>
      <c r="L66" s="3" t="str">
        <f t="shared" si="0"/>
        <v>Outstanding</v>
      </c>
      <c r="M66" s="11" t="s">
        <v>19</v>
      </c>
    </row>
    <row r="67" spans="1:13" ht="60" customHeight="1" x14ac:dyDescent="0.35">
      <c r="A67" s="9" t="s">
        <v>319</v>
      </c>
      <c r="B67" s="1" t="s">
        <v>320</v>
      </c>
      <c r="C67" s="2" t="s">
        <v>25</v>
      </c>
      <c r="D67" s="3" t="s">
        <v>16</v>
      </c>
      <c r="E67" s="3" t="s">
        <v>17</v>
      </c>
      <c r="F67" s="3" t="s">
        <v>18</v>
      </c>
      <c r="G67" s="3" t="s">
        <v>19</v>
      </c>
      <c r="H67" s="4" t="s">
        <v>19</v>
      </c>
      <c r="I67" s="1" t="s">
        <v>321</v>
      </c>
      <c r="J67" s="1" t="s">
        <v>322</v>
      </c>
      <c r="K67" s="1" t="s">
        <v>323</v>
      </c>
      <c r="L67" s="3" t="str">
        <f t="shared" si="0"/>
        <v>Outstanding</v>
      </c>
      <c r="M67" s="11" t="s">
        <v>19</v>
      </c>
    </row>
    <row r="68" spans="1:13" ht="60" customHeight="1" x14ac:dyDescent="0.35">
      <c r="A68" s="9" t="s">
        <v>324</v>
      </c>
      <c r="B68" s="1" t="s">
        <v>325</v>
      </c>
      <c r="C68" s="2" t="s">
        <v>25</v>
      </c>
      <c r="D68" s="3" t="s">
        <v>16</v>
      </c>
      <c r="E68" s="3" t="s">
        <v>17</v>
      </c>
      <c r="F68" s="3" t="s">
        <v>18</v>
      </c>
      <c r="G68" s="3" t="s">
        <v>19</v>
      </c>
      <c r="H68" s="4" t="s">
        <v>19</v>
      </c>
      <c r="I68" s="1" t="s">
        <v>326</v>
      </c>
      <c r="J68" s="1" t="s">
        <v>327</v>
      </c>
      <c r="K68" s="1" t="s">
        <v>328</v>
      </c>
      <c r="L68" s="3" t="str">
        <f t="shared" si="0"/>
        <v>Outstanding</v>
      </c>
      <c r="M68" s="11" t="s">
        <v>19</v>
      </c>
    </row>
    <row r="69" spans="1:13" ht="60" customHeight="1" x14ac:dyDescent="0.35">
      <c r="A69" s="9" t="s">
        <v>329</v>
      </c>
      <c r="B69" s="1" t="s">
        <v>330</v>
      </c>
      <c r="C69" s="2" t="s">
        <v>25</v>
      </c>
      <c r="D69" s="3" t="s">
        <v>16</v>
      </c>
      <c r="E69" s="3" t="s">
        <v>17</v>
      </c>
      <c r="F69" s="3" t="s">
        <v>18</v>
      </c>
      <c r="G69" s="3" t="s">
        <v>19</v>
      </c>
      <c r="H69" s="4" t="s">
        <v>19</v>
      </c>
      <c r="I69" s="1" t="s">
        <v>331</v>
      </c>
      <c r="J69" s="1" t="s">
        <v>332</v>
      </c>
      <c r="K69" s="1" t="s">
        <v>333</v>
      </c>
      <c r="L69" s="3" t="str">
        <f t="shared" si="0"/>
        <v>Outstanding</v>
      </c>
      <c r="M69" s="11" t="s">
        <v>19</v>
      </c>
    </row>
    <row r="70" spans="1:13" ht="60" customHeight="1" x14ac:dyDescent="0.35">
      <c r="A70" s="9" t="s">
        <v>334</v>
      </c>
      <c r="B70" s="1" t="s">
        <v>335</v>
      </c>
      <c r="C70" s="2" t="s">
        <v>52</v>
      </c>
      <c r="D70" s="3" t="s">
        <v>16</v>
      </c>
      <c r="E70" s="3" t="s">
        <v>17</v>
      </c>
      <c r="F70" s="3" t="s">
        <v>18</v>
      </c>
      <c r="G70" s="3" t="s">
        <v>19</v>
      </c>
      <c r="H70" s="4" t="s">
        <v>19</v>
      </c>
      <c r="I70" s="1" t="s">
        <v>336</v>
      </c>
      <c r="J70" s="1" t="s">
        <v>337</v>
      </c>
      <c r="K70" s="1" t="s">
        <v>338</v>
      </c>
      <c r="L70" s="3" t="str">
        <f t="shared" si="0"/>
        <v>Outstanding</v>
      </c>
      <c r="M70" s="11" t="s">
        <v>19</v>
      </c>
    </row>
    <row r="71" spans="1:13" ht="60" customHeight="1" x14ac:dyDescent="0.35">
      <c r="A71" s="9" t="s">
        <v>339</v>
      </c>
      <c r="B71" s="1" t="s">
        <v>340</v>
      </c>
      <c r="C71" s="2" t="s">
        <v>52</v>
      </c>
      <c r="D71" s="3" t="s">
        <v>16</v>
      </c>
      <c r="E71" s="3" t="s">
        <v>17</v>
      </c>
      <c r="F71" s="3" t="s">
        <v>18</v>
      </c>
      <c r="G71" s="3" t="s">
        <v>19</v>
      </c>
      <c r="H71" s="4" t="s">
        <v>19</v>
      </c>
      <c r="I71" s="1" t="s">
        <v>341</v>
      </c>
      <c r="J71" s="1" t="s">
        <v>342</v>
      </c>
      <c r="K71" s="1" t="s">
        <v>343</v>
      </c>
      <c r="L71" s="3" t="str">
        <f t="shared" si="0"/>
        <v>Outstanding</v>
      </c>
      <c r="M71" s="11" t="s">
        <v>19</v>
      </c>
    </row>
    <row r="72" spans="1:13" ht="60" customHeight="1" x14ac:dyDescent="0.35">
      <c r="A72" s="9" t="s">
        <v>344</v>
      </c>
      <c r="B72" s="1" t="s">
        <v>345</v>
      </c>
      <c r="C72" s="2" t="s">
        <v>25</v>
      </c>
      <c r="D72" s="3" t="s">
        <v>16</v>
      </c>
      <c r="E72" s="3" t="s">
        <v>17</v>
      </c>
      <c r="F72" s="3" t="s">
        <v>18</v>
      </c>
      <c r="G72" s="3" t="s">
        <v>19</v>
      </c>
      <c r="H72" s="4" t="s">
        <v>19</v>
      </c>
      <c r="I72" s="1" t="s">
        <v>346</v>
      </c>
      <c r="J72" s="1" t="s">
        <v>347</v>
      </c>
      <c r="K72" s="1" t="s">
        <v>348</v>
      </c>
      <c r="L72" s="3" t="str">
        <f t="shared" si="0"/>
        <v>Outstanding</v>
      </c>
      <c r="M72" s="11" t="s">
        <v>19</v>
      </c>
    </row>
    <row r="73" spans="1:13" ht="60" customHeight="1" x14ac:dyDescent="0.35">
      <c r="A73" s="9" t="s">
        <v>349</v>
      </c>
      <c r="B73" s="1" t="s">
        <v>350</v>
      </c>
      <c r="C73" s="2" t="s">
        <v>25</v>
      </c>
      <c r="D73" s="3" t="s">
        <v>16</v>
      </c>
      <c r="E73" s="3" t="s">
        <v>17</v>
      </c>
      <c r="F73" s="3" t="s">
        <v>18</v>
      </c>
      <c r="G73" s="3" t="s">
        <v>19</v>
      </c>
      <c r="H73" s="4" t="s">
        <v>19</v>
      </c>
      <c r="I73" s="1" t="s">
        <v>346</v>
      </c>
      <c r="J73" s="1" t="s">
        <v>351</v>
      </c>
      <c r="K73" s="1" t="s">
        <v>352</v>
      </c>
      <c r="L73" s="3" t="str">
        <f t="shared" si="0"/>
        <v>Outstanding</v>
      </c>
      <c r="M73" s="11" t="s">
        <v>19</v>
      </c>
    </row>
    <row r="74" spans="1:13" ht="60" customHeight="1" x14ac:dyDescent="0.35">
      <c r="A74" s="9" t="s">
        <v>353</v>
      </c>
      <c r="B74" s="1" t="s">
        <v>354</v>
      </c>
      <c r="C74" s="2" t="s">
        <v>25</v>
      </c>
      <c r="D74" s="3" t="s">
        <v>16</v>
      </c>
      <c r="E74" s="3" t="s">
        <v>17</v>
      </c>
      <c r="F74" s="3" t="s">
        <v>18</v>
      </c>
      <c r="G74" s="3" t="s">
        <v>19</v>
      </c>
      <c r="H74" s="4" t="s">
        <v>19</v>
      </c>
      <c r="I74" s="1" t="s">
        <v>355</v>
      </c>
      <c r="J74" s="1" t="s">
        <v>356</v>
      </c>
      <c r="K74" s="1" t="s">
        <v>357</v>
      </c>
      <c r="L74" s="3" t="str">
        <f t="shared" si="0"/>
        <v>Outstanding</v>
      </c>
      <c r="M74" s="11" t="s">
        <v>19</v>
      </c>
    </row>
    <row r="75" spans="1:13" ht="60" customHeight="1" x14ac:dyDescent="0.35">
      <c r="A75" s="9" t="s">
        <v>358</v>
      </c>
      <c r="B75" s="1" t="s">
        <v>359</v>
      </c>
      <c r="C75" s="2" t="s">
        <v>25</v>
      </c>
      <c r="D75" s="3" t="s">
        <v>16</v>
      </c>
      <c r="E75" s="3" t="s">
        <v>17</v>
      </c>
      <c r="F75" s="3" t="s">
        <v>18</v>
      </c>
      <c r="G75" s="3" t="s">
        <v>19</v>
      </c>
      <c r="H75" s="4" t="s">
        <v>19</v>
      </c>
      <c r="I75" s="1" t="s">
        <v>360</v>
      </c>
      <c r="J75" s="1" t="s">
        <v>356</v>
      </c>
      <c r="K75" s="1" t="s">
        <v>361</v>
      </c>
      <c r="L75" s="3" t="str">
        <f t="shared" si="0"/>
        <v>Outstanding</v>
      </c>
      <c r="M75" s="11" t="s">
        <v>19</v>
      </c>
    </row>
    <row r="76" spans="1:13" ht="60" customHeight="1" x14ac:dyDescent="0.35">
      <c r="A76" s="9" t="s">
        <v>362</v>
      </c>
      <c r="B76" s="1" t="s">
        <v>363</v>
      </c>
      <c r="C76" s="2" t="s">
        <v>25</v>
      </c>
      <c r="D76" s="3" t="s">
        <v>16</v>
      </c>
      <c r="E76" s="3" t="s">
        <v>17</v>
      </c>
      <c r="F76" s="3" t="s">
        <v>18</v>
      </c>
      <c r="G76" s="3" t="s">
        <v>19</v>
      </c>
      <c r="H76" s="4" t="s">
        <v>19</v>
      </c>
      <c r="I76" s="1" t="s">
        <v>364</v>
      </c>
      <c r="J76" s="1" t="s">
        <v>356</v>
      </c>
      <c r="K76" s="1" t="s">
        <v>365</v>
      </c>
      <c r="L76" s="3" t="str">
        <f t="shared" si="0"/>
        <v>Outstanding</v>
      </c>
      <c r="M76" s="11" t="s">
        <v>19</v>
      </c>
    </row>
    <row r="77" spans="1:13" ht="60" customHeight="1" x14ac:dyDescent="0.35">
      <c r="A77" s="9" t="s">
        <v>366</v>
      </c>
      <c r="B77" s="1" t="s">
        <v>367</v>
      </c>
      <c r="C77" s="2" t="s">
        <v>25</v>
      </c>
      <c r="D77" s="3" t="s">
        <v>16</v>
      </c>
      <c r="E77" s="3" t="s">
        <v>17</v>
      </c>
      <c r="F77" s="3" t="s">
        <v>18</v>
      </c>
      <c r="G77" s="3" t="s">
        <v>19</v>
      </c>
      <c r="H77" s="4" t="s">
        <v>19</v>
      </c>
      <c r="I77" s="1" t="s">
        <v>368</v>
      </c>
      <c r="J77" s="1" t="s">
        <v>369</v>
      </c>
      <c r="K77" s="1" t="s">
        <v>370</v>
      </c>
      <c r="L77" s="3" t="str">
        <f t="shared" si="0"/>
        <v>Outstanding</v>
      </c>
      <c r="M77" s="11" t="s">
        <v>19</v>
      </c>
    </row>
    <row r="78" spans="1:13" ht="60" customHeight="1" x14ac:dyDescent="0.35">
      <c r="A78" s="9" t="s">
        <v>371</v>
      </c>
      <c r="B78" s="1" t="s">
        <v>372</v>
      </c>
      <c r="C78" s="2" t="s">
        <v>25</v>
      </c>
      <c r="D78" s="3" t="s">
        <v>16</v>
      </c>
      <c r="E78" s="3" t="s">
        <v>17</v>
      </c>
      <c r="F78" s="3" t="s">
        <v>18</v>
      </c>
      <c r="G78" s="3" t="s">
        <v>19</v>
      </c>
      <c r="H78" s="4" t="s">
        <v>19</v>
      </c>
      <c r="I78" s="1" t="s">
        <v>373</v>
      </c>
      <c r="J78" s="1" t="s">
        <v>374</v>
      </c>
      <c r="K78" s="1" t="s">
        <v>375</v>
      </c>
      <c r="L78" s="3" t="str">
        <f t="shared" si="0"/>
        <v>Outstanding</v>
      </c>
      <c r="M78" s="11" t="s">
        <v>19</v>
      </c>
    </row>
    <row r="79" spans="1:13" ht="60" customHeight="1" x14ac:dyDescent="0.35">
      <c r="A79" s="9" t="s">
        <v>376</v>
      </c>
      <c r="B79" s="1" t="s">
        <v>377</v>
      </c>
      <c r="C79" s="2" t="s">
        <v>25</v>
      </c>
      <c r="D79" s="3" t="s">
        <v>16</v>
      </c>
      <c r="E79" s="3" t="s">
        <v>17</v>
      </c>
      <c r="F79" s="3" t="s">
        <v>18</v>
      </c>
      <c r="G79" s="3" t="s">
        <v>19</v>
      </c>
      <c r="H79" s="4" t="s">
        <v>19</v>
      </c>
      <c r="I79" s="1" t="s">
        <v>378</v>
      </c>
      <c r="J79" s="1" t="s">
        <v>379</v>
      </c>
      <c r="K79" s="1" t="s">
        <v>380</v>
      </c>
      <c r="L79" s="3" t="str">
        <f t="shared" si="0"/>
        <v>Outstanding</v>
      </c>
      <c r="M79" s="11" t="s">
        <v>19</v>
      </c>
    </row>
    <row r="80" spans="1:13" ht="60" customHeight="1" x14ac:dyDescent="0.35">
      <c r="A80" s="9" t="s">
        <v>381</v>
      </c>
      <c r="B80" s="1" t="s">
        <v>382</v>
      </c>
      <c r="C80" s="2" t="s">
        <v>25</v>
      </c>
      <c r="D80" s="3" t="s">
        <v>16</v>
      </c>
      <c r="E80" s="3" t="s">
        <v>17</v>
      </c>
      <c r="F80" s="3" t="s">
        <v>18</v>
      </c>
      <c r="G80" s="3" t="s">
        <v>19</v>
      </c>
      <c r="H80" s="4" t="s">
        <v>19</v>
      </c>
      <c r="I80" s="1" t="s">
        <v>274</v>
      </c>
      <c r="J80" s="1" t="s">
        <v>383</v>
      </c>
      <c r="K80" s="1" t="s">
        <v>384</v>
      </c>
      <c r="L80" s="3" t="str">
        <f t="shared" si="0"/>
        <v>Outstanding</v>
      </c>
      <c r="M80" s="11" t="s">
        <v>19</v>
      </c>
    </row>
    <row r="81" spans="1:13" ht="60" customHeight="1" x14ac:dyDescent="0.35">
      <c r="A81" s="9" t="s">
        <v>385</v>
      </c>
      <c r="B81" s="1" t="s">
        <v>386</v>
      </c>
      <c r="C81" s="2" t="s">
        <v>25</v>
      </c>
      <c r="D81" s="3" t="s">
        <v>16</v>
      </c>
      <c r="E81" s="3" t="s">
        <v>17</v>
      </c>
      <c r="F81" s="3" t="s">
        <v>18</v>
      </c>
      <c r="G81" s="3" t="s">
        <v>19</v>
      </c>
      <c r="H81" s="4" t="s">
        <v>19</v>
      </c>
      <c r="I81" s="1" t="s">
        <v>387</v>
      </c>
      <c r="J81" s="1" t="s">
        <v>388</v>
      </c>
      <c r="K81" s="1" t="s">
        <v>389</v>
      </c>
      <c r="L81" s="3" t="str">
        <f t="shared" si="0"/>
        <v>Outstanding</v>
      </c>
      <c r="M81" s="11" t="s">
        <v>19</v>
      </c>
    </row>
    <row r="82" spans="1:13" ht="60" customHeight="1" x14ac:dyDescent="0.35">
      <c r="A82" s="9" t="s">
        <v>390</v>
      </c>
      <c r="B82" s="1" t="s">
        <v>391</v>
      </c>
      <c r="C82" s="2" t="s">
        <v>25</v>
      </c>
      <c r="D82" s="3" t="s">
        <v>16</v>
      </c>
      <c r="E82" s="3" t="s">
        <v>17</v>
      </c>
      <c r="F82" s="3" t="s">
        <v>18</v>
      </c>
      <c r="G82" s="3" t="s">
        <v>19</v>
      </c>
      <c r="H82" s="4" t="s">
        <v>19</v>
      </c>
      <c r="I82" s="1" t="s">
        <v>20</v>
      </c>
      <c r="J82" s="1" t="s">
        <v>392</v>
      </c>
      <c r="K82" s="1" t="s">
        <v>393</v>
      </c>
      <c r="L82" s="3" t="str">
        <f t="shared" si="0"/>
        <v>Outstanding</v>
      </c>
      <c r="M82" s="11" t="s">
        <v>19</v>
      </c>
    </row>
    <row r="83" spans="1:13" ht="60" customHeight="1" x14ac:dyDescent="0.35">
      <c r="A83" s="9" t="s">
        <v>394</v>
      </c>
      <c r="B83" s="1" t="s">
        <v>395</v>
      </c>
      <c r="C83" s="2" t="s">
        <v>25</v>
      </c>
      <c r="D83" s="3" t="s">
        <v>16</v>
      </c>
      <c r="E83" s="3" t="s">
        <v>17</v>
      </c>
      <c r="F83" s="3" t="s">
        <v>18</v>
      </c>
      <c r="G83" s="3" t="s">
        <v>19</v>
      </c>
      <c r="H83" s="4" t="s">
        <v>19</v>
      </c>
      <c r="I83" s="1" t="s">
        <v>20</v>
      </c>
      <c r="J83" s="1" t="s">
        <v>396</v>
      </c>
      <c r="K83" s="1" t="s">
        <v>397</v>
      </c>
      <c r="L83" s="3" t="str">
        <f t="shared" si="0"/>
        <v>Outstanding</v>
      </c>
      <c r="M83" s="11" t="s">
        <v>19</v>
      </c>
    </row>
    <row r="84" spans="1:13" ht="60" customHeight="1" x14ac:dyDescent="0.35">
      <c r="A84" s="9" t="s">
        <v>398</v>
      </c>
      <c r="B84" s="1" t="s">
        <v>399</v>
      </c>
      <c r="C84" s="2" t="s">
        <v>25</v>
      </c>
      <c r="D84" s="3" t="s">
        <v>16</v>
      </c>
      <c r="E84" s="3" t="s">
        <v>17</v>
      </c>
      <c r="F84" s="3" t="s">
        <v>18</v>
      </c>
      <c r="G84" s="3" t="s">
        <v>19</v>
      </c>
      <c r="H84" s="4" t="s">
        <v>19</v>
      </c>
      <c r="I84" s="1" t="s">
        <v>400</v>
      </c>
      <c r="J84" s="1" t="s">
        <v>401</v>
      </c>
      <c r="K84" s="1" t="s">
        <v>402</v>
      </c>
      <c r="L84" s="3" t="str">
        <f t="shared" si="0"/>
        <v>Outstanding</v>
      </c>
      <c r="M84" s="11" t="s">
        <v>19</v>
      </c>
    </row>
    <row r="85" spans="1:13" ht="60" customHeight="1" x14ac:dyDescent="0.35">
      <c r="A85" s="9" t="s">
        <v>403</v>
      </c>
      <c r="B85" s="1" t="s">
        <v>404</v>
      </c>
      <c r="C85" s="2" t="s">
        <v>25</v>
      </c>
      <c r="D85" s="3" t="s">
        <v>16</v>
      </c>
      <c r="E85" s="3" t="s">
        <v>17</v>
      </c>
      <c r="F85" s="3" t="s">
        <v>18</v>
      </c>
      <c r="G85" s="3" t="s">
        <v>19</v>
      </c>
      <c r="H85" s="4" t="s">
        <v>19</v>
      </c>
      <c r="I85" s="1" t="s">
        <v>405</v>
      </c>
      <c r="J85" s="1" t="s">
        <v>406</v>
      </c>
      <c r="K85" s="1" t="s">
        <v>407</v>
      </c>
      <c r="L85" s="3" t="str">
        <f t="shared" si="0"/>
        <v>Outstanding</v>
      </c>
      <c r="M85" s="11" t="s">
        <v>19</v>
      </c>
    </row>
    <row r="86" spans="1:13" ht="60" customHeight="1" x14ac:dyDescent="0.35">
      <c r="A86" s="9" t="s">
        <v>408</v>
      </c>
      <c r="B86" s="1" t="s">
        <v>409</v>
      </c>
      <c r="C86" s="2" t="s">
        <v>25</v>
      </c>
      <c r="D86" s="3" t="s">
        <v>16</v>
      </c>
      <c r="E86" s="3" t="s">
        <v>17</v>
      </c>
      <c r="F86" s="3" t="s">
        <v>18</v>
      </c>
      <c r="G86" s="3" t="s">
        <v>19</v>
      </c>
      <c r="H86" s="4" t="s">
        <v>19</v>
      </c>
      <c r="I86" s="1" t="s">
        <v>410</v>
      </c>
      <c r="J86" s="1" t="s">
        <v>411</v>
      </c>
      <c r="K86" s="1" t="s">
        <v>412</v>
      </c>
      <c r="L86" s="3" t="str">
        <f t="shared" si="0"/>
        <v>Outstanding</v>
      </c>
      <c r="M86" s="11" t="s">
        <v>19</v>
      </c>
    </row>
    <row r="87" spans="1:13" ht="60" customHeight="1" x14ac:dyDescent="0.35">
      <c r="A87" s="9" t="s">
        <v>413</v>
      </c>
      <c r="B87" s="1" t="s">
        <v>414</v>
      </c>
      <c r="C87" s="2" t="s">
        <v>25</v>
      </c>
      <c r="D87" s="3" t="s">
        <v>16</v>
      </c>
      <c r="E87" s="3" t="s">
        <v>17</v>
      </c>
      <c r="F87" s="3" t="s">
        <v>18</v>
      </c>
      <c r="G87" s="3" t="s">
        <v>19</v>
      </c>
      <c r="H87" s="4" t="s">
        <v>19</v>
      </c>
      <c r="I87" s="1" t="s">
        <v>415</v>
      </c>
      <c r="J87" s="1" t="s">
        <v>416</v>
      </c>
      <c r="K87" s="1" t="s">
        <v>417</v>
      </c>
      <c r="L87" s="3" t="str">
        <f t="shared" si="0"/>
        <v>Outstanding</v>
      </c>
      <c r="M87" s="11" t="s">
        <v>19</v>
      </c>
    </row>
    <row r="88" spans="1:13" ht="60" customHeight="1" x14ac:dyDescent="0.35">
      <c r="A88" s="9" t="s">
        <v>418</v>
      </c>
      <c r="B88" s="1" t="s">
        <v>419</v>
      </c>
      <c r="C88" s="2" t="s">
        <v>52</v>
      </c>
      <c r="D88" s="3" t="s">
        <v>16</v>
      </c>
      <c r="E88" s="3" t="s">
        <v>17</v>
      </c>
      <c r="F88" s="3" t="s">
        <v>18</v>
      </c>
      <c r="G88" s="3" t="s">
        <v>19</v>
      </c>
      <c r="H88" s="4" t="s">
        <v>19</v>
      </c>
      <c r="I88" s="1" t="s">
        <v>420</v>
      </c>
      <c r="J88" s="1" t="s">
        <v>421</v>
      </c>
      <c r="K88" s="1" t="s">
        <v>422</v>
      </c>
      <c r="L88" s="3" t="str">
        <f t="shared" si="0"/>
        <v>Outstanding</v>
      </c>
      <c r="M88" s="11" t="s">
        <v>19</v>
      </c>
    </row>
    <row r="89" spans="1:13" ht="60" customHeight="1" x14ac:dyDescent="0.35">
      <c r="A89" s="9" t="s">
        <v>423</v>
      </c>
      <c r="B89" s="1" t="s">
        <v>424</v>
      </c>
      <c r="C89" s="2" t="s">
        <v>25</v>
      </c>
      <c r="D89" s="3" t="s">
        <v>16</v>
      </c>
      <c r="E89" s="3" t="s">
        <v>17</v>
      </c>
      <c r="F89" s="3" t="s">
        <v>18</v>
      </c>
      <c r="G89" s="3" t="s">
        <v>19</v>
      </c>
      <c r="H89" s="4" t="s">
        <v>19</v>
      </c>
      <c r="I89" s="1" t="s">
        <v>425</v>
      </c>
      <c r="J89" s="1" t="s">
        <v>426</v>
      </c>
      <c r="K89" s="1" t="s">
        <v>427</v>
      </c>
      <c r="L89" s="3" t="str">
        <f t="shared" si="0"/>
        <v>Outstanding</v>
      </c>
      <c r="M89" s="11" t="s">
        <v>19</v>
      </c>
    </row>
    <row r="90" spans="1:13" ht="60" customHeight="1" x14ac:dyDescent="0.35">
      <c r="A90" s="9" t="s">
        <v>428</v>
      </c>
      <c r="B90" s="1" t="s">
        <v>429</v>
      </c>
      <c r="C90" s="2" t="s">
        <v>25</v>
      </c>
      <c r="D90" s="3" t="s">
        <v>16</v>
      </c>
      <c r="E90" s="3" t="s">
        <v>17</v>
      </c>
      <c r="F90" s="3" t="s">
        <v>18</v>
      </c>
      <c r="G90" s="3" t="s">
        <v>19</v>
      </c>
      <c r="H90" s="4" t="s">
        <v>19</v>
      </c>
      <c r="I90" s="1" t="s">
        <v>430</v>
      </c>
      <c r="J90" s="1" t="s">
        <v>431</v>
      </c>
      <c r="K90" s="1" t="s">
        <v>432</v>
      </c>
      <c r="L90" s="3" t="str">
        <f t="shared" si="0"/>
        <v>Outstanding</v>
      </c>
      <c r="M90" s="11" t="s">
        <v>19</v>
      </c>
    </row>
    <row r="91" spans="1:13" ht="60" customHeight="1" x14ac:dyDescent="0.35">
      <c r="A91" s="9" t="s">
        <v>433</v>
      </c>
      <c r="B91" s="1" t="s">
        <v>434</v>
      </c>
      <c r="C91" s="2" t="s">
        <v>25</v>
      </c>
      <c r="D91" s="3" t="s">
        <v>16</v>
      </c>
      <c r="E91" s="3" t="s">
        <v>17</v>
      </c>
      <c r="F91" s="3" t="s">
        <v>18</v>
      </c>
      <c r="G91" s="3" t="s">
        <v>19</v>
      </c>
      <c r="H91" s="4" t="s">
        <v>19</v>
      </c>
      <c r="I91" s="1" t="s">
        <v>435</v>
      </c>
      <c r="J91" s="1" t="s">
        <v>436</v>
      </c>
      <c r="K91" s="1" t="s">
        <v>437</v>
      </c>
      <c r="L91" s="3" t="str">
        <f t="shared" si="0"/>
        <v>Outstanding</v>
      </c>
      <c r="M91" s="11" t="s">
        <v>19</v>
      </c>
    </row>
    <row r="92" spans="1:13" ht="60" customHeight="1" x14ac:dyDescent="0.35">
      <c r="A92" s="9" t="s">
        <v>438</v>
      </c>
      <c r="B92" s="1" t="s">
        <v>439</v>
      </c>
      <c r="C92" s="2" t="s">
        <v>25</v>
      </c>
      <c r="D92" s="3" t="s">
        <v>16</v>
      </c>
      <c r="E92" s="3" t="s">
        <v>17</v>
      </c>
      <c r="F92" s="3" t="s">
        <v>18</v>
      </c>
      <c r="G92" s="3" t="s">
        <v>19</v>
      </c>
      <c r="H92" s="4" t="s">
        <v>19</v>
      </c>
      <c r="I92" s="1" t="s">
        <v>440</v>
      </c>
      <c r="J92" s="1" t="s">
        <v>441</v>
      </c>
      <c r="K92" s="1" t="s">
        <v>442</v>
      </c>
      <c r="L92" s="3" t="str">
        <f t="shared" si="0"/>
        <v>Outstanding</v>
      </c>
      <c r="M92" s="11" t="s">
        <v>19</v>
      </c>
    </row>
    <row r="93" spans="1:13" ht="60" customHeight="1" x14ac:dyDescent="0.35">
      <c r="A93" s="9" t="s">
        <v>443</v>
      </c>
      <c r="B93" s="1" t="s">
        <v>444</v>
      </c>
      <c r="C93" s="2" t="s">
        <v>25</v>
      </c>
      <c r="D93" s="3" t="s">
        <v>16</v>
      </c>
      <c r="E93" s="3" t="s">
        <v>17</v>
      </c>
      <c r="F93" s="3" t="s">
        <v>18</v>
      </c>
      <c r="G93" s="3" t="s">
        <v>19</v>
      </c>
      <c r="H93" s="4" t="s">
        <v>19</v>
      </c>
      <c r="I93" s="1" t="s">
        <v>445</v>
      </c>
      <c r="J93" s="1" t="s">
        <v>446</v>
      </c>
      <c r="K93" s="1" t="s">
        <v>447</v>
      </c>
      <c r="L93" s="3" t="str">
        <f t="shared" si="0"/>
        <v>Outstanding</v>
      </c>
      <c r="M93" s="11" t="s">
        <v>19</v>
      </c>
    </row>
    <row r="94" spans="1:13" ht="60" customHeight="1" x14ac:dyDescent="0.35">
      <c r="A94" s="9" t="s">
        <v>448</v>
      </c>
      <c r="B94" s="1" t="s">
        <v>449</v>
      </c>
      <c r="C94" s="2" t="s">
        <v>25</v>
      </c>
      <c r="D94" s="3" t="s">
        <v>16</v>
      </c>
      <c r="E94" s="3" t="s">
        <v>17</v>
      </c>
      <c r="F94" s="3" t="s">
        <v>18</v>
      </c>
      <c r="G94" s="3" t="s">
        <v>19</v>
      </c>
      <c r="H94" s="4" t="s">
        <v>19</v>
      </c>
      <c r="I94" s="1" t="s">
        <v>450</v>
      </c>
      <c r="J94" s="1" t="s">
        <v>451</v>
      </c>
      <c r="K94" s="1" t="s">
        <v>452</v>
      </c>
      <c r="L94" s="3" t="str">
        <f t="shared" si="0"/>
        <v>Outstanding</v>
      </c>
      <c r="M94" s="11" t="s">
        <v>19</v>
      </c>
    </row>
    <row r="95" spans="1:13" ht="60" customHeight="1" x14ac:dyDescent="0.35">
      <c r="A95" s="9" t="s">
        <v>453</v>
      </c>
      <c r="B95" s="1" t="s">
        <v>454</v>
      </c>
      <c r="C95" s="2" t="s">
        <v>15</v>
      </c>
      <c r="D95" s="3" t="s">
        <v>16</v>
      </c>
      <c r="E95" s="3" t="s">
        <v>17</v>
      </c>
      <c r="F95" s="3" t="s">
        <v>18</v>
      </c>
      <c r="G95" s="3" t="s">
        <v>19</v>
      </c>
      <c r="H95" s="4" t="s">
        <v>19</v>
      </c>
      <c r="I95" s="1" t="s">
        <v>26</v>
      </c>
      <c r="J95" s="1" t="s">
        <v>455</v>
      </c>
      <c r="K95" s="1" t="s">
        <v>456</v>
      </c>
      <c r="L95" s="3" t="str">
        <f t="shared" si="0"/>
        <v>Outstanding</v>
      </c>
      <c r="M95" s="11" t="s">
        <v>19</v>
      </c>
    </row>
    <row r="96" spans="1:13" ht="60" customHeight="1" x14ac:dyDescent="0.35">
      <c r="A96" s="9" t="s">
        <v>457</v>
      </c>
      <c r="B96" s="1" t="s">
        <v>458</v>
      </c>
      <c r="C96" s="2" t="s">
        <v>25</v>
      </c>
      <c r="D96" s="3" t="s">
        <v>16</v>
      </c>
      <c r="E96" s="3" t="s">
        <v>17</v>
      </c>
      <c r="F96" s="3" t="s">
        <v>18</v>
      </c>
      <c r="G96" s="3" t="s">
        <v>19</v>
      </c>
      <c r="H96" s="4" t="s">
        <v>19</v>
      </c>
      <c r="I96" s="1" t="s">
        <v>459</v>
      </c>
      <c r="J96" s="1" t="s">
        <v>460</v>
      </c>
      <c r="K96" s="1" t="s">
        <v>461</v>
      </c>
      <c r="L96" s="3" t="str">
        <f t="shared" si="0"/>
        <v>Outstanding</v>
      </c>
      <c r="M96" s="11" t="s">
        <v>19</v>
      </c>
    </row>
    <row r="97" spans="1:13" ht="60" customHeight="1" x14ac:dyDescent="0.35">
      <c r="A97" s="9" t="s">
        <v>462</v>
      </c>
      <c r="B97" s="1" t="s">
        <v>463</v>
      </c>
      <c r="C97" s="2" t="s">
        <v>25</v>
      </c>
      <c r="D97" s="3" t="s">
        <v>16</v>
      </c>
      <c r="E97" s="3" t="s">
        <v>17</v>
      </c>
      <c r="F97" s="3" t="s">
        <v>18</v>
      </c>
      <c r="G97" s="3" t="s">
        <v>19</v>
      </c>
      <c r="H97" s="4" t="s">
        <v>19</v>
      </c>
      <c r="I97" s="1" t="s">
        <v>464</v>
      </c>
      <c r="J97" s="1" t="s">
        <v>465</v>
      </c>
      <c r="K97" s="1" t="s">
        <v>466</v>
      </c>
      <c r="L97" s="3" t="str">
        <f t="shared" si="0"/>
        <v>Outstanding</v>
      </c>
      <c r="M97" s="11" t="s">
        <v>19</v>
      </c>
    </row>
    <row r="98" spans="1:13" ht="60" customHeight="1" x14ac:dyDescent="0.35">
      <c r="A98" s="9" t="s">
        <v>467</v>
      </c>
      <c r="B98" s="1" t="s">
        <v>468</v>
      </c>
      <c r="C98" s="2" t="s">
        <v>25</v>
      </c>
      <c r="D98" s="3" t="s">
        <v>16</v>
      </c>
      <c r="E98" s="3" t="s">
        <v>17</v>
      </c>
      <c r="F98" s="3" t="s">
        <v>18</v>
      </c>
      <c r="G98" s="3" t="s">
        <v>19</v>
      </c>
      <c r="H98" s="4" t="s">
        <v>19</v>
      </c>
      <c r="I98" s="1" t="s">
        <v>469</v>
      </c>
      <c r="J98" s="1" t="s">
        <v>470</v>
      </c>
      <c r="K98" s="1" t="s">
        <v>471</v>
      </c>
      <c r="L98" s="3" t="str">
        <f t="shared" si="0"/>
        <v>Outstanding</v>
      </c>
      <c r="M98" s="11" t="s">
        <v>19</v>
      </c>
    </row>
    <row r="99" spans="1:13" ht="60" customHeight="1" x14ac:dyDescent="0.35">
      <c r="A99" s="9" t="s">
        <v>472</v>
      </c>
      <c r="B99" s="1" t="s">
        <v>473</v>
      </c>
      <c r="C99" s="2" t="s">
        <v>25</v>
      </c>
      <c r="D99" s="3" t="s">
        <v>16</v>
      </c>
      <c r="E99" s="3" t="s">
        <v>17</v>
      </c>
      <c r="F99" s="3" t="s">
        <v>18</v>
      </c>
      <c r="G99" s="3" t="s">
        <v>19</v>
      </c>
      <c r="H99" s="4" t="s">
        <v>19</v>
      </c>
      <c r="I99" s="1" t="s">
        <v>474</v>
      </c>
      <c r="J99" s="1" t="s">
        <v>475</v>
      </c>
      <c r="K99" s="1" t="s">
        <v>476</v>
      </c>
      <c r="L99" s="3" t="str">
        <f t="shared" si="0"/>
        <v>Outstanding</v>
      </c>
      <c r="M99" s="11" t="s">
        <v>19</v>
      </c>
    </row>
    <row r="100" spans="1:13" ht="60" customHeight="1" x14ac:dyDescent="0.35">
      <c r="A100" s="9" t="s">
        <v>477</v>
      </c>
      <c r="B100" s="1" t="s">
        <v>478</v>
      </c>
      <c r="C100" s="2" t="s">
        <v>25</v>
      </c>
      <c r="D100" s="3" t="s">
        <v>16</v>
      </c>
      <c r="E100" s="3" t="s">
        <v>17</v>
      </c>
      <c r="F100" s="3" t="s">
        <v>18</v>
      </c>
      <c r="G100" s="3" t="s">
        <v>19</v>
      </c>
      <c r="H100" s="4" t="s">
        <v>19</v>
      </c>
      <c r="I100" s="1" t="s">
        <v>479</v>
      </c>
      <c r="J100" s="1" t="s">
        <v>480</v>
      </c>
      <c r="K100" s="1" t="s">
        <v>481</v>
      </c>
      <c r="L100" s="3" t="str">
        <f t="shared" si="0"/>
        <v>Outstanding</v>
      </c>
      <c r="M100" s="11" t="s">
        <v>19</v>
      </c>
    </row>
    <row r="101" spans="1:13" ht="60" customHeight="1" x14ac:dyDescent="0.35">
      <c r="A101" s="9" t="s">
        <v>482</v>
      </c>
      <c r="B101" s="1" t="s">
        <v>483</v>
      </c>
      <c r="C101" s="2" t="s">
        <v>25</v>
      </c>
      <c r="D101" s="3" t="s">
        <v>16</v>
      </c>
      <c r="E101" s="3" t="s">
        <v>17</v>
      </c>
      <c r="F101" s="3" t="s">
        <v>18</v>
      </c>
      <c r="G101" s="3" t="s">
        <v>19</v>
      </c>
      <c r="H101" s="4" t="s">
        <v>19</v>
      </c>
      <c r="I101" s="1" t="s">
        <v>484</v>
      </c>
      <c r="J101" s="1" t="s">
        <v>480</v>
      </c>
      <c r="K101" s="1" t="s">
        <v>485</v>
      </c>
      <c r="L101" s="3" t="str">
        <f t="shared" si="0"/>
        <v>Outstanding</v>
      </c>
      <c r="M101" s="11" t="s">
        <v>19</v>
      </c>
    </row>
    <row r="102" spans="1:13" ht="60" customHeight="1" x14ac:dyDescent="0.35">
      <c r="A102" s="9" t="s">
        <v>486</v>
      </c>
      <c r="B102" s="1" t="s">
        <v>487</v>
      </c>
      <c r="C102" s="2" t="s">
        <v>25</v>
      </c>
      <c r="D102" s="3" t="s">
        <v>16</v>
      </c>
      <c r="E102" s="3" t="s">
        <v>17</v>
      </c>
      <c r="F102" s="3" t="s">
        <v>18</v>
      </c>
      <c r="G102" s="3" t="s">
        <v>19</v>
      </c>
      <c r="H102" s="4" t="s">
        <v>19</v>
      </c>
      <c r="I102" s="1" t="s">
        <v>488</v>
      </c>
      <c r="J102" s="1" t="s">
        <v>489</v>
      </c>
      <c r="K102" s="1" t="s">
        <v>490</v>
      </c>
      <c r="L102" s="3" t="str">
        <f t="shared" si="0"/>
        <v>Outstanding</v>
      </c>
      <c r="M102" s="11" t="s">
        <v>19</v>
      </c>
    </row>
    <row r="103" spans="1:13" ht="60" customHeight="1" x14ac:dyDescent="0.35">
      <c r="A103" s="9" t="s">
        <v>491</v>
      </c>
      <c r="B103" s="1" t="s">
        <v>492</v>
      </c>
      <c r="C103" s="2" t="s">
        <v>25</v>
      </c>
      <c r="D103" s="3" t="s">
        <v>16</v>
      </c>
      <c r="E103" s="3" t="s">
        <v>17</v>
      </c>
      <c r="F103" s="3" t="s">
        <v>18</v>
      </c>
      <c r="G103" s="3" t="s">
        <v>19</v>
      </c>
      <c r="H103" s="4" t="s">
        <v>19</v>
      </c>
      <c r="I103" s="1" t="s">
        <v>493</v>
      </c>
      <c r="J103" s="1" t="s">
        <v>494</v>
      </c>
      <c r="K103" s="1" t="s">
        <v>495</v>
      </c>
      <c r="L103" s="3" t="str">
        <f t="shared" si="0"/>
        <v>Outstanding</v>
      </c>
      <c r="M103" s="11" t="s">
        <v>19</v>
      </c>
    </row>
    <row r="104" spans="1:13" ht="60" customHeight="1" x14ac:dyDescent="0.35">
      <c r="A104" s="9" t="s">
        <v>496</v>
      </c>
      <c r="B104" s="1" t="s">
        <v>497</v>
      </c>
      <c r="C104" s="2" t="s">
        <v>25</v>
      </c>
      <c r="D104" s="3" t="s">
        <v>16</v>
      </c>
      <c r="E104" s="3" t="s">
        <v>17</v>
      </c>
      <c r="F104" s="3" t="s">
        <v>18</v>
      </c>
      <c r="G104" s="3" t="s">
        <v>19</v>
      </c>
      <c r="H104" s="4" t="s">
        <v>19</v>
      </c>
      <c r="I104" s="1" t="s">
        <v>498</v>
      </c>
      <c r="J104" s="1" t="s">
        <v>499</v>
      </c>
      <c r="K104" s="1" t="s">
        <v>500</v>
      </c>
      <c r="L104" s="3" t="str">
        <f t="shared" si="0"/>
        <v>Outstanding</v>
      </c>
      <c r="M104" s="11" t="s">
        <v>19</v>
      </c>
    </row>
    <row r="105" spans="1:13" ht="60" customHeight="1" x14ac:dyDescent="0.35">
      <c r="A105" s="9" t="s">
        <v>501</v>
      </c>
      <c r="B105" s="1" t="s">
        <v>502</v>
      </c>
      <c r="C105" s="2" t="s">
        <v>25</v>
      </c>
      <c r="D105" s="3" t="s">
        <v>16</v>
      </c>
      <c r="E105" s="3" t="s">
        <v>17</v>
      </c>
      <c r="F105" s="3" t="s">
        <v>18</v>
      </c>
      <c r="G105" s="3" t="s">
        <v>19</v>
      </c>
      <c r="H105" s="4" t="s">
        <v>19</v>
      </c>
      <c r="I105" s="1" t="s">
        <v>503</v>
      </c>
      <c r="J105" s="1" t="s">
        <v>504</v>
      </c>
      <c r="K105" s="1" t="s">
        <v>505</v>
      </c>
      <c r="L105" s="3" t="str">
        <f t="shared" si="0"/>
        <v>Outstanding</v>
      </c>
      <c r="M105" s="11" t="s">
        <v>19</v>
      </c>
    </row>
    <row r="106" spans="1:13" ht="60" customHeight="1" x14ac:dyDescent="0.35">
      <c r="A106" s="9" t="s">
        <v>506</v>
      </c>
      <c r="B106" s="1" t="s">
        <v>507</v>
      </c>
      <c r="C106" s="2" t="s">
        <v>25</v>
      </c>
      <c r="D106" s="3" t="s">
        <v>16</v>
      </c>
      <c r="E106" s="3" t="s">
        <v>17</v>
      </c>
      <c r="F106" s="3" t="s">
        <v>18</v>
      </c>
      <c r="G106" s="3" t="s">
        <v>19</v>
      </c>
      <c r="H106" s="4" t="s">
        <v>19</v>
      </c>
      <c r="I106" s="1" t="s">
        <v>508</v>
      </c>
      <c r="J106" s="1" t="s">
        <v>509</v>
      </c>
      <c r="K106" s="1" t="s">
        <v>510</v>
      </c>
      <c r="L106" s="3" t="str">
        <f t="shared" si="0"/>
        <v>Outstanding</v>
      </c>
      <c r="M106" s="11" t="s">
        <v>19</v>
      </c>
    </row>
    <row r="107" spans="1:13" ht="60" customHeight="1" x14ac:dyDescent="0.35">
      <c r="A107" s="9" t="s">
        <v>511</v>
      </c>
      <c r="B107" s="1" t="s">
        <v>512</v>
      </c>
      <c r="C107" s="2" t="s">
        <v>25</v>
      </c>
      <c r="D107" s="3" t="s">
        <v>16</v>
      </c>
      <c r="E107" s="3" t="s">
        <v>17</v>
      </c>
      <c r="F107" s="3" t="s">
        <v>18</v>
      </c>
      <c r="G107" s="3" t="s">
        <v>19</v>
      </c>
      <c r="H107" s="4" t="s">
        <v>19</v>
      </c>
      <c r="I107" s="1" t="s">
        <v>513</v>
      </c>
      <c r="J107" s="1" t="s">
        <v>514</v>
      </c>
      <c r="K107" s="1" t="s">
        <v>515</v>
      </c>
      <c r="L107" s="3" t="str">
        <f t="shared" si="0"/>
        <v>Outstanding</v>
      </c>
      <c r="M107" s="11" t="s">
        <v>19</v>
      </c>
    </row>
    <row r="108" spans="1:13" ht="60" customHeight="1" x14ac:dyDescent="0.35">
      <c r="A108" s="9" t="s">
        <v>516</v>
      </c>
      <c r="B108" s="1" t="s">
        <v>517</v>
      </c>
      <c r="C108" s="2" t="s">
        <v>25</v>
      </c>
      <c r="D108" s="3" t="s">
        <v>16</v>
      </c>
      <c r="E108" s="3" t="s">
        <v>17</v>
      </c>
      <c r="F108" s="3" t="s">
        <v>18</v>
      </c>
      <c r="G108" s="3" t="s">
        <v>19</v>
      </c>
      <c r="H108" s="4" t="s">
        <v>19</v>
      </c>
      <c r="I108" s="1" t="s">
        <v>518</v>
      </c>
      <c r="J108" s="1" t="s">
        <v>519</v>
      </c>
      <c r="K108" s="1" t="s">
        <v>520</v>
      </c>
      <c r="L108" s="3" t="str">
        <f t="shared" si="0"/>
        <v>Outstanding</v>
      </c>
      <c r="M108" s="11" t="s">
        <v>19</v>
      </c>
    </row>
    <row r="109" spans="1:13" ht="60" customHeight="1" x14ac:dyDescent="0.35">
      <c r="A109" s="9" t="s">
        <v>521</v>
      </c>
      <c r="B109" s="1" t="s">
        <v>522</v>
      </c>
      <c r="C109" s="2" t="s">
        <v>25</v>
      </c>
      <c r="D109" s="3" t="s">
        <v>16</v>
      </c>
      <c r="E109" s="3" t="s">
        <v>17</v>
      </c>
      <c r="F109" s="3" t="s">
        <v>18</v>
      </c>
      <c r="G109" s="3" t="s">
        <v>19</v>
      </c>
      <c r="H109" s="4" t="s">
        <v>19</v>
      </c>
      <c r="I109" s="1" t="s">
        <v>523</v>
      </c>
      <c r="J109" s="1" t="s">
        <v>524</v>
      </c>
      <c r="K109" s="1" t="s">
        <v>525</v>
      </c>
      <c r="L109" s="3" t="str">
        <f t="shared" si="0"/>
        <v>Outstanding</v>
      </c>
      <c r="M109" s="11" t="s">
        <v>19</v>
      </c>
    </row>
    <row r="110" spans="1:13" ht="60" customHeight="1" x14ac:dyDescent="0.35">
      <c r="A110" s="9" t="s">
        <v>526</v>
      </c>
      <c r="B110" s="1" t="s">
        <v>527</v>
      </c>
      <c r="C110" s="2" t="s">
        <v>25</v>
      </c>
      <c r="D110" s="3" t="s">
        <v>16</v>
      </c>
      <c r="E110" s="3" t="s">
        <v>17</v>
      </c>
      <c r="F110" s="3" t="s">
        <v>18</v>
      </c>
      <c r="G110" s="3" t="s">
        <v>19</v>
      </c>
      <c r="H110" s="4" t="s">
        <v>19</v>
      </c>
      <c r="I110" s="1" t="s">
        <v>528</v>
      </c>
      <c r="J110" s="1" t="s">
        <v>529</v>
      </c>
      <c r="K110" s="1" t="s">
        <v>530</v>
      </c>
      <c r="L110" s="3" t="str">
        <f t="shared" si="0"/>
        <v>Outstanding</v>
      </c>
      <c r="M110" s="11" t="s">
        <v>19</v>
      </c>
    </row>
    <row r="111" spans="1:13" ht="60" customHeight="1" x14ac:dyDescent="0.35">
      <c r="A111" s="9" t="s">
        <v>531</v>
      </c>
      <c r="B111" s="1" t="s">
        <v>532</v>
      </c>
      <c r="C111" s="2" t="s">
        <v>52</v>
      </c>
      <c r="D111" s="3" t="s">
        <v>16</v>
      </c>
      <c r="E111" s="3" t="s">
        <v>17</v>
      </c>
      <c r="F111" s="3" t="s">
        <v>18</v>
      </c>
      <c r="G111" s="3" t="s">
        <v>19</v>
      </c>
      <c r="H111" s="4" t="s">
        <v>19</v>
      </c>
      <c r="I111" s="1" t="s">
        <v>533</v>
      </c>
      <c r="J111" s="1" t="s">
        <v>534</v>
      </c>
      <c r="K111" s="1" t="s">
        <v>535</v>
      </c>
      <c r="L111" s="3" t="str">
        <f t="shared" si="0"/>
        <v>Outstanding</v>
      </c>
      <c r="M111" s="11" t="s">
        <v>19</v>
      </c>
    </row>
    <row r="112" spans="1:13" ht="60" customHeight="1" x14ac:dyDescent="0.35">
      <c r="A112" s="9" t="s">
        <v>536</v>
      </c>
      <c r="B112" s="1" t="s">
        <v>537</v>
      </c>
      <c r="C112" s="2" t="s">
        <v>15</v>
      </c>
      <c r="D112" s="3" t="s">
        <v>16</v>
      </c>
      <c r="E112" s="3" t="s">
        <v>17</v>
      </c>
      <c r="F112" s="3" t="s">
        <v>18</v>
      </c>
      <c r="G112" s="3" t="s">
        <v>19</v>
      </c>
      <c r="H112" s="4" t="s">
        <v>19</v>
      </c>
      <c r="I112" s="1" t="s">
        <v>538</v>
      </c>
      <c r="J112" s="1" t="s">
        <v>539</v>
      </c>
      <c r="K112" s="1" t="s">
        <v>540</v>
      </c>
      <c r="L112" s="3" t="str">
        <f t="shared" si="0"/>
        <v>Outstanding</v>
      </c>
      <c r="M112" s="11" t="s">
        <v>19</v>
      </c>
    </row>
    <row r="113" spans="1:13" ht="60" customHeight="1" x14ac:dyDescent="0.35">
      <c r="A113" s="9" t="s">
        <v>541</v>
      </c>
      <c r="B113" s="1" t="s">
        <v>542</v>
      </c>
      <c r="C113" s="2" t="s">
        <v>25</v>
      </c>
      <c r="D113" s="3" t="s">
        <v>16</v>
      </c>
      <c r="E113" s="3" t="s">
        <v>17</v>
      </c>
      <c r="F113" s="3" t="s">
        <v>18</v>
      </c>
      <c r="G113" s="3" t="s">
        <v>19</v>
      </c>
      <c r="H113" s="4" t="s">
        <v>19</v>
      </c>
      <c r="I113" s="1" t="s">
        <v>543</v>
      </c>
      <c r="J113" s="1" t="s">
        <v>544</v>
      </c>
      <c r="K113" s="1" t="s">
        <v>545</v>
      </c>
      <c r="L113" s="3" t="str">
        <f t="shared" si="0"/>
        <v>Outstanding</v>
      </c>
      <c r="M113" s="11" t="s">
        <v>19</v>
      </c>
    </row>
    <row r="114" spans="1:13" ht="60" customHeight="1" x14ac:dyDescent="0.35">
      <c r="A114" s="9" t="s">
        <v>546</v>
      </c>
      <c r="B114" s="1" t="s">
        <v>547</v>
      </c>
      <c r="C114" s="2" t="s">
        <v>25</v>
      </c>
      <c r="D114" s="3" t="s">
        <v>16</v>
      </c>
      <c r="E114" s="3" t="s">
        <v>17</v>
      </c>
      <c r="F114" s="3" t="s">
        <v>18</v>
      </c>
      <c r="G114" s="3" t="s">
        <v>19</v>
      </c>
      <c r="H114" s="4" t="s">
        <v>19</v>
      </c>
      <c r="I114" s="1" t="s">
        <v>548</v>
      </c>
      <c r="J114" s="1" t="s">
        <v>549</v>
      </c>
      <c r="K114" s="1" t="s">
        <v>550</v>
      </c>
      <c r="L114" s="3" t="str">
        <f t="shared" si="0"/>
        <v>Outstanding</v>
      </c>
      <c r="M114" s="11" t="s">
        <v>19</v>
      </c>
    </row>
    <row r="115" spans="1:13" ht="60" customHeight="1" x14ac:dyDescent="0.35">
      <c r="A115" s="9" t="s">
        <v>551</v>
      </c>
      <c r="B115" s="1" t="s">
        <v>552</v>
      </c>
      <c r="C115" s="2" t="s">
        <v>25</v>
      </c>
      <c r="D115" s="3" t="s">
        <v>16</v>
      </c>
      <c r="E115" s="3" t="s">
        <v>17</v>
      </c>
      <c r="F115" s="3" t="s">
        <v>18</v>
      </c>
      <c r="G115" s="3" t="s">
        <v>19</v>
      </c>
      <c r="H115" s="4" t="s">
        <v>19</v>
      </c>
      <c r="I115" s="1" t="s">
        <v>553</v>
      </c>
      <c r="J115" s="1" t="s">
        <v>554</v>
      </c>
      <c r="K115" s="1" t="s">
        <v>555</v>
      </c>
      <c r="L115" s="3" t="str">
        <f t="shared" si="0"/>
        <v>Outstanding</v>
      </c>
      <c r="M115" s="11" t="s">
        <v>19</v>
      </c>
    </row>
    <row r="116" spans="1:13" ht="60" customHeight="1" x14ac:dyDescent="0.35">
      <c r="A116" s="9" t="s">
        <v>556</v>
      </c>
      <c r="B116" s="1" t="s">
        <v>557</v>
      </c>
      <c r="C116" s="2" t="s">
        <v>25</v>
      </c>
      <c r="D116" s="3" t="s">
        <v>16</v>
      </c>
      <c r="E116" s="3" t="s">
        <v>17</v>
      </c>
      <c r="F116" s="3" t="s">
        <v>18</v>
      </c>
      <c r="G116" s="3" t="s">
        <v>19</v>
      </c>
      <c r="H116" s="4" t="s">
        <v>19</v>
      </c>
      <c r="I116" s="1" t="s">
        <v>558</v>
      </c>
      <c r="J116" s="1" t="s">
        <v>559</v>
      </c>
      <c r="K116" s="1" t="s">
        <v>560</v>
      </c>
      <c r="L116" s="3" t="str">
        <f t="shared" si="0"/>
        <v>Outstanding</v>
      </c>
      <c r="M116" s="11" t="s">
        <v>19</v>
      </c>
    </row>
    <row r="117" spans="1:13" ht="60" customHeight="1" x14ac:dyDescent="0.35">
      <c r="A117" s="9" t="s">
        <v>561</v>
      </c>
      <c r="B117" s="1" t="s">
        <v>562</v>
      </c>
      <c r="C117" s="2" t="s">
        <v>25</v>
      </c>
      <c r="D117" s="3" t="s">
        <v>16</v>
      </c>
      <c r="E117" s="3" t="s">
        <v>17</v>
      </c>
      <c r="F117" s="3" t="s">
        <v>18</v>
      </c>
      <c r="G117" s="3" t="s">
        <v>19</v>
      </c>
      <c r="H117" s="4" t="s">
        <v>19</v>
      </c>
      <c r="I117" s="1" t="s">
        <v>563</v>
      </c>
      <c r="J117" s="1" t="s">
        <v>564</v>
      </c>
      <c r="K117" s="1" t="s">
        <v>565</v>
      </c>
      <c r="L117" s="3" t="str">
        <f t="shared" si="0"/>
        <v>Outstanding</v>
      </c>
      <c r="M117" s="11" t="s">
        <v>19</v>
      </c>
    </row>
    <row r="118" spans="1:13" ht="60" customHeight="1" x14ac:dyDescent="0.35">
      <c r="A118" s="9" t="s">
        <v>566</v>
      </c>
      <c r="B118" s="1" t="s">
        <v>567</v>
      </c>
      <c r="C118" s="2" t="s">
        <v>25</v>
      </c>
      <c r="D118" s="3" t="s">
        <v>16</v>
      </c>
      <c r="E118" s="3" t="s">
        <v>17</v>
      </c>
      <c r="F118" s="3" t="s">
        <v>18</v>
      </c>
      <c r="G118" s="3" t="s">
        <v>19</v>
      </c>
      <c r="H118" s="4" t="s">
        <v>19</v>
      </c>
      <c r="I118" s="1" t="s">
        <v>568</v>
      </c>
      <c r="J118" s="1" t="s">
        <v>569</v>
      </c>
      <c r="K118" s="1" t="s">
        <v>570</v>
      </c>
      <c r="L118" s="3" t="str">
        <f t="shared" si="0"/>
        <v>Outstanding</v>
      </c>
      <c r="M118" s="11" t="s">
        <v>19</v>
      </c>
    </row>
    <row r="119" spans="1:13" ht="60" customHeight="1" x14ac:dyDescent="0.35">
      <c r="A119" s="9" t="s">
        <v>571</v>
      </c>
      <c r="B119" s="1" t="s">
        <v>572</v>
      </c>
      <c r="C119" s="2" t="s">
        <v>25</v>
      </c>
      <c r="D119" s="3" t="s">
        <v>16</v>
      </c>
      <c r="E119" s="3" t="s">
        <v>17</v>
      </c>
      <c r="F119" s="3" t="s">
        <v>18</v>
      </c>
      <c r="G119" s="3" t="s">
        <v>19</v>
      </c>
      <c r="H119" s="4" t="s">
        <v>19</v>
      </c>
      <c r="I119" s="1" t="s">
        <v>573</v>
      </c>
      <c r="J119" s="1" t="s">
        <v>574</v>
      </c>
      <c r="K119" s="1" t="s">
        <v>575</v>
      </c>
      <c r="L119" s="3" t="str">
        <f t="shared" si="0"/>
        <v>Outstanding</v>
      </c>
      <c r="M119" s="11" t="s">
        <v>19</v>
      </c>
    </row>
    <row r="120" spans="1:13" ht="60" customHeight="1" x14ac:dyDescent="0.35">
      <c r="A120" s="9" t="s">
        <v>576</v>
      </c>
      <c r="B120" s="1" t="s">
        <v>577</v>
      </c>
      <c r="C120" s="2" t="s">
        <v>25</v>
      </c>
      <c r="D120" s="3" t="s">
        <v>16</v>
      </c>
      <c r="E120" s="3" t="s">
        <v>17</v>
      </c>
      <c r="F120" s="3" t="s">
        <v>18</v>
      </c>
      <c r="G120" s="3" t="s">
        <v>19</v>
      </c>
      <c r="H120" s="4" t="s">
        <v>19</v>
      </c>
      <c r="I120" s="1" t="s">
        <v>346</v>
      </c>
      <c r="J120" s="1" t="s">
        <v>578</v>
      </c>
      <c r="K120" s="1" t="s">
        <v>579</v>
      </c>
      <c r="L120" s="3" t="str">
        <f t="shared" si="0"/>
        <v>Outstanding</v>
      </c>
      <c r="M120" s="11" t="s">
        <v>19</v>
      </c>
    </row>
    <row r="121" spans="1:13" ht="60" customHeight="1" x14ac:dyDescent="0.35">
      <c r="A121" s="9" t="s">
        <v>580</v>
      </c>
      <c r="B121" s="1" t="s">
        <v>581</v>
      </c>
      <c r="C121" s="2" t="s">
        <v>25</v>
      </c>
      <c r="D121" s="3" t="s">
        <v>16</v>
      </c>
      <c r="E121" s="3" t="s">
        <v>17</v>
      </c>
      <c r="F121" s="3" t="s">
        <v>18</v>
      </c>
      <c r="G121" s="3" t="s">
        <v>19</v>
      </c>
      <c r="H121" s="4" t="s">
        <v>19</v>
      </c>
      <c r="I121" s="1" t="s">
        <v>582</v>
      </c>
      <c r="J121" s="1" t="s">
        <v>583</v>
      </c>
      <c r="K121" s="1" t="s">
        <v>584</v>
      </c>
      <c r="L121" s="3" t="str">
        <f t="shared" si="0"/>
        <v>Outstanding</v>
      </c>
      <c r="M121" s="11" t="s">
        <v>19</v>
      </c>
    </row>
    <row r="122" spans="1:13" ht="60" customHeight="1" x14ac:dyDescent="0.35">
      <c r="A122" s="9" t="s">
        <v>585</v>
      </c>
      <c r="B122" s="1" t="s">
        <v>586</v>
      </c>
      <c r="C122" s="2" t="s">
        <v>25</v>
      </c>
      <c r="D122" s="3" t="s">
        <v>16</v>
      </c>
      <c r="E122" s="3" t="s">
        <v>17</v>
      </c>
      <c r="F122" s="3" t="s">
        <v>18</v>
      </c>
      <c r="G122" s="3" t="s">
        <v>19</v>
      </c>
      <c r="H122" s="4" t="s">
        <v>19</v>
      </c>
      <c r="I122" s="1" t="s">
        <v>587</v>
      </c>
      <c r="J122" s="1" t="s">
        <v>588</v>
      </c>
      <c r="K122" s="1" t="s">
        <v>589</v>
      </c>
      <c r="L122" s="3" t="str">
        <f t="shared" si="0"/>
        <v>Outstanding</v>
      </c>
      <c r="M122" s="11" t="s">
        <v>19</v>
      </c>
    </row>
    <row r="123" spans="1:13" ht="60" customHeight="1" x14ac:dyDescent="0.35">
      <c r="A123" s="10" t="s">
        <v>590</v>
      </c>
      <c r="B123" s="5" t="s">
        <v>591</v>
      </c>
      <c r="C123" s="6" t="s">
        <v>52</v>
      </c>
      <c r="D123" s="7" t="s">
        <v>16</v>
      </c>
      <c r="E123" s="7" t="s">
        <v>17</v>
      </c>
      <c r="F123" s="7" t="s">
        <v>18</v>
      </c>
      <c r="G123" s="7" t="s">
        <v>19</v>
      </c>
      <c r="H123" s="8" t="s">
        <v>19</v>
      </c>
      <c r="I123" s="5" t="s">
        <v>592</v>
      </c>
      <c r="J123" s="5" t="s">
        <v>593</v>
      </c>
      <c r="K123" s="5" t="s">
        <v>594</v>
      </c>
      <c r="L123" s="7" t="str">
        <f t="shared" si="0"/>
        <v>Outstanding</v>
      </c>
      <c r="M123" s="12" t="s">
        <v>19</v>
      </c>
    </row>
    <row r="127" spans="1:13" ht="32" customHeight="1" x14ac:dyDescent="0.35">
      <c r="A127" s="255" t="s">
        <v>595</v>
      </c>
      <c r="B127" s="255"/>
      <c r="C127" s="255"/>
      <c r="D127" s="255"/>
    </row>
  </sheetData>
  <mergeCells count="1">
    <mergeCell ref="A127:D127"/>
  </mergeCells>
  <conditionalFormatting sqref="C2:C123">
    <cfRule type="expression" dxfId="67" priority="14">
      <formula>LEFT($C2,7)="CAT III"</formula>
    </cfRule>
    <cfRule type="expression" dxfId="66" priority="15">
      <formula>LEFT($C2,6)="CAT II"</formula>
    </cfRule>
    <cfRule type="expression" dxfId="65" priority="16">
      <formula>LEFT($C2,5)="CAT I"</formula>
    </cfRule>
  </conditionalFormatting>
  <conditionalFormatting sqref="D2:D123">
    <cfRule type="cellIs" dxfId="64" priority="1" operator="equal">
      <formula>"Must"</formula>
    </cfRule>
    <cfRule type="cellIs" dxfId="63" priority="2" operator="equal">
      <formula>"Should"</formula>
    </cfRule>
    <cfRule type="cellIs" dxfId="62" priority="3" operator="equal">
      <formula>"Could"</formula>
    </cfRule>
    <cfRule type="cellIs" dxfId="61" priority="4" operator="equal">
      <formula>"Won't"</formula>
    </cfRule>
  </conditionalFormatting>
  <conditionalFormatting sqref="E2:E123">
    <cfRule type="cellIs" dxfId="60" priority="5" operator="equal">
      <formula>"Low"</formula>
    </cfRule>
    <cfRule type="cellIs" dxfId="59" priority="6" operator="equal">
      <formula>"Medium"</formula>
    </cfRule>
    <cfRule type="cellIs" dxfId="58" priority="7" operator="equal">
      <formula>"High"</formula>
    </cfRule>
  </conditionalFormatting>
  <conditionalFormatting sqref="G2:G123">
    <cfRule type="cellIs" dxfId="57" priority="8" operator="equal">
      <formula>"Implemented"</formula>
    </cfRule>
    <cfRule type="cellIs" dxfId="56" priority="9" operator="equal">
      <formula>"Compensated"</formula>
    </cfRule>
    <cfRule type="cellIs" dxfId="55" priority="10" operator="equal">
      <formula>"Testing"</formula>
    </cfRule>
    <cfRule type="cellIs" dxfId="54" priority="11" operator="equal">
      <formula>"Failed"</formula>
    </cfRule>
    <cfRule type="cellIs" dxfId="53" priority="12" operator="equal">
      <formula>"Risk Accepted"</formula>
    </cfRule>
    <cfRule type="cellIs" dxfId="52" priority="13" operator="equal">
      <formula>"N/A"</formula>
    </cfRule>
  </conditionalFormatting>
  <dataValidations count="4">
    <dataValidation type="list" showErrorMessage="1" errorTitle="Invalid Value" error="Please select a value from the list: Must, Should, Could, Won't, Unassigned." sqref="D2:D123" xr:uid="{00000000-0002-0000-0200-000000000000}">
      <formula1>"Must,Should,Could,Won't,Unassigned"</formula1>
    </dataValidation>
    <dataValidation type="list" showErrorMessage="1" errorTitle="Invalid Value" error="Please select a value from the list: Low, Medium, High, Unassessed." sqref="E2:E123" xr:uid="{00000000-0002-0000-0200-000001000000}">
      <formula1>"Low,Medium,High,Unassessed"</formula1>
    </dataValidation>
    <dataValidation type="list" showErrorMessage="1" errorTitle="Invalid Value" error="Please select a value from the list: Phase1, Phase2, Phase3, Phase4, Phase5, Pending." sqref="F2:F123"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123" xr:uid="{00000000-0002-0000-0200-000003000000}">
      <formula1>"Implemented,Testing,Failed,Compensated,Risk Accepted,N/A"</formula1>
    </dataValidation>
  </dataValidations>
  <hyperlinks>
    <hyperlink ref="A127"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272" t="s">
        <v>741</v>
      </c>
      <c r="C2" s="272" t="s">
        <v>741</v>
      </c>
      <c r="D2" s="272" t="s">
        <v>741</v>
      </c>
      <c r="E2" s="272" t="s">
        <v>741</v>
      </c>
      <c r="F2" s="272" t="s">
        <v>741</v>
      </c>
      <c r="G2" s="272" t="s">
        <v>741</v>
      </c>
      <c r="H2" s="276" t="s">
        <v>742</v>
      </c>
      <c r="I2" s="276" t="s">
        <v>742</v>
      </c>
      <c r="J2" s="276" t="s">
        <v>742</v>
      </c>
      <c r="K2" s="276" t="s">
        <v>742</v>
      </c>
      <c r="L2" s="276" t="s">
        <v>742</v>
      </c>
      <c r="M2" s="275" t="s">
        <v>743</v>
      </c>
      <c r="N2" s="275" t="s">
        <v>743</v>
      </c>
      <c r="O2" s="277" t="s">
        <v>744</v>
      </c>
      <c r="P2" s="277" t="s">
        <v>744</v>
      </c>
      <c r="Q2" s="273" t="s">
        <v>11</v>
      </c>
      <c r="R2" s="273" t="s">
        <v>11</v>
      </c>
      <c r="S2" s="273" t="s">
        <v>11</v>
      </c>
      <c r="T2" s="274" t="s">
        <v>745</v>
      </c>
    </row>
    <row r="3" spans="2:20" ht="35" customHeight="1" x14ac:dyDescent="0.35">
      <c r="B3" s="70" t="s">
        <v>746</v>
      </c>
      <c r="C3" s="70" t="s">
        <v>747</v>
      </c>
      <c r="D3" s="70" t="s">
        <v>748</v>
      </c>
      <c r="E3" s="70" t="s">
        <v>749</v>
      </c>
      <c r="F3" s="70" t="s">
        <v>750</v>
      </c>
      <c r="G3" s="70" t="s">
        <v>9</v>
      </c>
      <c r="H3" s="71" t="s">
        <v>751</v>
      </c>
      <c r="I3" s="71" t="s">
        <v>752</v>
      </c>
      <c r="J3" s="71" t="s">
        <v>753</v>
      </c>
      <c r="K3" s="71" t="s">
        <v>754</v>
      </c>
      <c r="L3" s="71" t="s">
        <v>686</v>
      </c>
      <c r="M3" s="72" t="s">
        <v>755</v>
      </c>
      <c r="N3" s="72" t="s">
        <v>756</v>
      </c>
      <c r="O3" s="73" t="s">
        <v>757</v>
      </c>
      <c r="P3" s="73" t="s">
        <v>758</v>
      </c>
      <c r="Q3" s="74" t="s">
        <v>11</v>
      </c>
      <c r="R3" s="74" t="s">
        <v>759</v>
      </c>
      <c r="S3" s="74" t="s">
        <v>760</v>
      </c>
      <c r="T3" s="75" t="s">
        <v>761</v>
      </c>
    </row>
    <row r="4" spans="2:20" ht="60" customHeight="1" x14ac:dyDescent="0.35">
      <c r="B4" s="76" t="s">
        <v>762</v>
      </c>
      <c r="C4" s="76" t="s">
        <v>763</v>
      </c>
      <c r="D4" s="76" t="s">
        <v>764</v>
      </c>
      <c r="E4" s="76" t="s">
        <v>765</v>
      </c>
      <c r="F4" s="76" t="s">
        <v>766</v>
      </c>
      <c r="G4" s="76" t="s">
        <v>767</v>
      </c>
      <c r="H4" s="76" t="s">
        <v>768</v>
      </c>
      <c r="I4" s="76" t="s">
        <v>769</v>
      </c>
      <c r="J4" s="76" t="s">
        <v>770</v>
      </c>
      <c r="K4" s="76" t="s">
        <v>771</v>
      </c>
      <c r="L4" s="76" t="s">
        <v>772</v>
      </c>
      <c r="M4" s="76" t="s">
        <v>773</v>
      </c>
      <c r="N4" s="76" t="s">
        <v>774</v>
      </c>
      <c r="O4" s="76" t="s">
        <v>775</v>
      </c>
      <c r="P4" s="76" t="s">
        <v>776</v>
      </c>
      <c r="Q4" s="76" t="s">
        <v>777</v>
      </c>
      <c r="R4" s="76" t="s">
        <v>778</v>
      </c>
      <c r="S4" s="76" t="s">
        <v>779</v>
      </c>
      <c r="T4" s="76" t="s">
        <v>780</v>
      </c>
    </row>
    <row r="5" spans="2:20" ht="60" customHeight="1" x14ac:dyDescent="0.35">
      <c r="B5" s="38" t="s">
        <v>781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782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783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784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785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786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787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788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789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790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791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792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793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794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795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796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797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798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799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800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801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802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803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804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805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806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807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808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809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810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811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812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813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814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815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816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817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818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819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820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821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822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823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824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825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826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827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828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829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830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55" t="s">
        <v>595</v>
      </c>
      <c r="C58" s="255"/>
      <c r="D58" s="255"/>
      <c r="E58" s="255"/>
      <c r="F58" s="255"/>
      <c r="G58" s="255"/>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1" priority="8">
      <formula>AND(OR($Q5="In Progress",$Q5="Testing"),ISBLANK($H5))</formula>
    </cfRule>
  </conditionalFormatting>
  <conditionalFormatting sqref="I5:I1000">
    <cfRule type="expression" dxfId="50" priority="10">
      <formula>AND(NOT(ISBLANK($I5)),$I5&lt;TODAY(),NOT(OR($Q5="Completed",$Q5="Cancelled")))</formula>
    </cfRule>
  </conditionalFormatting>
  <conditionalFormatting sqref="P5:P1000">
    <cfRule type="expression" dxfId="49" priority="9">
      <formula>AND($L5="Prod",ISBLANK($P5))</formula>
    </cfRule>
  </conditionalFormatting>
  <conditionalFormatting sqref="Q5:Q1000">
    <cfRule type="containsText" dxfId="48" priority="1" operator="containsText" text="Planning">
      <formula>NOT(ISERROR(SEARCH("Planning",Q5)))</formula>
    </cfRule>
    <cfRule type="containsText" dxfId="47" priority="2" operator="containsText" text="In Progress">
      <formula>NOT(ISERROR(SEARCH("In Progress",Q5)))</formula>
    </cfRule>
    <cfRule type="containsText" dxfId="46" priority="3" operator="containsText" text="Testing">
      <formula>NOT(ISERROR(SEARCH("Testing",Q5)))</formula>
    </cfRule>
    <cfRule type="containsText" dxfId="45" priority="4" operator="containsText" text="Completed">
      <formula>NOT(ISERROR(SEARCH("Completed",Q5)))</formula>
    </cfRule>
    <cfRule type="containsText" dxfId="44" priority="5" operator="containsText" text="On Hold">
      <formula>NOT(ISERROR(SEARCH("On Hold",Q5)))</formula>
    </cfRule>
    <cfRule type="containsText" dxfId="43" priority="6" operator="containsText" text="Cancelled">
      <formula>NOT(ISERROR(SEARCH("Cancelled",Q5)))</formula>
    </cfRule>
  </conditionalFormatting>
  <conditionalFormatting sqref="S5:S1000">
    <cfRule type="expression" dxfId="42"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831</v>
      </c>
      <c r="B1" s="104" t="s">
        <v>0</v>
      </c>
      <c r="C1" s="104" t="s">
        <v>832</v>
      </c>
      <c r="D1" s="104" t="s">
        <v>9</v>
      </c>
      <c r="E1" s="104" t="s">
        <v>833</v>
      </c>
      <c r="F1" s="104" t="s">
        <v>834</v>
      </c>
      <c r="G1" s="104" t="s">
        <v>835</v>
      </c>
      <c r="H1" s="104" t="s">
        <v>836</v>
      </c>
      <c r="I1" s="104" t="s">
        <v>837</v>
      </c>
      <c r="J1" s="104" t="s">
        <v>838</v>
      </c>
      <c r="K1" s="104" t="s">
        <v>839</v>
      </c>
      <c r="L1" s="104" t="s">
        <v>840</v>
      </c>
      <c r="M1" s="104" t="s">
        <v>841</v>
      </c>
      <c r="N1" s="104" t="s">
        <v>842</v>
      </c>
      <c r="O1" s="104" t="s">
        <v>843</v>
      </c>
      <c r="P1" s="104" t="s">
        <v>844</v>
      </c>
      <c r="Q1" s="104" t="s">
        <v>845</v>
      </c>
      <c r="R1" s="104" t="s">
        <v>846</v>
      </c>
      <c r="S1" s="104" t="s">
        <v>847</v>
      </c>
      <c r="T1" s="104" t="s">
        <v>848</v>
      </c>
      <c r="U1" s="104" t="s">
        <v>849</v>
      </c>
      <c r="V1" s="104" t="s">
        <v>850</v>
      </c>
      <c r="W1" s="104" t="s">
        <v>851</v>
      </c>
      <c r="X1" s="104" t="s">
        <v>852</v>
      </c>
      <c r="Y1" s="104" t="s">
        <v>853</v>
      </c>
      <c r="Z1" s="104" t="s">
        <v>854</v>
      </c>
      <c r="AA1" s="104" t="s">
        <v>855</v>
      </c>
      <c r="AB1" s="104" t="s">
        <v>856</v>
      </c>
      <c r="AC1" s="104" t="s">
        <v>857</v>
      </c>
      <c r="AD1" s="104" t="s">
        <v>858</v>
      </c>
      <c r="AE1" s="104" t="s">
        <v>859</v>
      </c>
      <c r="AF1" s="104" t="s">
        <v>860</v>
      </c>
      <c r="AG1" s="104" t="s">
        <v>861</v>
      </c>
      <c r="AH1" s="104" t="s">
        <v>862</v>
      </c>
      <c r="AI1" s="104" t="s">
        <v>863</v>
      </c>
      <c r="AJ1" s="104" t="s">
        <v>864</v>
      </c>
      <c r="AK1" s="104" t="s">
        <v>865</v>
      </c>
      <c r="AL1" s="104" t="s">
        <v>866</v>
      </c>
      <c r="AM1" s="104" t="s">
        <v>867</v>
      </c>
      <c r="AN1" s="104" t="s">
        <v>868</v>
      </c>
      <c r="AO1" s="104" t="s">
        <v>869</v>
      </c>
      <c r="AP1" s="104" t="s">
        <v>870</v>
      </c>
      <c r="AQ1" s="104" t="s">
        <v>871</v>
      </c>
      <c r="AR1" s="104" t="s">
        <v>872</v>
      </c>
      <c r="AS1" s="104" t="s">
        <v>873</v>
      </c>
      <c r="AT1" s="104" t="s">
        <v>874</v>
      </c>
      <c r="AU1" s="104" t="s">
        <v>875</v>
      </c>
      <c r="AV1" s="104" t="s">
        <v>876</v>
      </c>
      <c r="AW1" s="105" t="s">
        <v>877</v>
      </c>
    </row>
    <row r="2" spans="1:49" ht="60" customHeight="1" outlineLevel="1" x14ac:dyDescent="0.35">
      <c r="A2" s="97" t="s">
        <v>878</v>
      </c>
      <c r="B2" s="80">
        <v>1</v>
      </c>
      <c r="C2" s="82" t="s">
        <v>19</v>
      </c>
      <c r="D2" s="84" t="s">
        <v>879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878</v>
      </c>
      <c r="B3" s="81" t="s">
        <v>880</v>
      </c>
      <c r="C3" s="83" t="s">
        <v>881</v>
      </c>
      <c r="D3" s="85" t="s">
        <v>882</v>
      </c>
      <c r="E3" s="85" t="s">
        <v>883</v>
      </c>
      <c r="F3" s="86" t="s">
        <v>884</v>
      </c>
      <c r="G3" s="86" t="s">
        <v>885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878</v>
      </c>
      <c r="B4" s="81" t="s">
        <v>886</v>
      </c>
      <c r="C4" s="83" t="s">
        <v>887</v>
      </c>
      <c r="D4" s="85" t="s">
        <v>888</v>
      </c>
      <c r="E4" s="85" t="s">
        <v>889</v>
      </c>
      <c r="F4" s="86" t="s">
        <v>884</v>
      </c>
      <c r="G4" s="86" t="s">
        <v>890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878</v>
      </c>
      <c r="B5" s="81" t="s">
        <v>891</v>
      </c>
      <c r="C5" s="83" t="s">
        <v>892</v>
      </c>
      <c r="D5" s="85" t="s">
        <v>893</v>
      </c>
      <c r="E5" s="85" t="s">
        <v>894</v>
      </c>
      <c r="F5" s="86" t="s">
        <v>884</v>
      </c>
      <c r="G5" s="86" t="s">
        <v>895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878</v>
      </c>
      <c r="B6" s="81" t="s">
        <v>896</v>
      </c>
      <c r="C6" s="83" t="s">
        <v>897</v>
      </c>
      <c r="D6" s="85" t="s">
        <v>898</v>
      </c>
      <c r="E6" s="85" t="s">
        <v>899</v>
      </c>
      <c r="F6" s="86" t="s">
        <v>884</v>
      </c>
      <c r="G6" s="86" t="s">
        <v>885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878</v>
      </c>
      <c r="B7" s="81" t="s">
        <v>900</v>
      </c>
      <c r="C7" s="83" t="s">
        <v>901</v>
      </c>
      <c r="D7" s="85" t="s">
        <v>902</v>
      </c>
      <c r="E7" s="85" t="s">
        <v>903</v>
      </c>
      <c r="F7" s="86" t="s">
        <v>884</v>
      </c>
      <c r="G7" s="86" t="s">
        <v>895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904</v>
      </c>
      <c r="B8" s="80">
        <v>2</v>
      </c>
      <c r="C8" s="82" t="s">
        <v>19</v>
      </c>
      <c r="D8" s="84" t="s">
        <v>905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904</v>
      </c>
      <c r="B9" s="81" t="s">
        <v>906</v>
      </c>
      <c r="C9" s="83" t="s">
        <v>907</v>
      </c>
      <c r="D9" s="85" t="s">
        <v>908</v>
      </c>
      <c r="E9" s="85" t="s">
        <v>909</v>
      </c>
      <c r="F9" s="86" t="s">
        <v>910</v>
      </c>
      <c r="G9" s="86" t="s">
        <v>885</v>
      </c>
      <c r="H9" s="86">
        <v>1</v>
      </c>
      <c r="I9" s="88">
        <f>IF(COUNTIF(J9:AW9,"&lt;&gt;")=0,"",SUMPRODUCT(((Recommendations[ImplStatus]="Implemented")+(Recommendations[ImplStatus]="Compensated"))*ISNUMBER(MATCH(Recommendations[Id],J9:AW9,0)))/COUNTIF(J9:AW9,"&lt;&gt;"))</f>
        <v>0</v>
      </c>
      <c r="J9" s="90" t="s">
        <v>457</v>
      </c>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904</v>
      </c>
      <c r="B10" s="81" t="s">
        <v>911</v>
      </c>
      <c r="C10" s="83" t="s">
        <v>912</v>
      </c>
      <c r="D10" s="85" t="s">
        <v>913</v>
      </c>
      <c r="E10" s="85" t="s">
        <v>914</v>
      </c>
      <c r="F10" s="86" t="s">
        <v>910</v>
      </c>
      <c r="G10" s="86" t="s">
        <v>885</v>
      </c>
      <c r="H10" s="86">
        <v>1</v>
      </c>
      <c r="I10" s="88">
        <f>IF(COUNTIF(J10:AW10,"&lt;&gt;")=0,"",SUMPRODUCT(((Recommendations[ImplStatus]="Implemented")+(Recommendations[ImplStatus]="Compensated"))*ISNUMBER(MATCH(Recommendations[Id],J10:AW10,0)))/COUNTIF(J10:AW10,"&lt;&gt;"))</f>
        <v>0</v>
      </c>
      <c r="J10" s="90" t="s">
        <v>590</v>
      </c>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904</v>
      </c>
      <c r="B11" s="81" t="s">
        <v>915</v>
      </c>
      <c r="C11" s="83" t="s">
        <v>916</v>
      </c>
      <c r="D11" s="85" t="s">
        <v>917</v>
      </c>
      <c r="E11" s="85" t="s">
        <v>918</v>
      </c>
      <c r="F11" s="86" t="s">
        <v>910</v>
      </c>
      <c r="G11" s="86" t="s">
        <v>890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904</v>
      </c>
      <c r="B12" s="81" t="s">
        <v>919</v>
      </c>
      <c r="C12" s="83" t="s">
        <v>920</v>
      </c>
      <c r="D12" s="85" t="s">
        <v>921</v>
      </c>
      <c r="E12" s="85" t="s">
        <v>922</v>
      </c>
      <c r="F12" s="86" t="s">
        <v>910</v>
      </c>
      <c r="G12" s="86" t="s">
        <v>895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904</v>
      </c>
      <c r="B13" s="81" t="s">
        <v>923</v>
      </c>
      <c r="C13" s="83" t="s">
        <v>924</v>
      </c>
      <c r="D13" s="85" t="s">
        <v>925</v>
      </c>
      <c r="E13" s="85" t="s">
        <v>926</v>
      </c>
      <c r="F13" s="86" t="s">
        <v>910</v>
      </c>
      <c r="G13" s="86" t="s">
        <v>927</v>
      </c>
      <c r="H13" s="86">
        <v>2</v>
      </c>
      <c r="I13" s="88">
        <f>IF(COUNTIF(J13:AW13,"&lt;&gt;")=0,"",SUMPRODUCT(((Recommendations[ImplStatus]="Implemented")+(Recommendations[ImplStatus]="Compensated"))*ISNUMBER(MATCH(Recommendations[Id],J13:AW13,0)))/COUNTIF(J13:AW13,"&lt;&gt;"))</f>
        <v>0</v>
      </c>
      <c r="J13" s="90" t="s">
        <v>234</v>
      </c>
      <c r="K13" s="90" t="s">
        <v>344</v>
      </c>
      <c r="L13" s="90" t="s">
        <v>349</v>
      </c>
      <c r="M13" s="90" t="s">
        <v>580</v>
      </c>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904</v>
      </c>
      <c r="B14" s="81" t="s">
        <v>928</v>
      </c>
      <c r="C14" s="83" t="s">
        <v>929</v>
      </c>
      <c r="D14" s="85" t="s">
        <v>930</v>
      </c>
      <c r="E14" s="85" t="s">
        <v>931</v>
      </c>
      <c r="F14" s="86" t="s">
        <v>910</v>
      </c>
      <c r="G14" s="86" t="s">
        <v>927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904</v>
      </c>
      <c r="B15" s="81" t="s">
        <v>932</v>
      </c>
      <c r="C15" s="83" t="s">
        <v>933</v>
      </c>
      <c r="D15" s="85" t="s">
        <v>934</v>
      </c>
      <c r="E15" s="85" t="s">
        <v>935</v>
      </c>
      <c r="F15" s="86" t="s">
        <v>910</v>
      </c>
      <c r="G15" s="86" t="s">
        <v>927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936</v>
      </c>
      <c r="B16" s="80">
        <v>3</v>
      </c>
      <c r="C16" s="82" t="s">
        <v>19</v>
      </c>
      <c r="D16" s="84" t="s">
        <v>937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936</v>
      </c>
      <c r="B17" s="81" t="s">
        <v>938</v>
      </c>
      <c r="C17" s="83" t="s">
        <v>939</v>
      </c>
      <c r="D17" s="85" t="s">
        <v>940</v>
      </c>
      <c r="E17" s="85" t="s">
        <v>941</v>
      </c>
      <c r="F17" s="86" t="s">
        <v>942</v>
      </c>
      <c r="G17" s="86" t="s">
        <v>943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936</v>
      </c>
      <c r="B18" s="81" t="s">
        <v>944</v>
      </c>
      <c r="C18" s="83" t="s">
        <v>945</v>
      </c>
      <c r="D18" s="85" t="s">
        <v>946</v>
      </c>
      <c r="E18" s="85" t="s">
        <v>947</v>
      </c>
      <c r="F18" s="86" t="s">
        <v>942</v>
      </c>
      <c r="G18" s="86" t="s">
        <v>885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936</v>
      </c>
      <c r="B19" s="81" t="s">
        <v>948</v>
      </c>
      <c r="C19" s="83" t="s">
        <v>949</v>
      </c>
      <c r="D19" s="85" t="s">
        <v>950</v>
      </c>
      <c r="E19" s="85" t="s">
        <v>951</v>
      </c>
      <c r="F19" s="86" t="s">
        <v>942</v>
      </c>
      <c r="G19" s="86" t="s">
        <v>927</v>
      </c>
      <c r="H19" s="86">
        <v>1</v>
      </c>
      <c r="I19" s="88">
        <f>IF(COUNTIF(J19:AW19,"&lt;&gt;")=0,"",SUMPRODUCT(((Recommendations[ImplStatus]="Implemented")+(Recommendations[ImplStatus]="Compensated"))*ISNUMBER(MATCH(Recommendations[Id],J19:AW19,0)))/COUNTIF(J19:AW19,"&lt;&gt;"))</f>
        <v>0</v>
      </c>
      <c r="J19" s="90" t="s">
        <v>428</v>
      </c>
      <c r="K19" s="90" t="s">
        <v>438</v>
      </c>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936</v>
      </c>
      <c r="B20" s="81" t="s">
        <v>952</v>
      </c>
      <c r="C20" s="83" t="s">
        <v>953</v>
      </c>
      <c r="D20" s="85" t="s">
        <v>954</v>
      </c>
      <c r="E20" s="85" t="s">
        <v>955</v>
      </c>
      <c r="F20" s="86" t="s">
        <v>942</v>
      </c>
      <c r="G20" s="86" t="s">
        <v>927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936</v>
      </c>
      <c r="B21" s="81" t="s">
        <v>956</v>
      </c>
      <c r="C21" s="83" t="s">
        <v>957</v>
      </c>
      <c r="D21" s="85" t="s">
        <v>958</v>
      </c>
      <c r="E21" s="85" t="s">
        <v>959</v>
      </c>
      <c r="F21" s="86" t="s">
        <v>942</v>
      </c>
      <c r="G21" s="86" t="s">
        <v>927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936</v>
      </c>
      <c r="B22" s="81" t="s">
        <v>960</v>
      </c>
      <c r="C22" s="83" t="s">
        <v>961</v>
      </c>
      <c r="D22" s="85" t="s">
        <v>962</v>
      </c>
      <c r="E22" s="85" t="s">
        <v>963</v>
      </c>
      <c r="F22" s="86" t="s">
        <v>942</v>
      </c>
      <c r="G22" s="86" t="s">
        <v>927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936</v>
      </c>
      <c r="B23" s="81" t="s">
        <v>964</v>
      </c>
      <c r="C23" s="83" t="s">
        <v>965</v>
      </c>
      <c r="D23" s="85" t="s">
        <v>966</v>
      </c>
      <c r="E23" s="85" t="s">
        <v>967</v>
      </c>
      <c r="F23" s="86" t="s">
        <v>942</v>
      </c>
      <c r="G23" s="86" t="s">
        <v>885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936</v>
      </c>
      <c r="B24" s="81" t="s">
        <v>968</v>
      </c>
      <c r="C24" s="83" t="s">
        <v>969</v>
      </c>
      <c r="D24" s="85" t="s">
        <v>970</v>
      </c>
      <c r="E24" s="85" t="s">
        <v>971</v>
      </c>
      <c r="F24" s="86" t="s">
        <v>942</v>
      </c>
      <c r="G24" s="86" t="s">
        <v>885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936</v>
      </c>
      <c r="B25" s="81" t="s">
        <v>972</v>
      </c>
      <c r="C25" s="83" t="s">
        <v>973</v>
      </c>
      <c r="D25" s="85" t="s">
        <v>974</v>
      </c>
      <c r="E25" s="85" t="s">
        <v>975</v>
      </c>
      <c r="F25" s="86" t="s">
        <v>942</v>
      </c>
      <c r="G25" s="86" t="s">
        <v>927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936</v>
      </c>
      <c r="B26" s="81" t="s">
        <v>976</v>
      </c>
      <c r="C26" s="83" t="s">
        <v>977</v>
      </c>
      <c r="D26" s="85" t="s">
        <v>978</v>
      </c>
      <c r="E26" s="85" t="s">
        <v>979</v>
      </c>
      <c r="F26" s="86" t="s">
        <v>942</v>
      </c>
      <c r="G26" s="86" t="s">
        <v>927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936</v>
      </c>
      <c r="B27" s="81" t="s">
        <v>980</v>
      </c>
      <c r="C27" s="83" t="s">
        <v>981</v>
      </c>
      <c r="D27" s="85" t="s">
        <v>982</v>
      </c>
      <c r="E27" s="85" t="s">
        <v>983</v>
      </c>
      <c r="F27" s="86" t="s">
        <v>942</v>
      </c>
      <c r="G27" s="86" t="s">
        <v>927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936</v>
      </c>
      <c r="B28" s="81" t="s">
        <v>984</v>
      </c>
      <c r="C28" s="83" t="s">
        <v>985</v>
      </c>
      <c r="D28" s="85" t="s">
        <v>986</v>
      </c>
      <c r="E28" s="85" t="s">
        <v>987</v>
      </c>
      <c r="F28" s="86" t="s">
        <v>942</v>
      </c>
      <c r="G28" s="86" t="s">
        <v>927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936</v>
      </c>
      <c r="B29" s="81" t="s">
        <v>988</v>
      </c>
      <c r="C29" s="83" t="s">
        <v>989</v>
      </c>
      <c r="D29" s="85" t="s">
        <v>990</v>
      </c>
      <c r="E29" s="85" t="s">
        <v>991</v>
      </c>
      <c r="F29" s="86" t="s">
        <v>942</v>
      </c>
      <c r="G29" s="86" t="s">
        <v>927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936</v>
      </c>
      <c r="B30" s="81" t="s">
        <v>992</v>
      </c>
      <c r="C30" s="83" t="s">
        <v>993</v>
      </c>
      <c r="D30" s="85" t="s">
        <v>994</v>
      </c>
      <c r="E30" s="85" t="s">
        <v>995</v>
      </c>
      <c r="F30" s="86" t="s">
        <v>942</v>
      </c>
      <c r="G30" s="86" t="s">
        <v>895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996</v>
      </c>
      <c r="B31" s="80">
        <v>4</v>
      </c>
      <c r="C31" s="82" t="s">
        <v>19</v>
      </c>
      <c r="D31" s="84" t="s">
        <v>997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996</v>
      </c>
      <c r="B32" s="81" t="s">
        <v>998</v>
      </c>
      <c r="C32" s="83" t="s">
        <v>999</v>
      </c>
      <c r="D32" s="85" t="s">
        <v>1000</v>
      </c>
      <c r="E32" s="85" t="s">
        <v>1001</v>
      </c>
      <c r="F32" s="86" t="s">
        <v>1002</v>
      </c>
      <c r="G32" s="86" t="s">
        <v>943</v>
      </c>
      <c r="H32" s="86">
        <v>1</v>
      </c>
      <c r="I32" s="88">
        <f>IF(COUNTIF(J32:AW32,"&lt;&gt;")=0,"",SUMPRODUCT(((Recommendations[ImplStatus]="Implemented")+(Recommendations[ImplStatus]="Compensated"))*ISNUMBER(MATCH(Recommendations[Id],J32:AW32,0)))/COUNTIF(J32:AW32,"&lt;&gt;"))</f>
        <v>0</v>
      </c>
      <c r="J32" s="90" t="s">
        <v>394</v>
      </c>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996</v>
      </c>
      <c r="B33" s="81" t="s">
        <v>1003</v>
      </c>
      <c r="C33" s="83" t="s">
        <v>1004</v>
      </c>
      <c r="D33" s="85" t="s">
        <v>1005</v>
      </c>
      <c r="E33" s="85" t="s">
        <v>1006</v>
      </c>
      <c r="F33" s="86" t="s">
        <v>1002</v>
      </c>
      <c r="G33" s="86" t="s">
        <v>943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996</v>
      </c>
      <c r="B34" s="81" t="s">
        <v>1007</v>
      </c>
      <c r="C34" s="83" t="s">
        <v>1008</v>
      </c>
      <c r="D34" s="85" t="s">
        <v>1009</v>
      </c>
      <c r="E34" s="85" t="s">
        <v>1010</v>
      </c>
      <c r="F34" s="86" t="s">
        <v>884</v>
      </c>
      <c r="G34" s="86" t="s">
        <v>927</v>
      </c>
      <c r="H34" s="86">
        <v>1</v>
      </c>
      <c r="I34" s="88">
        <f>IF(COUNTIF(J34:AW34,"&lt;&gt;")=0,"",SUMPRODUCT(((Recommendations[ImplStatus]="Implemented")+(Recommendations[ImplStatus]="Compensated"))*ISNUMBER(MATCH(Recommendations[Id],J34:AW34,0)))/COUNTIF(J34:AW34,"&lt;&gt;"))</f>
        <v>0</v>
      </c>
      <c r="J34" s="90" t="s">
        <v>13</v>
      </c>
      <c r="K34" s="90" t="s">
        <v>23</v>
      </c>
      <c r="L34" s="90" t="s">
        <v>29</v>
      </c>
      <c r="M34" s="90" t="s">
        <v>34</v>
      </c>
      <c r="N34" s="90" t="s">
        <v>38</v>
      </c>
      <c r="O34" s="90" t="s">
        <v>41</v>
      </c>
      <c r="P34" s="90" t="s">
        <v>353</v>
      </c>
      <c r="Q34" s="90" t="s">
        <v>358</v>
      </c>
      <c r="R34" s="90" t="s">
        <v>576</v>
      </c>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996</v>
      </c>
      <c r="B35" s="81" t="s">
        <v>1011</v>
      </c>
      <c r="C35" s="83" t="s">
        <v>1012</v>
      </c>
      <c r="D35" s="85" t="s">
        <v>1013</v>
      </c>
      <c r="E35" s="85" t="s">
        <v>1014</v>
      </c>
      <c r="F35" s="86" t="s">
        <v>884</v>
      </c>
      <c r="G35" s="86" t="s">
        <v>927</v>
      </c>
      <c r="H35" s="86">
        <v>1</v>
      </c>
      <c r="I35" s="88">
        <f>IF(COUNTIF(J35:AW35,"&lt;&gt;")=0,"",SUMPRODUCT(((Recommendations[ImplStatus]="Implemented")+(Recommendations[ImplStatus]="Compensated"))*ISNUMBER(MATCH(Recommendations[Id],J35:AW35,0)))/COUNTIF(J35:AW35,"&lt;&gt;"))</f>
        <v>0</v>
      </c>
      <c r="J35" s="90" t="s">
        <v>139</v>
      </c>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996</v>
      </c>
      <c r="B36" s="81" t="s">
        <v>1015</v>
      </c>
      <c r="C36" s="83" t="s">
        <v>1016</v>
      </c>
      <c r="D36" s="85" t="s">
        <v>1017</v>
      </c>
      <c r="E36" s="85" t="s">
        <v>1018</v>
      </c>
      <c r="F36" s="86" t="s">
        <v>884</v>
      </c>
      <c r="G36" s="86" t="s">
        <v>927</v>
      </c>
      <c r="H36" s="86">
        <v>1</v>
      </c>
      <c r="I36" s="88">
        <f>IF(COUNTIF(J36:AW36,"&lt;&gt;")=0,"",SUMPRODUCT(((Recommendations[ImplStatus]="Implemented")+(Recommendations[ImplStatus]="Compensated"))*ISNUMBER(MATCH(Recommendations[Id],J36:AW36,0)))/COUNTIF(J36:AW36,"&lt;&gt;"))</f>
        <v>0</v>
      </c>
      <c r="J36" s="90" t="s">
        <v>139</v>
      </c>
      <c r="K36" s="90" t="s">
        <v>423</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996</v>
      </c>
      <c r="B37" s="81" t="s">
        <v>1019</v>
      </c>
      <c r="C37" s="83" t="s">
        <v>1020</v>
      </c>
      <c r="D37" s="85" t="s">
        <v>1021</v>
      </c>
      <c r="E37" s="85" t="s">
        <v>1022</v>
      </c>
      <c r="F37" s="86" t="s">
        <v>884</v>
      </c>
      <c r="G37" s="86" t="s">
        <v>927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996</v>
      </c>
      <c r="B38" s="81" t="s">
        <v>1023</v>
      </c>
      <c r="C38" s="83" t="s">
        <v>1024</v>
      </c>
      <c r="D38" s="85" t="s">
        <v>1025</v>
      </c>
      <c r="E38" s="85" t="s">
        <v>1026</v>
      </c>
      <c r="F38" s="86" t="s">
        <v>1027</v>
      </c>
      <c r="G38" s="86" t="s">
        <v>927</v>
      </c>
      <c r="H38" s="86">
        <v>1</v>
      </c>
      <c r="I38" s="88">
        <f>IF(COUNTIF(J38:AW38,"&lt;&gt;")=0,"",SUMPRODUCT(((Recommendations[ImplStatus]="Implemented")+(Recommendations[ImplStatus]="Compensated"))*ISNUMBER(MATCH(Recommendations[Id],J38:AW38,0)))/COUNTIF(J38:AW38,"&lt;&gt;"))</f>
        <v>0</v>
      </c>
      <c r="J38" s="90" t="s">
        <v>390</v>
      </c>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996</v>
      </c>
      <c r="B39" s="81" t="s">
        <v>1028</v>
      </c>
      <c r="C39" s="83" t="s">
        <v>1029</v>
      </c>
      <c r="D39" s="85" t="s">
        <v>1030</v>
      </c>
      <c r="E39" s="85" t="s">
        <v>1031</v>
      </c>
      <c r="F39" s="86" t="s">
        <v>884</v>
      </c>
      <c r="G39" s="86" t="s">
        <v>927</v>
      </c>
      <c r="H39" s="86">
        <v>2</v>
      </c>
      <c r="I39" s="88">
        <f>IF(COUNTIF(J39:AW39,"&lt;&gt;")=0,"",SUMPRODUCT(((Recommendations[ImplStatus]="Implemented")+(Recommendations[ImplStatus]="Compensated"))*ISNUMBER(MATCH(Recommendations[Id],J39:AW39,0)))/COUNTIF(J39:AW39,"&lt;&gt;"))</f>
        <v>0</v>
      </c>
      <c r="J39" s="90" t="s">
        <v>56</v>
      </c>
      <c r="K39" s="90" t="s">
        <v>61</v>
      </c>
      <c r="L39" s="90" t="s">
        <v>66</v>
      </c>
      <c r="M39" s="90" t="s">
        <v>71</v>
      </c>
      <c r="N39" s="90" t="s">
        <v>76</v>
      </c>
      <c r="O39" s="90" t="s">
        <v>116</v>
      </c>
      <c r="P39" s="90" t="s">
        <v>121</v>
      </c>
      <c r="Q39" s="90" t="s">
        <v>126</v>
      </c>
      <c r="R39" s="90" t="s">
        <v>131</v>
      </c>
      <c r="S39" s="90" t="s">
        <v>135</v>
      </c>
      <c r="T39" s="90" t="s">
        <v>239</v>
      </c>
      <c r="U39" s="90" t="s">
        <v>244</v>
      </c>
      <c r="V39" s="90" t="s">
        <v>248</v>
      </c>
      <c r="W39" s="90" t="s">
        <v>252</v>
      </c>
      <c r="X39" s="90" t="s">
        <v>256</v>
      </c>
      <c r="Y39" s="90" t="s">
        <v>260</v>
      </c>
      <c r="Z39" s="90" t="s">
        <v>264</v>
      </c>
      <c r="AA39" s="90" t="s">
        <v>268</v>
      </c>
      <c r="AB39" s="90" t="s">
        <v>272</v>
      </c>
      <c r="AC39" s="90" t="s">
        <v>276</v>
      </c>
      <c r="AD39" s="90" t="s">
        <v>279</v>
      </c>
      <c r="AE39" s="90" t="s">
        <v>282</v>
      </c>
      <c r="AF39" s="90" t="s">
        <v>290</v>
      </c>
      <c r="AG39" s="90" t="s">
        <v>294</v>
      </c>
      <c r="AH39" s="90" t="s">
        <v>299</v>
      </c>
      <c r="AI39" s="90" t="s">
        <v>304</v>
      </c>
      <c r="AJ39" s="90" t="s">
        <v>334</v>
      </c>
      <c r="AK39" s="90" t="s">
        <v>339</v>
      </c>
      <c r="AL39" s="90" t="s">
        <v>385</v>
      </c>
      <c r="AM39" s="90" t="s">
        <v>403</v>
      </c>
      <c r="AN39" s="90" t="s">
        <v>408</v>
      </c>
      <c r="AO39" s="90" t="s">
        <v>413</v>
      </c>
      <c r="AP39" s="90" t="s">
        <v>433</v>
      </c>
      <c r="AQ39" s="90" t="s">
        <v>443</v>
      </c>
      <c r="AR39" s="90" t="s">
        <v>453</v>
      </c>
      <c r="AS39" s="90" t="s">
        <v>496</v>
      </c>
      <c r="AT39" s="90" t="s">
        <v>501</v>
      </c>
      <c r="AU39" s="90" t="s">
        <v>506</v>
      </c>
      <c r="AV39" s="90" t="s">
        <v>536</v>
      </c>
      <c r="AW39" s="101"/>
    </row>
    <row r="40" spans="1:49" ht="60" customHeight="1" x14ac:dyDescent="0.35">
      <c r="A40" s="98" t="s">
        <v>996</v>
      </c>
      <c r="B40" s="81" t="s">
        <v>1032</v>
      </c>
      <c r="C40" s="83" t="s">
        <v>1033</v>
      </c>
      <c r="D40" s="85" t="s">
        <v>1034</v>
      </c>
      <c r="E40" s="85" t="s">
        <v>1035</v>
      </c>
      <c r="F40" s="86" t="s">
        <v>884</v>
      </c>
      <c r="G40" s="86" t="s">
        <v>927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996</v>
      </c>
      <c r="B41" s="81" t="s">
        <v>1036</v>
      </c>
      <c r="C41" s="83" t="s">
        <v>1037</v>
      </c>
      <c r="D41" s="85" t="s">
        <v>1038</v>
      </c>
      <c r="E41" s="85" t="s">
        <v>1039</v>
      </c>
      <c r="F41" s="86" t="s">
        <v>884</v>
      </c>
      <c r="G41" s="86" t="s">
        <v>927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996</v>
      </c>
      <c r="B42" s="81" t="s">
        <v>1040</v>
      </c>
      <c r="C42" s="83" t="s">
        <v>1041</v>
      </c>
      <c r="D42" s="85" t="s">
        <v>1042</v>
      </c>
      <c r="E42" s="85" t="s">
        <v>1043</v>
      </c>
      <c r="F42" s="86" t="s">
        <v>942</v>
      </c>
      <c r="G42" s="86" t="s">
        <v>927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996</v>
      </c>
      <c r="B43" s="81" t="s">
        <v>1044</v>
      </c>
      <c r="C43" s="83" t="s">
        <v>1045</v>
      </c>
      <c r="D43" s="85" t="s">
        <v>1046</v>
      </c>
      <c r="E43" s="85" t="s">
        <v>1047</v>
      </c>
      <c r="F43" s="86" t="s">
        <v>942</v>
      </c>
      <c r="G43" s="86" t="s">
        <v>927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1048</v>
      </c>
      <c r="B44" s="80">
        <v>5</v>
      </c>
      <c r="C44" s="82" t="s">
        <v>19</v>
      </c>
      <c r="D44" s="84" t="s">
        <v>1049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1048</v>
      </c>
      <c r="B45" s="81" t="s">
        <v>1050</v>
      </c>
      <c r="C45" s="83" t="s">
        <v>1051</v>
      </c>
      <c r="D45" s="85" t="s">
        <v>1052</v>
      </c>
      <c r="E45" s="85" t="s">
        <v>1053</v>
      </c>
      <c r="F45" s="86" t="s">
        <v>1027</v>
      </c>
      <c r="G45" s="86" t="s">
        <v>885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1048</v>
      </c>
      <c r="B46" s="81" t="s">
        <v>1054</v>
      </c>
      <c r="C46" s="83" t="s">
        <v>1055</v>
      </c>
      <c r="D46" s="85" t="s">
        <v>1056</v>
      </c>
      <c r="E46" s="85" t="s">
        <v>1057</v>
      </c>
      <c r="F46" s="86" t="s">
        <v>1027</v>
      </c>
      <c r="G46" s="86" t="s">
        <v>927</v>
      </c>
      <c r="H46" s="86">
        <v>1</v>
      </c>
      <c r="I46" s="88">
        <f>IF(COUNTIF(J46:AW46,"&lt;&gt;")=0,"",SUMPRODUCT(((Recommendations[ImplStatus]="Implemented")+(Recommendations[ImplStatus]="Compensated"))*ISNUMBER(MATCH(Recommendations[Id],J46:AW46,0)))/COUNTIF(J46:AW46,"&lt;&gt;"))</f>
        <v>0</v>
      </c>
      <c r="J46" s="90" t="s">
        <v>319</v>
      </c>
      <c r="K46" s="90" t="s">
        <v>324</v>
      </c>
      <c r="L46" s="90" t="s">
        <v>329</v>
      </c>
      <c r="M46" s="90" t="s">
        <v>546</v>
      </c>
      <c r="N46" s="90" t="s">
        <v>551</v>
      </c>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1048</v>
      </c>
      <c r="B47" s="81" t="s">
        <v>1058</v>
      </c>
      <c r="C47" s="83" t="s">
        <v>1059</v>
      </c>
      <c r="D47" s="85" t="s">
        <v>1060</v>
      </c>
      <c r="E47" s="85" t="s">
        <v>1061</v>
      </c>
      <c r="F47" s="86" t="s">
        <v>1027</v>
      </c>
      <c r="G47" s="86" t="s">
        <v>927</v>
      </c>
      <c r="H47" s="86">
        <v>1</v>
      </c>
      <c r="I47" s="88">
        <f>IF(COUNTIF(J47:AW47,"&lt;&gt;")=0,"",SUMPRODUCT(((Recommendations[ImplStatus]="Implemented")+(Recommendations[ImplStatus]="Compensated"))*ISNUMBER(MATCH(Recommendations[Id],J47:AW47,0)))/COUNTIF(J47:AW47,"&lt;&gt;"))</f>
        <v>0</v>
      </c>
      <c r="J47" s="90" t="s">
        <v>101</v>
      </c>
      <c r="K47" s="90" t="s">
        <v>106</v>
      </c>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1048</v>
      </c>
      <c r="B48" s="81" t="s">
        <v>1062</v>
      </c>
      <c r="C48" s="83" t="s">
        <v>1063</v>
      </c>
      <c r="D48" s="85" t="s">
        <v>1064</v>
      </c>
      <c r="E48" s="85" t="s">
        <v>1065</v>
      </c>
      <c r="F48" s="86" t="s">
        <v>1027</v>
      </c>
      <c r="G48" s="86" t="s">
        <v>927</v>
      </c>
      <c r="H48" s="86">
        <v>1</v>
      </c>
      <c r="I48" s="88">
        <f>IF(COUNTIF(J48:AW48,"&lt;&gt;")=0,"",SUMPRODUCT(((Recommendations[ImplStatus]="Implemented")+(Recommendations[ImplStatus]="Compensated"))*ISNUMBER(MATCH(Recommendations[Id],J48:AW48,0)))/COUNTIF(J48:AW48,"&lt;&gt;"))</f>
        <v>0</v>
      </c>
      <c r="J48" s="90" t="s">
        <v>309</v>
      </c>
      <c r="K48" s="90" t="s">
        <v>418</v>
      </c>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1048</v>
      </c>
      <c r="B49" s="81" t="s">
        <v>1066</v>
      </c>
      <c r="C49" s="83" t="s">
        <v>1067</v>
      </c>
      <c r="D49" s="85" t="s">
        <v>1068</v>
      </c>
      <c r="E49" s="85" t="s">
        <v>1069</v>
      </c>
      <c r="F49" s="86" t="s">
        <v>1027</v>
      </c>
      <c r="G49" s="86" t="s">
        <v>885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1048</v>
      </c>
      <c r="B50" s="81" t="s">
        <v>1070</v>
      </c>
      <c r="C50" s="83" t="s">
        <v>1071</v>
      </c>
      <c r="D50" s="85" t="s">
        <v>1072</v>
      </c>
      <c r="E50" s="85" t="s">
        <v>1073</v>
      </c>
      <c r="F50" s="86" t="s">
        <v>1027</v>
      </c>
      <c r="G50" s="86" t="s">
        <v>943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1074</v>
      </c>
      <c r="B51" s="80">
        <v>6</v>
      </c>
      <c r="C51" s="82" t="s">
        <v>19</v>
      </c>
      <c r="D51" s="84" t="s">
        <v>1075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1074</v>
      </c>
      <c r="B52" s="81" t="s">
        <v>1076</v>
      </c>
      <c r="C52" s="83" t="s">
        <v>1077</v>
      </c>
      <c r="D52" s="85" t="s">
        <v>1078</v>
      </c>
      <c r="E52" s="85" t="s">
        <v>1079</v>
      </c>
      <c r="F52" s="86" t="s">
        <v>1002</v>
      </c>
      <c r="G52" s="86" t="s">
        <v>943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1074</v>
      </c>
      <c r="B53" s="81" t="s">
        <v>1080</v>
      </c>
      <c r="C53" s="83" t="s">
        <v>1081</v>
      </c>
      <c r="D53" s="85" t="s">
        <v>1082</v>
      </c>
      <c r="E53" s="85" t="s">
        <v>1083</v>
      </c>
      <c r="F53" s="86" t="s">
        <v>1002</v>
      </c>
      <c r="G53" s="86" t="s">
        <v>943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1074</v>
      </c>
      <c r="B54" s="81" t="s">
        <v>1084</v>
      </c>
      <c r="C54" s="83" t="s">
        <v>1085</v>
      </c>
      <c r="D54" s="85" t="s">
        <v>1086</v>
      </c>
      <c r="E54" s="85" t="s">
        <v>1087</v>
      </c>
      <c r="F54" s="86" t="s">
        <v>1027</v>
      </c>
      <c r="G54" s="86" t="s">
        <v>927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1074</v>
      </c>
      <c r="B55" s="81" t="s">
        <v>1088</v>
      </c>
      <c r="C55" s="83" t="s">
        <v>1089</v>
      </c>
      <c r="D55" s="85" t="s">
        <v>1090</v>
      </c>
      <c r="E55" s="85" t="s">
        <v>1091</v>
      </c>
      <c r="F55" s="86" t="s">
        <v>1027</v>
      </c>
      <c r="G55" s="86" t="s">
        <v>927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1074</v>
      </c>
      <c r="B56" s="81" t="s">
        <v>1092</v>
      </c>
      <c r="C56" s="83" t="s">
        <v>1093</v>
      </c>
      <c r="D56" s="85" t="s">
        <v>1094</v>
      </c>
      <c r="E56" s="85" t="s">
        <v>1095</v>
      </c>
      <c r="F56" s="86" t="s">
        <v>1027</v>
      </c>
      <c r="G56" s="86" t="s">
        <v>927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1074</v>
      </c>
      <c r="B57" s="81" t="s">
        <v>1096</v>
      </c>
      <c r="C57" s="83" t="s">
        <v>1097</v>
      </c>
      <c r="D57" s="85" t="s">
        <v>1098</v>
      </c>
      <c r="E57" s="85" t="s">
        <v>1099</v>
      </c>
      <c r="F57" s="86" t="s">
        <v>910</v>
      </c>
      <c r="G57" s="86" t="s">
        <v>885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1074</v>
      </c>
      <c r="B58" s="81" t="s">
        <v>1100</v>
      </c>
      <c r="C58" s="83" t="s">
        <v>1101</v>
      </c>
      <c r="D58" s="85" t="s">
        <v>1102</v>
      </c>
      <c r="E58" s="85" t="s">
        <v>1103</v>
      </c>
      <c r="F58" s="86" t="s">
        <v>1027</v>
      </c>
      <c r="G58" s="86" t="s">
        <v>927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1074</v>
      </c>
      <c r="B59" s="81" t="s">
        <v>1104</v>
      </c>
      <c r="C59" s="83" t="s">
        <v>1105</v>
      </c>
      <c r="D59" s="85" t="s">
        <v>1106</v>
      </c>
      <c r="E59" s="85" t="s">
        <v>1107</v>
      </c>
      <c r="F59" s="86" t="s">
        <v>1027</v>
      </c>
      <c r="G59" s="86" t="s">
        <v>943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1108</v>
      </c>
      <c r="B60" s="80">
        <v>7</v>
      </c>
      <c r="C60" s="82" t="s">
        <v>19</v>
      </c>
      <c r="D60" s="84" t="s">
        <v>1109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1108</v>
      </c>
      <c r="B61" s="81" t="s">
        <v>1110</v>
      </c>
      <c r="C61" s="83" t="s">
        <v>1111</v>
      </c>
      <c r="D61" s="85" t="s">
        <v>1112</v>
      </c>
      <c r="E61" s="85" t="s">
        <v>1113</v>
      </c>
      <c r="F61" s="86" t="s">
        <v>1002</v>
      </c>
      <c r="G61" s="86" t="s">
        <v>943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1108</v>
      </c>
      <c r="B62" s="81" t="s">
        <v>1114</v>
      </c>
      <c r="C62" s="83" t="s">
        <v>1115</v>
      </c>
      <c r="D62" s="85" t="s">
        <v>1116</v>
      </c>
      <c r="E62" s="85" t="s">
        <v>1117</v>
      </c>
      <c r="F62" s="86" t="s">
        <v>1002</v>
      </c>
      <c r="G62" s="86" t="s">
        <v>943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1108</v>
      </c>
      <c r="B63" s="81" t="s">
        <v>1118</v>
      </c>
      <c r="C63" s="83" t="s">
        <v>1119</v>
      </c>
      <c r="D63" s="85" t="s">
        <v>1120</v>
      </c>
      <c r="E63" s="85" t="s">
        <v>1121</v>
      </c>
      <c r="F63" s="86" t="s">
        <v>910</v>
      </c>
      <c r="G63" s="86" t="s">
        <v>927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1108</v>
      </c>
      <c r="B64" s="81" t="s">
        <v>1122</v>
      </c>
      <c r="C64" s="83" t="s">
        <v>1123</v>
      </c>
      <c r="D64" s="85" t="s">
        <v>1124</v>
      </c>
      <c r="E64" s="85" t="s">
        <v>1125</v>
      </c>
      <c r="F64" s="86" t="s">
        <v>910</v>
      </c>
      <c r="G64" s="86" t="s">
        <v>927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1108</v>
      </c>
      <c r="B65" s="81" t="s">
        <v>1126</v>
      </c>
      <c r="C65" s="83" t="s">
        <v>1127</v>
      </c>
      <c r="D65" s="85" t="s">
        <v>1128</v>
      </c>
      <c r="E65" s="85" t="s">
        <v>1129</v>
      </c>
      <c r="F65" s="86" t="s">
        <v>910</v>
      </c>
      <c r="G65" s="86" t="s">
        <v>885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1108</v>
      </c>
      <c r="B66" s="81" t="s">
        <v>1130</v>
      </c>
      <c r="C66" s="83" t="s">
        <v>1131</v>
      </c>
      <c r="D66" s="85" t="s">
        <v>1132</v>
      </c>
      <c r="E66" s="85" t="s">
        <v>1133</v>
      </c>
      <c r="F66" s="86" t="s">
        <v>910</v>
      </c>
      <c r="G66" s="86" t="s">
        <v>885</v>
      </c>
      <c r="H66" s="86">
        <v>2</v>
      </c>
      <c r="I66" s="88">
        <f>IF(COUNTIF(J66:AW66,"&lt;&gt;")=0,"",SUMPRODUCT(((Recommendations[ImplStatus]="Implemented")+(Recommendations[ImplStatus]="Compensated"))*ISNUMBER(MATCH(Recommendations[Id],J66:AW66,0)))/COUNTIF(J66:AW66,"&lt;&gt;"))</f>
        <v>0</v>
      </c>
      <c r="J66" s="90" t="s">
        <v>376</v>
      </c>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1108</v>
      </c>
      <c r="B67" s="81" t="s">
        <v>1134</v>
      </c>
      <c r="C67" s="83" t="s">
        <v>1135</v>
      </c>
      <c r="D67" s="85" t="s">
        <v>1136</v>
      </c>
      <c r="E67" s="85" t="s">
        <v>1137</v>
      </c>
      <c r="F67" s="86" t="s">
        <v>910</v>
      </c>
      <c r="G67" s="86" t="s">
        <v>890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1138</v>
      </c>
      <c r="B68" s="80">
        <v>8</v>
      </c>
      <c r="C68" s="82" t="s">
        <v>19</v>
      </c>
      <c r="D68" s="84" t="s">
        <v>1139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1138</v>
      </c>
      <c r="B69" s="81" t="s">
        <v>1140</v>
      </c>
      <c r="C69" s="83" t="s">
        <v>1141</v>
      </c>
      <c r="D69" s="85" t="s">
        <v>1142</v>
      </c>
      <c r="E69" s="85" t="s">
        <v>1143</v>
      </c>
      <c r="F69" s="86" t="s">
        <v>1002</v>
      </c>
      <c r="G69" s="86" t="s">
        <v>943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1138</v>
      </c>
      <c r="B70" s="81" t="s">
        <v>1144</v>
      </c>
      <c r="C70" s="83" t="s">
        <v>1145</v>
      </c>
      <c r="D70" s="85" t="s">
        <v>1146</v>
      </c>
      <c r="E70" s="85" t="s">
        <v>1147</v>
      </c>
      <c r="F70" s="86" t="s">
        <v>942</v>
      </c>
      <c r="G70" s="86" t="s">
        <v>895</v>
      </c>
      <c r="H70" s="86">
        <v>1</v>
      </c>
      <c r="I70" s="88">
        <f>IF(COUNTIF(J70:AW70,"&lt;&gt;")=0,"",SUMPRODUCT(((Recommendations[ImplStatus]="Implemented")+(Recommendations[ImplStatus]="Compensated"))*ISNUMBER(MATCH(Recommendations[Id],J70:AW70,0)))/COUNTIF(J70:AW70,"&lt;&gt;"))</f>
        <v>0</v>
      </c>
      <c r="J70" s="90" t="s">
        <v>164</v>
      </c>
      <c r="K70" s="90" t="s">
        <v>398</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1138</v>
      </c>
      <c r="B71" s="81" t="s">
        <v>1148</v>
      </c>
      <c r="C71" s="83" t="s">
        <v>1149</v>
      </c>
      <c r="D71" s="85" t="s">
        <v>1150</v>
      </c>
      <c r="E71" s="85" t="s">
        <v>1151</v>
      </c>
      <c r="F71" s="86" t="s">
        <v>942</v>
      </c>
      <c r="G71" s="86" t="s">
        <v>927</v>
      </c>
      <c r="H71" s="86">
        <v>1</v>
      </c>
      <c r="I71" s="88">
        <f>IF(COUNTIF(J71:AW71,"&lt;&gt;")=0,"",SUMPRODUCT(((Recommendations[ImplStatus]="Implemented")+(Recommendations[ImplStatus]="Compensated"))*ISNUMBER(MATCH(Recommendations[Id],J71:AW71,0)))/COUNTIF(J71:AW71,"&lt;&gt;"))</f>
        <v>0</v>
      </c>
      <c r="J71" s="90" t="s">
        <v>174</v>
      </c>
      <c r="K71" s="90" t="s">
        <v>179</v>
      </c>
      <c r="L71" s="90" t="s">
        <v>184</v>
      </c>
      <c r="M71" s="90" t="s">
        <v>194</v>
      </c>
      <c r="N71" s="90" t="s">
        <v>199</v>
      </c>
      <c r="O71" s="90" t="s">
        <v>204</v>
      </c>
      <c r="P71" s="90" t="s">
        <v>209</v>
      </c>
      <c r="Q71" s="90" t="s">
        <v>214</v>
      </c>
      <c r="R71" s="90" t="s">
        <v>219</v>
      </c>
      <c r="S71" s="90" t="s">
        <v>224</v>
      </c>
      <c r="T71" s="90" t="s">
        <v>229</v>
      </c>
      <c r="U71" s="90" t="s">
        <v>556</v>
      </c>
      <c r="V71" s="90" t="s">
        <v>561</v>
      </c>
      <c r="W71" s="90" t="s">
        <v>566</v>
      </c>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1138</v>
      </c>
      <c r="B72" s="81" t="s">
        <v>1152</v>
      </c>
      <c r="C72" s="83" t="s">
        <v>1153</v>
      </c>
      <c r="D72" s="85" t="s">
        <v>1154</v>
      </c>
      <c r="E72" s="85" t="s">
        <v>1155</v>
      </c>
      <c r="F72" s="86" t="s">
        <v>1156</v>
      </c>
      <c r="G72" s="86" t="s">
        <v>927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1138</v>
      </c>
      <c r="B73" s="81" t="s">
        <v>1157</v>
      </c>
      <c r="C73" s="83" t="s">
        <v>1158</v>
      </c>
      <c r="D73" s="85" t="s">
        <v>1159</v>
      </c>
      <c r="E73" s="85" t="s">
        <v>1160</v>
      </c>
      <c r="F73" s="86" t="s">
        <v>942</v>
      </c>
      <c r="G73" s="86" t="s">
        <v>895</v>
      </c>
      <c r="H73" s="86">
        <v>2</v>
      </c>
      <c r="I73" s="88">
        <f>IF(COUNTIF(J73:AW73,"&lt;&gt;")=0,"",SUMPRODUCT(((Recommendations[ImplStatus]="Implemented")+(Recommendations[ImplStatus]="Compensated"))*ISNUMBER(MATCH(Recommendations[Id],J73:AW73,0)))/COUNTIF(J73:AW73,"&lt;&gt;"))</f>
        <v>0</v>
      </c>
      <c r="J73" s="90" t="s">
        <v>45</v>
      </c>
      <c r="K73" s="90" t="s">
        <v>111</v>
      </c>
      <c r="L73" s="90" t="s">
        <v>159</v>
      </c>
      <c r="M73" s="90" t="s">
        <v>398</v>
      </c>
      <c r="N73" s="90" t="s">
        <v>571</v>
      </c>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1138</v>
      </c>
      <c r="B74" s="81" t="s">
        <v>1161</v>
      </c>
      <c r="C74" s="83" t="s">
        <v>1162</v>
      </c>
      <c r="D74" s="85" t="s">
        <v>1163</v>
      </c>
      <c r="E74" s="85" t="s">
        <v>1164</v>
      </c>
      <c r="F74" s="86" t="s">
        <v>942</v>
      </c>
      <c r="G74" s="86" t="s">
        <v>895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1138</v>
      </c>
      <c r="B75" s="81" t="s">
        <v>1165</v>
      </c>
      <c r="C75" s="83" t="s">
        <v>1166</v>
      </c>
      <c r="D75" s="85" t="s">
        <v>1167</v>
      </c>
      <c r="E75" s="85" t="s">
        <v>1168</v>
      </c>
      <c r="F75" s="86" t="s">
        <v>942</v>
      </c>
      <c r="G75" s="86" t="s">
        <v>895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1138</v>
      </c>
      <c r="B76" s="81" t="s">
        <v>1169</v>
      </c>
      <c r="C76" s="83" t="s">
        <v>1170</v>
      </c>
      <c r="D76" s="85" t="s">
        <v>1171</v>
      </c>
      <c r="E76" s="85" t="s">
        <v>1172</v>
      </c>
      <c r="F76" s="86" t="s">
        <v>942</v>
      </c>
      <c r="G76" s="86" t="s">
        <v>895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1138</v>
      </c>
      <c r="B77" s="81" t="s">
        <v>1173</v>
      </c>
      <c r="C77" s="83" t="s">
        <v>1174</v>
      </c>
      <c r="D77" s="85" t="s">
        <v>1175</v>
      </c>
      <c r="E77" s="85" t="s">
        <v>1176</v>
      </c>
      <c r="F77" s="86" t="s">
        <v>942</v>
      </c>
      <c r="G77" s="86" t="s">
        <v>895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1138</v>
      </c>
      <c r="B78" s="81" t="s">
        <v>1177</v>
      </c>
      <c r="C78" s="83" t="s">
        <v>1178</v>
      </c>
      <c r="D78" s="85" t="s">
        <v>1179</v>
      </c>
      <c r="E78" s="85" t="s">
        <v>1180</v>
      </c>
      <c r="F78" s="86" t="s">
        <v>942</v>
      </c>
      <c r="G78" s="86" t="s">
        <v>927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1138</v>
      </c>
      <c r="B79" s="81" t="s">
        <v>1181</v>
      </c>
      <c r="C79" s="83" t="s">
        <v>1182</v>
      </c>
      <c r="D79" s="85" t="s">
        <v>1183</v>
      </c>
      <c r="E79" s="85" t="s">
        <v>1184</v>
      </c>
      <c r="F79" s="86" t="s">
        <v>942</v>
      </c>
      <c r="G79" s="86" t="s">
        <v>895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1138</v>
      </c>
      <c r="B80" s="81" t="s">
        <v>1185</v>
      </c>
      <c r="C80" s="83" t="s">
        <v>1186</v>
      </c>
      <c r="D80" s="85" t="s">
        <v>1187</v>
      </c>
      <c r="E80" s="85" t="s">
        <v>1188</v>
      </c>
      <c r="F80" s="86" t="s">
        <v>942</v>
      </c>
      <c r="G80" s="86" t="s">
        <v>895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1189</v>
      </c>
      <c r="B81" s="80">
        <v>9</v>
      </c>
      <c r="C81" s="82" t="s">
        <v>19</v>
      </c>
      <c r="D81" s="84" t="s">
        <v>1190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1189</v>
      </c>
      <c r="B82" s="81" t="s">
        <v>1191</v>
      </c>
      <c r="C82" s="83" t="s">
        <v>1192</v>
      </c>
      <c r="D82" s="85" t="s">
        <v>1193</v>
      </c>
      <c r="E82" s="85" t="s">
        <v>1194</v>
      </c>
      <c r="F82" s="86" t="s">
        <v>910</v>
      </c>
      <c r="G82" s="86" t="s">
        <v>927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1189</v>
      </c>
      <c r="B83" s="81" t="s">
        <v>1195</v>
      </c>
      <c r="C83" s="83" t="s">
        <v>1196</v>
      </c>
      <c r="D83" s="85" t="s">
        <v>1197</v>
      </c>
      <c r="E83" s="85" t="s">
        <v>1198</v>
      </c>
      <c r="F83" s="86" t="s">
        <v>884</v>
      </c>
      <c r="G83" s="86" t="s">
        <v>927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1189</v>
      </c>
      <c r="B84" s="81" t="s">
        <v>1199</v>
      </c>
      <c r="C84" s="83" t="s">
        <v>1200</v>
      </c>
      <c r="D84" s="85" t="s">
        <v>1201</v>
      </c>
      <c r="E84" s="85" t="s">
        <v>1202</v>
      </c>
      <c r="F84" s="86" t="s">
        <v>1156</v>
      </c>
      <c r="G84" s="86" t="s">
        <v>927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1189</v>
      </c>
      <c r="B85" s="81" t="s">
        <v>1203</v>
      </c>
      <c r="C85" s="83" t="s">
        <v>1204</v>
      </c>
      <c r="D85" s="85" t="s">
        <v>1205</v>
      </c>
      <c r="E85" s="85" t="s">
        <v>1206</v>
      </c>
      <c r="F85" s="86" t="s">
        <v>910</v>
      </c>
      <c r="G85" s="86" t="s">
        <v>927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1189</v>
      </c>
      <c r="B86" s="81" t="s">
        <v>1207</v>
      </c>
      <c r="C86" s="83" t="s">
        <v>1208</v>
      </c>
      <c r="D86" s="85" t="s">
        <v>1209</v>
      </c>
      <c r="E86" s="85" t="s">
        <v>1210</v>
      </c>
      <c r="F86" s="86" t="s">
        <v>1156</v>
      </c>
      <c r="G86" s="86" t="s">
        <v>927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1189</v>
      </c>
      <c r="B87" s="81" t="s">
        <v>1211</v>
      </c>
      <c r="C87" s="83" t="s">
        <v>1212</v>
      </c>
      <c r="D87" s="85" t="s">
        <v>1213</v>
      </c>
      <c r="E87" s="85" t="s">
        <v>1214</v>
      </c>
      <c r="F87" s="86" t="s">
        <v>1156</v>
      </c>
      <c r="G87" s="86" t="s">
        <v>927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1189</v>
      </c>
      <c r="B88" s="81" t="s">
        <v>1215</v>
      </c>
      <c r="C88" s="83" t="s">
        <v>1216</v>
      </c>
      <c r="D88" s="85" t="s">
        <v>1217</v>
      </c>
      <c r="E88" s="85" t="s">
        <v>1218</v>
      </c>
      <c r="F88" s="86" t="s">
        <v>1156</v>
      </c>
      <c r="G88" s="86" t="s">
        <v>927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1219</v>
      </c>
      <c r="B89" s="80">
        <v>10</v>
      </c>
      <c r="C89" s="82" t="s">
        <v>19</v>
      </c>
      <c r="D89" s="84" t="s">
        <v>1220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1219</v>
      </c>
      <c r="B90" s="81" t="s">
        <v>1221</v>
      </c>
      <c r="C90" s="83" t="s">
        <v>1222</v>
      </c>
      <c r="D90" s="85" t="s">
        <v>1223</v>
      </c>
      <c r="E90" s="85" t="s">
        <v>1224</v>
      </c>
      <c r="F90" s="86" t="s">
        <v>884</v>
      </c>
      <c r="G90" s="86" t="s">
        <v>895</v>
      </c>
      <c r="H90" s="86">
        <v>1</v>
      </c>
      <c r="I90" s="88">
        <f>IF(COUNTIF(J90:AW90,"&lt;&gt;")=0,"",SUMPRODUCT(((Recommendations[ImplStatus]="Implemented")+(Recommendations[ImplStatus]="Compensated"))*ISNUMBER(MATCH(Recommendations[Id],J90:AW90,0)))/COUNTIF(J90:AW90,"&lt;&gt;"))</f>
        <v>0</v>
      </c>
      <c r="J90" s="90" t="s">
        <v>531</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1219</v>
      </c>
      <c r="B91" s="81" t="s">
        <v>1225</v>
      </c>
      <c r="C91" s="83" t="s">
        <v>1226</v>
      </c>
      <c r="D91" s="85" t="s">
        <v>1227</v>
      </c>
      <c r="E91" s="85" t="s">
        <v>1228</v>
      </c>
      <c r="F91" s="86" t="s">
        <v>884</v>
      </c>
      <c r="G91" s="86" t="s">
        <v>927</v>
      </c>
      <c r="H91" s="86">
        <v>1</v>
      </c>
      <c r="I91" s="88">
        <f>IF(COUNTIF(J91:AW91,"&lt;&gt;")=0,"",SUMPRODUCT(((Recommendations[ImplStatus]="Implemented")+(Recommendations[ImplStatus]="Compensated"))*ISNUMBER(MATCH(Recommendations[Id],J91:AW91,0)))/COUNTIF(J91:AW91,"&lt;&gt;"))</f>
        <v>0</v>
      </c>
      <c r="J91" s="90" t="s">
        <v>531</v>
      </c>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1219</v>
      </c>
      <c r="B92" s="81" t="s">
        <v>1229</v>
      </c>
      <c r="C92" s="83" t="s">
        <v>1230</v>
      </c>
      <c r="D92" s="85" t="s">
        <v>1231</v>
      </c>
      <c r="E92" s="85" t="s">
        <v>1232</v>
      </c>
      <c r="F92" s="86" t="s">
        <v>884</v>
      </c>
      <c r="G92" s="86" t="s">
        <v>927</v>
      </c>
      <c r="H92" s="86">
        <v>1</v>
      </c>
      <c r="I92" s="88">
        <f>IF(COUNTIF(J92:AW92,"&lt;&gt;")=0,"",SUMPRODUCT(((Recommendations[ImplStatus]="Implemented")+(Recommendations[ImplStatus]="Compensated"))*ISNUMBER(MATCH(Recommendations[Id],J92:AW92,0)))/COUNTIF(J92:AW92,"&lt;&gt;"))</f>
        <v>0</v>
      </c>
      <c r="J92" s="90" t="s">
        <v>81</v>
      </c>
      <c r="K92" s="90" t="s">
        <v>85</v>
      </c>
      <c r="L92" s="90" t="s">
        <v>89</v>
      </c>
      <c r="M92" s="90" t="s">
        <v>93</v>
      </c>
      <c r="N92" s="90" t="s">
        <v>97</v>
      </c>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1219</v>
      </c>
      <c r="B93" s="81" t="s">
        <v>1233</v>
      </c>
      <c r="C93" s="83" t="s">
        <v>1234</v>
      </c>
      <c r="D93" s="85" t="s">
        <v>1235</v>
      </c>
      <c r="E93" s="85" t="s">
        <v>1236</v>
      </c>
      <c r="F93" s="86" t="s">
        <v>884</v>
      </c>
      <c r="G93" s="86" t="s">
        <v>895</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1219</v>
      </c>
      <c r="B94" s="81" t="s">
        <v>1237</v>
      </c>
      <c r="C94" s="83" t="s">
        <v>1238</v>
      </c>
      <c r="D94" s="85" t="s">
        <v>1239</v>
      </c>
      <c r="E94" s="85" t="s">
        <v>1240</v>
      </c>
      <c r="F94" s="86" t="s">
        <v>884</v>
      </c>
      <c r="G94" s="86" t="s">
        <v>927</v>
      </c>
      <c r="H94" s="86">
        <v>2</v>
      </c>
      <c r="I94" s="88">
        <f>IF(COUNTIF(J94:AW94,"&lt;&gt;")=0,"",SUMPRODUCT(((Recommendations[ImplStatus]="Implemented")+(Recommendations[ImplStatus]="Compensated"))*ISNUMBER(MATCH(Recommendations[Id],J94:AW94,0)))/COUNTIF(J94:AW94,"&lt;&gt;"))</f>
        <v>0</v>
      </c>
      <c r="J94" s="90" t="s">
        <v>169</v>
      </c>
      <c r="K94" s="90" t="s">
        <v>234</v>
      </c>
      <c r="L94" s="90" t="s">
        <v>344</v>
      </c>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1219</v>
      </c>
      <c r="B95" s="81" t="s">
        <v>1241</v>
      </c>
      <c r="C95" s="83" t="s">
        <v>1242</v>
      </c>
      <c r="D95" s="85" t="s">
        <v>1243</v>
      </c>
      <c r="E95" s="85" t="s">
        <v>1244</v>
      </c>
      <c r="F95" s="86" t="s">
        <v>884</v>
      </c>
      <c r="G95" s="86" t="s">
        <v>927</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1219</v>
      </c>
      <c r="B96" s="81" t="s">
        <v>1245</v>
      </c>
      <c r="C96" s="83" t="s">
        <v>1246</v>
      </c>
      <c r="D96" s="85" t="s">
        <v>1247</v>
      </c>
      <c r="E96" s="85" t="s">
        <v>1248</v>
      </c>
      <c r="F96" s="86" t="s">
        <v>884</v>
      </c>
      <c r="G96" s="86" t="s">
        <v>895</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1249</v>
      </c>
      <c r="B97" s="80">
        <v>11</v>
      </c>
      <c r="C97" s="82" t="s">
        <v>19</v>
      </c>
      <c r="D97" s="84" t="s">
        <v>1250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1249</v>
      </c>
      <c r="B98" s="81" t="s">
        <v>1251</v>
      </c>
      <c r="C98" s="83" t="s">
        <v>1252</v>
      </c>
      <c r="D98" s="85" t="s">
        <v>1253</v>
      </c>
      <c r="E98" s="85" t="s">
        <v>1254</v>
      </c>
      <c r="F98" s="86" t="s">
        <v>1002</v>
      </c>
      <c r="G98" s="86" t="s">
        <v>943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1249</v>
      </c>
      <c r="B99" s="81" t="s">
        <v>1255</v>
      </c>
      <c r="C99" s="83" t="s">
        <v>1256</v>
      </c>
      <c r="D99" s="85" t="s">
        <v>1257</v>
      </c>
      <c r="E99" s="85" t="s">
        <v>1258</v>
      </c>
      <c r="F99" s="86" t="s">
        <v>942</v>
      </c>
      <c r="G99" s="86" t="s">
        <v>1259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1249</v>
      </c>
      <c r="B100" s="81" t="s">
        <v>1260</v>
      </c>
      <c r="C100" s="83" t="s">
        <v>1261</v>
      </c>
      <c r="D100" s="85" t="s">
        <v>1262</v>
      </c>
      <c r="E100" s="85" t="s">
        <v>1263</v>
      </c>
      <c r="F100" s="86" t="s">
        <v>942</v>
      </c>
      <c r="G100" s="86" t="s">
        <v>927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1249</v>
      </c>
      <c r="B101" s="81" t="s">
        <v>1264</v>
      </c>
      <c r="C101" s="83" t="s">
        <v>1265</v>
      </c>
      <c r="D101" s="85" t="s">
        <v>1266</v>
      </c>
      <c r="E101" s="85" t="s">
        <v>1267</v>
      </c>
      <c r="F101" s="86" t="s">
        <v>942</v>
      </c>
      <c r="G101" s="86" t="s">
        <v>1259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1249</v>
      </c>
      <c r="B102" s="81" t="s">
        <v>1268</v>
      </c>
      <c r="C102" s="83" t="s">
        <v>1269</v>
      </c>
      <c r="D102" s="85" t="s">
        <v>1270</v>
      </c>
      <c r="E102" s="85" t="s">
        <v>1271</v>
      </c>
      <c r="F102" s="86" t="s">
        <v>942</v>
      </c>
      <c r="G102" s="86" t="s">
        <v>1259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1272</v>
      </c>
      <c r="B103" s="80">
        <v>12</v>
      </c>
      <c r="C103" s="82" t="s">
        <v>19</v>
      </c>
      <c r="D103" s="84" t="s">
        <v>1273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1272</v>
      </c>
      <c r="B104" s="81" t="s">
        <v>1274</v>
      </c>
      <c r="C104" s="83" t="s">
        <v>1275</v>
      </c>
      <c r="D104" s="85" t="s">
        <v>1276</v>
      </c>
      <c r="E104" s="85" t="s">
        <v>1277</v>
      </c>
      <c r="F104" s="86" t="s">
        <v>1156</v>
      </c>
      <c r="G104" s="86" t="s">
        <v>927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1272</v>
      </c>
      <c r="B105" s="81" t="s">
        <v>1278</v>
      </c>
      <c r="C105" s="83" t="s">
        <v>1279</v>
      </c>
      <c r="D105" s="85" t="s">
        <v>1280</v>
      </c>
      <c r="E105" s="85" t="s">
        <v>1281</v>
      </c>
      <c r="F105" s="86" t="s">
        <v>1156</v>
      </c>
      <c r="G105" s="86" t="s">
        <v>927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1272</v>
      </c>
      <c r="B106" s="81" t="s">
        <v>1282</v>
      </c>
      <c r="C106" s="83" t="s">
        <v>1283</v>
      </c>
      <c r="D106" s="85" t="s">
        <v>1284</v>
      </c>
      <c r="E106" s="85" t="s">
        <v>1285</v>
      </c>
      <c r="F106" s="86" t="s">
        <v>1156</v>
      </c>
      <c r="G106" s="86" t="s">
        <v>927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1272</v>
      </c>
      <c r="B107" s="81" t="s">
        <v>1286</v>
      </c>
      <c r="C107" s="83" t="s">
        <v>1287</v>
      </c>
      <c r="D107" s="85" t="s">
        <v>1288</v>
      </c>
      <c r="E107" s="85" t="s">
        <v>1289</v>
      </c>
      <c r="F107" s="86" t="s">
        <v>1002</v>
      </c>
      <c r="G107" s="86" t="s">
        <v>943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1272</v>
      </c>
      <c r="B108" s="81" t="s">
        <v>1290</v>
      </c>
      <c r="C108" s="83" t="s">
        <v>1291</v>
      </c>
      <c r="D108" s="85" t="s">
        <v>1292</v>
      </c>
      <c r="E108" s="85" t="s">
        <v>1293</v>
      </c>
      <c r="F108" s="86" t="s">
        <v>1156</v>
      </c>
      <c r="G108" s="86" t="s">
        <v>927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1272</v>
      </c>
      <c r="B109" s="81" t="s">
        <v>1294</v>
      </c>
      <c r="C109" s="83" t="s">
        <v>1295</v>
      </c>
      <c r="D109" s="85" t="s">
        <v>1296</v>
      </c>
      <c r="E109" s="85" t="s">
        <v>1297</v>
      </c>
      <c r="F109" s="86" t="s">
        <v>1156</v>
      </c>
      <c r="G109" s="86" t="s">
        <v>927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1272</v>
      </c>
      <c r="B110" s="81" t="s">
        <v>1298</v>
      </c>
      <c r="C110" s="83" t="s">
        <v>1299</v>
      </c>
      <c r="D110" s="85" t="s">
        <v>1300</v>
      </c>
      <c r="E110" s="85" t="s">
        <v>1301</v>
      </c>
      <c r="F110" s="86" t="s">
        <v>884</v>
      </c>
      <c r="G110" s="86" t="s">
        <v>927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1272</v>
      </c>
      <c r="B111" s="81" t="s">
        <v>1302</v>
      </c>
      <c r="C111" s="83" t="s">
        <v>1303</v>
      </c>
      <c r="D111" s="85" t="s">
        <v>1304</v>
      </c>
      <c r="E111" s="85" t="s">
        <v>1305</v>
      </c>
      <c r="F111" s="86" t="s">
        <v>884</v>
      </c>
      <c r="G111" s="86" t="s">
        <v>927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1306</v>
      </c>
      <c r="B112" s="80">
        <v>13</v>
      </c>
      <c r="C112" s="82" t="s">
        <v>19</v>
      </c>
      <c r="D112" s="84" t="s">
        <v>1307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1306</v>
      </c>
      <c r="B113" s="81" t="s">
        <v>1308</v>
      </c>
      <c r="C113" s="83" t="s">
        <v>1309</v>
      </c>
      <c r="D113" s="85" t="s">
        <v>1310</v>
      </c>
      <c r="E113" s="85" t="s">
        <v>1311</v>
      </c>
      <c r="F113" s="86" t="s">
        <v>1156</v>
      </c>
      <c r="G113" s="86" t="s">
        <v>895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1306</v>
      </c>
      <c r="B114" s="81" t="s">
        <v>1312</v>
      </c>
      <c r="C114" s="83" t="s">
        <v>1313</v>
      </c>
      <c r="D114" s="85" t="s">
        <v>1314</v>
      </c>
      <c r="E114" s="85" t="s">
        <v>1315</v>
      </c>
      <c r="F114" s="86" t="s">
        <v>884</v>
      </c>
      <c r="G114" s="86" t="s">
        <v>895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1306</v>
      </c>
      <c r="B115" s="81" t="s">
        <v>1316</v>
      </c>
      <c r="C115" s="83" t="s">
        <v>1317</v>
      </c>
      <c r="D115" s="85" t="s">
        <v>1318</v>
      </c>
      <c r="E115" s="85" t="s">
        <v>1319</v>
      </c>
      <c r="F115" s="86" t="s">
        <v>1156</v>
      </c>
      <c r="G115" s="86" t="s">
        <v>895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1306</v>
      </c>
      <c r="B116" s="81" t="s">
        <v>1320</v>
      </c>
      <c r="C116" s="83" t="s">
        <v>1321</v>
      </c>
      <c r="D116" s="85" t="s">
        <v>1322</v>
      </c>
      <c r="E116" s="85" t="s">
        <v>1323</v>
      </c>
      <c r="F116" s="86" t="s">
        <v>1156</v>
      </c>
      <c r="G116" s="86" t="s">
        <v>927</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1306</v>
      </c>
      <c r="B117" s="81" t="s">
        <v>1324</v>
      </c>
      <c r="C117" s="83" t="s">
        <v>1325</v>
      </c>
      <c r="D117" s="85" t="s">
        <v>1326</v>
      </c>
      <c r="E117" s="85" t="s">
        <v>1327</v>
      </c>
      <c r="F117" s="86" t="s">
        <v>884</v>
      </c>
      <c r="G117" s="86" t="s">
        <v>927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1306</v>
      </c>
      <c r="B118" s="81" t="s">
        <v>1328</v>
      </c>
      <c r="C118" s="83" t="s">
        <v>1329</v>
      </c>
      <c r="D118" s="85" t="s">
        <v>1330</v>
      </c>
      <c r="E118" s="85" t="s">
        <v>1331</v>
      </c>
      <c r="F118" s="86" t="s">
        <v>1156</v>
      </c>
      <c r="G118" s="86" t="s">
        <v>895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1306</v>
      </c>
      <c r="B119" s="81" t="s">
        <v>1332</v>
      </c>
      <c r="C119" s="83" t="s">
        <v>1333</v>
      </c>
      <c r="D119" s="85" t="s">
        <v>1334</v>
      </c>
      <c r="E119" s="85" t="s">
        <v>1335</v>
      </c>
      <c r="F119" s="86" t="s">
        <v>884</v>
      </c>
      <c r="G119" s="86" t="s">
        <v>927</v>
      </c>
      <c r="H119" s="86">
        <v>3</v>
      </c>
      <c r="I119" s="88">
        <f>IF(COUNTIF(J119:AW119,"&lt;&gt;")=0,"",SUMPRODUCT(((Recommendations[ImplStatus]="Implemented")+(Recommendations[ImplStatus]="Compensated"))*ISNUMBER(MATCH(Recommendations[Id],J119:AW119,0)))/COUNTIF(J119:AW119,"&lt;&gt;"))</f>
        <v>0</v>
      </c>
      <c r="J119" s="90" t="s">
        <v>381</v>
      </c>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1306</v>
      </c>
      <c r="B120" s="81" t="s">
        <v>1336</v>
      </c>
      <c r="C120" s="83" t="s">
        <v>1337</v>
      </c>
      <c r="D120" s="85" t="s">
        <v>1338</v>
      </c>
      <c r="E120" s="85" t="s">
        <v>1339</v>
      </c>
      <c r="F120" s="86" t="s">
        <v>1156</v>
      </c>
      <c r="G120" s="86" t="s">
        <v>927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1306</v>
      </c>
      <c r="B121" s="81" t="s">
        <v>1340</v>
      </c>
      <c r="C121" s="83" t="s">
        <v>1341</v>
      </c>
      <c r="D121" s="85" t="s">
        <v>1342</v>
      </c>
      <c r="E121" s="85" t="s">
        <v>1343</v>
      </c>
      <c r="F121" s="86" t="s">
        <v>1156</v>
      </c>
      <c r="G121" s="86" t="s">
        <v>927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1306</v>
      </c>
      <c r="B122" s="81" t="s">
        <v>1344</v>
      </c>
      <c r="C122" s="83" t="s">
        <v>1345</v>
      </c>
      <c r="D122" s="85" t="s">
        <v>1346</v>
      </c>
      <c r="E122" s="85" t="s">
        <v>1347</v>
      </c>
      <c r="F122" s="86" t="s">
        <v>1156</v>
      </c>
      <c r="G122" s="86" t="s">
        <v>927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1306</v>
      </c>
      <c r="B123" s="81" t="s">
        <v>1348</v>
      </c>
      <c r="C123" s="83" t="s">
        <v>1349</v>
      </c>
      <c r="D123" s="85" t="s">
        <v>1350</v>
      </c>
      <c r="E123" s="85" t="s">
        <v>1351</v>
      </c>
      <c r="F123" s="86" t="s">
        <v>1156</v>
      </c>
      <c r="G123" s="86" t="s">
        <v>895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1352</v>
      </c>
      <c r="B124" s="80">
        <v>14</v>
      </c>
      <c r="C124" s="82" t="s">
        <v>19</v>
      </c>
      <c r="D124" s="84" t="s">
        <v>1353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1352</v>
      </c>
      <c r="B125" s="81" t="s">
        <v>1354</v>
      </c>
      <c r="C125" s="83" t="s">
        <v>1355</v>
      </c>
      <c r="D125" s="85" t="s">
        <v>1356</v>
      </c>
      <c r="E125" s="85" t="s">
        <v>1357</v>
      </c>
      <c r="F125" s="86" t="s">
        <v>1002</v>
      </c>
      <c r="G125" s="86" t="s">
        <v>943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1352</v>
      </c>
      <c r="B126" s="81" t="s">
        <v>1358</v>
      </c>
      <c r="C126" s="83" t="s">
        <v>1359</v>
      </c>
      <c r="D126" s="85" t="s">
        <v>1360</v>
      </c>
      <c r="E126" s="85" t="s">
        <v>1361</v>
      </c>
      <c r="F126" s="86" t="s">
        <v>1027</v>
      </c>
      <c r="G126" s="86" t="s">
        <v>927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1352</v>
      </c>
      <c r="B127" s="81" t="s">
        <v>1362</v>
      </c>
      <c r="C127" s="83" t="s">
        <v>1363</v>
      </c>
      <c r="D127" s="85" t="s">
        <v>1364</v>
      </c>
      <c r="E127" s="85" t="s">
        <v>1365</v>
      </c>
      <c r="F127" s="86" t="s">
        <v>1027</v>
      </c>
      <c r="G127" s="86" t="s">
        <v>927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1352</v>
      </c>
      <c r="B128" s="81" t="s">
        <v>1366</v>
      </c>
      <c r="C128" s="83" t="s">
        <v>1367</v>
      </c>
      <c r="D128" s="85" t="s">
        <v>1368</v>
      </c>
      <c r="E128" s="85" t="s">
        <v>1369</v>
      </c>
      <c r="F128" s="86" t="s">
        <v>1027</v>
      </c>
      <c r="G128" s="86" t="s">
        <v>927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1352</v>
      </c>
      <c r="B129" s="81" t="s">
        <v>1370</v>
      </c>
      <c r="C129" s="83" t="s">
        <v>1371</v>
      </c>
      <c r="D129" s="85" t="s">
        <v>1372</v>
      </c>
      <c r="E129" s="85" t="s">
        <v>1373</v>
      </c>
      <c r="F129" s="86" t="s">
        <v>1027</v>
      </c>
      <c r="G129" s="86" t="s">
        <v>927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1352</v>
      </c>
      <c r="B130" s="81" t="s">
        <v>1374</v>
      </c>
      <c r="C130" s="83" t="s">
        <v>1375</v>
      </c>
      <c r="D130" s="85" t="s">
        <v>1376</v>
      </c>
      <c r="E130" s="85" t="s">
        <v>1377</v>
      </c>
      <c r="F130" s="86" t="s">
        <v>1027</v>
      </c>
      <c r="G130" s="86" t="s">
        <v>927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1352</v>
      </c>
      <c r="B131" s="81" t="s">
        <v>1378</v>
      </c>
      <c r="C131" s="83" t="s">
        <v>1379</v>
      </c>
      <c r="D131" s="85" t="s">
        <v>1380</v>
      </c>
      <c r="E131" s="85" t="s">
        <v>1381</v>
      </c>
      <c r="F131" s="86" t="s">
        <v>1027</v>
      </c>
      <c r="G131" s="86" t="s">
        <v>927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1352</v>
      </c>
      <c r="B132" s="81" t="s">
        <v>1382</v>
      </c>
      <c r="C132" s="83" t="s">
        <v>1383</v>
      </c>
      <c r="D132" s="85" t="s">
        <v>1384</v>
      </c>
      <c r="E132" s="85" t="s">
        <v>1385</v>
      </c>
      <c r="F132" s="86" t="s">
        <v>1027</v>
      </c>
      <c r="G132" s="86" t="s">
        <v>927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1352</v>
      </c>
      <c r="B133" s="81" t="s">
        <v>1386</v>
      </c>
      <c r="C133" s="83" t="s">
        <v>1387</v>
      </c>
      <c r="D133" s="85" t="s">
        <v>1388</v>
      </c>
      <c r="E133" s="85" t="s">
        <v>1389</v>
      </c>
      <c r="F133" s="86" t="s">
        <v>1027</v>
      </c>
      <c r="G133" s="86" t="s">
        <v>927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1390</v>
      </c>
      <c r="B134" s="80">
        <v>15</v>
      </c>
      <c r="C134" s="82" t="s">
        <v>19</v>
      </c>
      <c r="D134" s="84" t="s">
        <v>1391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1390</v>
      </c>
      <c r="B135" s="81" t="s">
        <v>1392</v>
      </c>
      <c r="C135" s="83" t="s">
        <v>1393</v>
      </c>
      <c r="D135" s="85" t="s">
        <v>1394</v>
      </c>
      <c r="E135" s="85" t="s">
        <v>1395</v>
      </c>
      <c r="F135" s="86" t="s">
        <v>1027</v>
      </c>
      <c r="G135" s="86" t="s">
        <v>885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1390</v>
      </c>
      <c r="B136" s="81" t="s">
        <v>1396</v>
      </c>
      <c r="C136" s="83" t="s">
        <v>1397</v>
      </c>
      <c r="D136" s="85" t="s">
        <v>1398</v>
      </c>
      <c r="E136" s="85" t="s">
        <v>1399</v>
      </c>
      <c r="F136" s="86" t="s">
        <v>1002</v>
      </c>
      <c r="G136" s="86" t="s">
        <v>943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1390</v>
      </c>
      <c r="B137" s="81" t="s">
        <v>1400</v>
      </c>
      <c r="C137" s="83" t="s">
        <v>1401</v>
      </c>
      <c r="D137" s="85" t="s">
        <v>1402</v>
      </c>
      <c r="E137" s="85" t="s">
        <v>1403</v>
      </c>
      <c r="F137" s="86" t="s">
        <v>1027</v>
      </c>
      <c r="G137" s="86" t="s">
        <v>943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1390</v>
      </c>
      <c r="B138" s="81" t="s">
        <v>1404</v>
      </c>
      <c r="C138" s="83" t="s">
        <v>1405</v>
      </c>
      <c r="D138" s="85" t="s">
        <v>1406</v>
      </c>
      <c r="E138" s="85" t="s">
        <v>1407</v>
      </c>
      <c r="F138" s="86" t="s">
        <v>1002</v>
      </c>
      <c r="G138" s="86" t="s">
        <v>943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1390</v>
      </c>
      <c r="B139" s="81" t="s">
        <v>1408</v>
      </c>
      <c r="C139" s="83" t="s">
        <v>1409</v>
      </c>
      <c r="D139" s="85" t="s">
        <v>1410</v>
      </c>
      <c r="E139" s="85" t="s">
        <v>1411</v>
      </c>
      <c r="F139" s="86" t="s">
        <v>1027</v>
      </c>
      <c r="G139" s="86" t="s">
        <v>943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1390</v>
      </c>
      <c r="B140" s="81" t="s">
        <v>1412</v>
      </c>
      <c r="C140" s="83" t="s">
        <v>1413</v>
      </c>
      <c r="D140" s="85" t="s">
        <v>1414</v>
      </c>
      <c r="E140" s="85" t="s">
        <v>1415</v>
      </c>
      <c r="F140" s="86" t="s">
        <v>942</v>
      </c>
      <c r="G140" s="86" t="s">
        <v>943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1390</v>
      </c>
      <c r="B141" s="81" t="s">
        <v>1416</v>
      </c>
      <c r="C141" s="83" t="s">
        <v>1417</v>
      </c>
      <c r="D141" s="85" t="s">
        <v>1418</v>
      </c>
      <c r="E141" s="85" t="s">
        <v>1419</v>
      </c>
      <c r="F141" s="86" t="s">
        <v>942</v>
      </c>
      <c r="G141" s="86" t="s">
        <v>927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1420</v>
      </c>
      <c r="B142" s="80">
        <v>16</v>
      </c>
      <c r="C142" s="82" t="s">
        <v>19</v>
      </c>
      <c r="D142" s="84" t="s">
        <v>1421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1420</v>
      </c>
      <c r="B143" s="81" t="s">
        <v>1422</v>
      </c>
      <c r="C143" s="83" t="s">
        <v>1423</v>
      </c>
      <c r="D143" s="85" t="s">
        <v>1424</v>
      </c>
      <c r="E143" s="85" t="s">
        <v>1425</v>
      </c>
      <c r="F143" s="86" t="s">
        <v>1002</v>
      </c>
      <c r="G143" s="86" t="s">
        <v>943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1420</v>
      </c>
      <c r="B144" s="81" t="s">
        <v>1426</v>
      </c>
      <c r="C144" s="83" t="s">
        <v>1427</v>
      </c>
      <c r="D144" s="85" t="s">
        <v>1428</v>
      </c>
      <c r="E144" s="85" t="s">
        <v>1429</v>
      </c>
      <c r="F144" s="86" t="s">
        <v>1002</v>
      </c>
      <c r="G144" s="86" t="s">
        <v>943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1420</v>
      </c>
      <c r="B145" s="81" t="s">
        <v>1430</v>
      </c>
      <c r="C145" s="83" t="s">
        <v>1431</v>
      </c>
      <c r="D145" s="85" t="s">
        <v>1432</v>
      </c>
      <c r="E145" s="85" t="s">
        <v>1433</v>
      </c>
      <c r="F145" s="86" t="s">
        <v>910</v>
      </c>
      <c r="G145" s="86" t="s">
        <v>895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1420</v>
      </c>
      <c r="B146" s="81" t="s">
        <v>1434</v>
      </c>
      <c r="C146" s="83" t="s">
        <v>1435</v>
      </c>
      <c r="D146" s="85" t="s">
        <v>1436</v>
      </c>
      <c r="E146" s="85" t="s">
        <v>1437</v>
      </c>
      <c r="F146" s="86" t="s">
        <v>910</v>
      </c>
      <c r="G146" s="86" t="s">
        <v>885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1420</v>
      </c>
      <c r="B147" s="81" t="s">
        <v>1438</v>
      </c>
      <c r="C147" s="83" t="s">
        <v>1439</v>
      </c>
      <c r="D147" s="85" t="s">
        <v>1440</v>
      </c>
      <c r="E147" s="85" t="s">
        <v>1441</v>
      </c>
      <c r="F147" s="86" t="s">
        <v>910</v>
      </c>
      <c r="G147" s="86" t="s">
        <v>927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1420</v>
      </c>
      <c r="B148" s="81" t="s">
        <v>1442</v>
      </c>
      <c r="C148" s="83" t="s">
        <v>1443</v>
      </c>
      <c r="D148" s="85" t="s">
        <v>1444</v>
      </c>
      <c r="E148" s="85" t="s">
        <v>1445</v>
      </c>
      <c r="F148" s="86" t="s">
        <v>1002</v>
      </c>
      <c r="G148" s="86" t="s">
        <v>943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1420</v>
      </c>
      <c r="B149" s="81" t="s">
        <v>1446</v>
      </c>
      <c r="C149" s="83" t="s">
        <v>1447</v>
      </c>
      <c r="D149" s="85" t="s">
        <v>1448</v>
      </c>
      <c r="E149" s="85" t="s">
        <v>1449</v>
      </c>
      <c r="F149" s="86" t="s">
        <v>910</v>
      </c>
      <c r="G149" s="86" t="s">
        <v>927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1420</v>
      </c>
      <c r="B150" s="81" t="s">
        <v>1450</v>
      </c>
      <c r="C150" s="83" t="s">
        <v>1451</v>
      </c>
      <c r="D150" s="85" t="s">
        <v>1452</v>
      </c>
      <c r="E150" s="85" t="s">
        <v>1453</v>
      </c>
      <c r="F150" s="86" t="s">
        <v>1156</v>
      </c>
      <c r="G150" s="86" t="s">
        <v>927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1420</v>
      </c>
      <c r="B151" s="81" t="s">
        <v>1454</v>
      </c>
      <c r="C151" s="83" t="s">
        <v>1455</v>
      </c>
      <c r="D151" s="85" t="s">
        <v>1456</v>
      </c>
      <c r="E151" s="85" t="s">
        <v>1457</v>
      </c>
      <c r="F151" s="86" t="s">
        <v>1027</v>
      </c>
      <c r="G151" s="86" t="s">
        <v>927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1420</v>
      </c>
      <c r="B152" s="81" t="s">
        <v>1458</v>
      </c>
      <c r="C152" s="83" t="s">
        <v>1459</v>
      </c>
      <c r="D152" s="85" t="s">
        <v>1460</v>
      </c>
      <c r="E152" s="85" t="s">
        <v>1461</v>
      </c>
      <c r="F152" s="86" t="s">
        <v>910</v>
      </c>
      <c r="G152" s="86" t="s">
        <v>927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1420</v>
      </c>
      <c r="B153" s="81" t="s">
        <v>1462</v>
      </c>
      <c r="C153" s="83" t="s">
        <v>1463</v>
      </c>
      <c r="D153" s="85" t="s">
        <v>1464</v>
      </c>
      <c r="E153" s="85" t="s">
        <v>1465</v>
      </c>
      <c r="F153" s="86" t="s">
        <v>910</v>
      </c>
      <c r="G153" s="86" t="s">
        <v>927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1420</v>
      </c>
      <c r="B154" s="81" t="s">
        <v>1466</v>
      </c>
      <c r="C154" s="83" t="s">
        <v>1467</v>
      </c>
      <c r="D154" s="85" t="s">
        <v>1468</v>
      </c>
      <c r="E154" s="85" t="s">
        <v>1469</v>
      </c>
      <c r="F154" s="86" t="s">
        <v>910</v>
      </c>
      <c r="G154" s="86" t="s">
        <v>927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1420</v>
      </c>
      <c r="B155" s="81" t="s">
        <v>1470</v>
      </c>
      <c r="C155" s="83" t="s">
        <v>1471</v>
      </c>
      <c r="D155" s="85" t="s">
        <v>1472</v>
      </c>
      <c r="E155" s="85" t="s">
        <v>1473</v>
      </c>
      <c r="F155" s="86" t="s">
        <v>910</v>
      </c>
      <c r="G155" s="86" t="s">
        <v>895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1420</v>
      </c>
      <c r="B156" s="81" t="s">
        <v>1474</v>
      </c>
      <c r="C156" s="83" t="s">
        <v>1475</v>
      </c>
      <c r="D156" s="85" t="s">
        <v>1476</v>
      </c>
      <c r="E156" s="85" t="s">
        <v>1477</v>
      </c>
      <c r="F156" s="86" t="s">
        <v>910</v>
      </c>
      <c r="G156" s="86" t="s">
        <v>927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1478</v>
      </c>
      <c r="B157" s="80">
        <v>17</v>
      </c>
      <c r="C157" s="82" t="s">
        <v>19</v>
      </c>
      <c r="D157" s="84" t="s">
        <v>1479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1478</v>
      </c>
      <c r="B158" s="81" t="s">
        <v>1480</v>
      </c>
      <c r="C158" s="83" t="s">
        <v>1481</v>
      </c>
      <c r="D158" s="85" t="s">
        <v>1482</v>
      </c>
      <c r="E158" s="85" t="s">
        <v>1483</v>
      </c>
      <c r="F158" s="86" t="s">
        <v>1027</v>
      </c>
      <c r="G158" s="86" t="s">
        <v>890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1478</v>
      </c>
      <c r="B159" s="81" t="s">
        <v>1484</v>
      </c>
      <c r="C159" s="83" t="s">
        <v>1485</v>
      </c>
      <c r="D159" s="85" t="s">
        <v>1486</v>
      </c>
      <c r="E159" s="85" t="s">
        <v>1487</v>
      </c>
      <c r="F159" s="86" t="s">
        <v>1002</v>
      </c>
      <c r="G159" s="86" t="s">
        <v>943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1478</v>
      </c>
      <c r="B160" s="81" t="s">
        <v>1488</v>
      </c>
      <c r="C160" s="83" t="s">
        <v>1489</v>
      </c>
      <c r="D160" s="85" t="s">
        <v>1490</v>
      </c>
      <c r="E160" s="85" t="s">
        <v>1491</v>
      </c>
      <c r="F160" s="86" t="s">
        <v>1002</v>
      </c>
      <c r="G160" s="86" t="s">
        <v>943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1478</v>
      </c>
      <c r="B161" s="81" t="s">
        <v>1492</v>
      </c>
      <c r="C161" s="83" t="s">
        <v>1493</v>
      </c>
      <c r="D161" s="85" t="s">
        <v>1494</v>
      </c>
      <c r="E161" s="85" t="s">
        <v>1495</v>
      </c>
      <c r="F161" s="86" t="s">
        <v>1002</v>
      </c>
      <c r="G161" s="86" t="s">
        <v>943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1478</v>
      </c>
      <c r="B162" s="81" t="s">
        <v>1496</v>
      </c>
      <c r="C162" s="83" t="s">
        <v>1497</v>
      </c>
      <c r="D162" s="85" t="s">
        <v>1498</v>
      </c>
      <c r="E162" s="85" t="s">
        <v>1499</v>
      </c>
      <c r="F162" s="86" t="s">
        <v>1027</v>
      </c>
      <c r="G162" s="86" t="s">
        <v>890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1478</v>
      </c>
      <c r="B163" s="81" t="s">
        <v>1500</v>
      </c>
      <c r="C163" s="83" t="s">
        <v>1501</v>
      </c>
      <c r="D163" s="85" t="s">
        <v>1502</v>
      </c>
      <c r="E163" s="85" t="s">
        <v>1503</v>
      </c>
      <c r="F163" s="86" t="s">
        <v>1027</v>
      </c>
      <c r="G163" s="86" t="s">
        <v>890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1478</v>
      </c>
      <c r="B164" s="81" t="s">
        <v>1504</v>
      </c>
      <c r="C164" s="83" t="s">
        <v>1505</v>
      </c>
      <c r="D164" s="85" t="s">
        <v>1506</v>
      </c>
      <c r="E164" s="85" t="s">
        <v>1507</v>
      </c>
      <c r="F164" s="86" t="s">
        <v>1027</v>
      </c>
      <c r="G164" s="86" t="s">
        <v>1259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1478</v>
      </c>
      <c r="B165" s="81" t="s">
        <v>1508</v>
      </c>
      <c r="C165" s="83" t="s">
        <v>1509</v>
      </c>
      <c r="D165" s="85" t="s">
        <v>1510</v>
      </c>
      <c r="E165" s="85" t="s">
        <v>1511</v>
      </c>
      <c r="F165" s="86" t="s">
        <v>1027</v>
      </c>
      <c r="G165" s="86" t="s">
        <v>1259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1478</v>
      </c>
      <c r="B166" s="81" t="s">
        <v>1512</v>
      </c>
      <c r="C166" s="83" t="s">
        <v>1513</v>
      </c>
      <c r="D166" s="85" t="s">
        <v>1514</v>
      </c>
      <c r="E166" s="85" t="s">
        <v>1515</v>
      </c>
      <c r="F166" s="86" t="s">
        <v>1002</v>
      </c>
      <c r="G166" s="86" t="s">
        <v>1259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1516</v>
      </c>
      <c r="B167" s="80">
        <v>18</v>
      </c>
      <c r="C167" s="82" t="s">
        <v>19</v>
      </c>
      <c r="D167" s="84" t="s">
        <v>1517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1516</v>
      </c>
      <c r="B168" s="81" t="s">
        <v>1518</v>
      </c>
      <c r="C168" s="83" t="s">
        <v>1519</v>
      </c>
      <c r="D168" s="85" t="s">
        <v>1520</v>
      </c>
      <c r="E168" s="85" t="s">
        <v>1521</v>
      </c>
      <c r="F168" s="86" t="s">
        <v>1002</v>
      </c>
      <c r="G168" s="86" t="s">
        <v>943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1516</v>
      </c>
      <c r="B169" s="81" t="s">
        <v>1522</v>
      </c>
      <c r="C169" s="83" t="s">
        <v>1523</v>
      </c>
      <c r="D169" s="85" t="s">
        <v>1524</v>
      </c>
      <c r="E169" s="85" t="s">
        <v>1525</v>
      </c>
      <c r="F169" s="86" t="s">
        <v>1156</v>
      </c>
      <c r="G169" s="86" t="s">
        <v>895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1516</v>
      </c>
      <c r="B170" s="81" t="s">
        <v>1526</v>
      </c>
      <c r="C170" s="83" t="s">
        <v>1527</v>
      </c>
      <c r="D170" s="85" t="s">
        <v>1528</v>
      </c>
      <c r="E170" s="85" t="s">
        <v>1529</v>
      </c>
      <c r="F170" s="86" t="s">
        <v>1156</v>
      </c>
      <c r="G170" s="86" t="s">
        <v>927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1516</v>
      </c>
      <c r="B171" s="81" t="s">
        <v>1530</v>
      </c>
      <c r="C171" s="83" t="s">
        <v>1531</v>
      </c>
      <c r="D171" s="85" t="s">
        <v>1532</v>
      </c>
      <c r="E171" s="85" t="s">
        <v>1533</v>
      </c>
      <c r="F171" s="86" t="s">
        <v>1156</v>
      </c>
      <c r="G171" s="86" t="s">
        <v>927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1516</v>
      </c>
      <c r="B172" s="91" t="s">
        <v>1534</v>
      </c>
      <c r="C172" s="92" t="s">
        <v>1535</v>
      </c>
      <c r="D172" s="93" t="s">
        <v>1536</v>
      </c>
      <c r="E172" s="93" t="s">
        <v>1537</v>
      </c>
      <c r="F172" s="94" t="s">
        <v>1156</v>
      </c>
      <c r="G172" s="94" t="s">
        <v>895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55" t="s">
        <v>595</v>
      </c>
      <c r="B176" s="255"/>
      <c r="C176" s="255"/>
      <c r="D176" s="255"/>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IFERROR(INDEX('Recommendations'!$G$2:$G$123, MATCH(J2,'Recommendations'!$A$2:$A$123,0))="Implemented", FALSE))</xm:f>
            <x14:dxf>
              <font>
                <color rgb="FF000000"/>
              </font>
              <fill>
                <patternFill>
                  <bgColor rgb="FF3C7D22"/>
                </patternFill>
              </fill>
            </x14:dxf>
          </x14:cfRule>
          <x14:cfRule type="expression" priority="2" id="{00000000-000E-0000-0400-000002000000}">
            <xm:f>AND(J2&lt;&gt;"", IFERROR(INDEX('Recommendations'!$G$2:$G$123, MATCH(J2,'Recommendations'!$A$2:$A$123,0))="Compensated", FALSE))</xm:f>
            <x14:dxf>
              <font>
                <color rgb="FF000000"/>
              </font>
              <fill>
                <patternFill>
                  <bgColor rgb="FFC6E0B4"/>
                </patternFill>
              </fill>
            </x14:dxf>
          </x14:cfRule>
          <x14:cfRule type="expression" priority="3" id="{00000000-000E-0000-0400-000003000000}">
            <xm:f>AND(J2&lt;&gt;"", IFERROR(INDEX('Recommendations'!$G$2:$G$123, MATCH(J2,'Recommendations'!$A$2:$A$123,0))="Testing", FALSE))</xm:f>
            <x14:dxf>
              <font>
                <color rgb="FF000000"/>
              </font>
              <fill>
                <patternFill>
                  <bgColor rgb="FFFFC000"/>
                </patternFill>
              </fill>
            </x14:dxf>
          </x14:cfRule>
          <x14:cfRule type="expression" priority="4" id="{00000000-000E-0000-0400-000004000000}">
            <xm:f>AND(J2&lt;&gt;"", IFERROR(INDEX('Recommendations'!$G$2:$G$123, MATCH(J2,'Recommendations'!$A$2:$A$123,0))="Failed", FALSE))</xm:f>
            <x14:dxf>
              <font>
                <color rgb="FF000000"/>
              </font>
              <fill>
                <patternFill>
                  <bgColor rgb="FFD82891"/>
                </patternFill>
              </fill>
            </x14:dxf>
          </x14:cfRule>
          <x14:cfRule type="expression" priority="5" id="{00000000-000E-0000-0400-000005000000}">
            <xm:f>AND(J2&lt;&gt;"", IFERROR(INDEX('Recommendations'!$G$2:$G$123, MATCH(J2,'Recommendations'!$A$2:$A$123,0))="Risk Accepted", FALSE))</xm:f>
            <x14:dxf>
              <font>
                <color rgb="FF000000"/>
              </font>
              <fill>
                <patternFill>
                  <bgColor rgb="FFD9D9D9"/>
                </patternFill>
              </fill>
            </x14:dxf>
          </x14:cfRule>
          <x14:cfRule type="expression" priority="6" id="{00000000-000E-0000-0400-000006000000}">
            <xm:f>AND(J2&lt;&gt;"", IFERROR(INDEX('Recommendations'!$G$2:$G$123, MATCH(J2,'Recommendations'!$A$2:$A$123,0))="N/A",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1538</v>
      </c>
      <c r="C1" s="121" t="s">
        <v>9</v>
      </c>
      <c r="D1" s="121" t="s">
        <v>743</v>
      </c>
      <c r="E1" s="121" t="s">
        <v>1539</v>
      </c>
      <c r="F1" s="121" t="s">
        <v>1540</v>
      </c>
      <c r="G1" s="121" t="s">
        <v>837</v>
      </c>
      <c r="H1" s="121" t="s">
        <v>838</v>
      </c>
      <c r="I1" s="121" t="s">
        <v>839</v>
      </c>
      <c r="J1" s="121" t="s">
        <v>840</v>
      </c>
      <c r="K1" s="121" t="s">
        <v>841</v>
      </c>
      <c r="L1" s="121" t="s">
        <v>842</v>
      </c>
      <c r="M1" s="121" t="s">
        <v>843</v>
      </c>
      <c r="N1" s="121" t="s">
        <v>844</v>
      </c>
      <c r="O1" s="121" t="s">
        <v>845</v>
      </c>
      <c r="P1" s="121" t="s">
        <v>846</v>
      </c>
      <c r="Q1" s="121" t="s">
        <v>847</v>
      </c>
      <c r="R1" s="121" t="s">
        <v>848</v>
      </c>
      <c r="S1" s="121" t="s">
        <v>849</v>
      </c>
      <c r="T1" s="121" t="s">
        <v>850</v>
      </c>
      <c r="U1" s="121" t="s">
        <v>851</v>
      </c>
      <c r="V1" s="121" t="s">
        <v>852</v>
      </c>
      <c r="W1" s="121" t="s">
        <v>853</v>
      </c>
      <c r="X1" s="121" t="s">
        <v>854</v>
      </c>
      <c r="Y1" s="121" t="s">
        <v>855</v>
      </c>
      <c r="Z1" s="121" t="s">
        <v>856</v>
      </c>
      <c r="AA1" s="121" t="s">
        <v>857</v>
      </c>
      <c r="AB1" s="121" t="s">
        <v>858</v>
      </c>
      <c r="AC1" s="121" t="s">
        <v>859</v>
      </c>
      <c r="AD1" s="121" t="s">
        <v>860</v>
      </c>
      <c r="AE1" s="121" t="s">
        <v>861</v>
      </c>
      <c r="AF1" s="121" t="s">
        <v>862</v>
      </c>
      <c r="AG1" s="121" t="s">
        <v>863</v>
      </c>
      <c r="AH1" s="121" t="s">
        <v>864</v>
      </c>
      <c r="AI1" s="121" t="s">
        <v>865</v>
      </c>
      <c r="AJ1" s="121" t="s">
        <v>866</v>
      </c>
      <c r="AK1" s="121" t="s">
        <v>867</v>
      </c>
      <c r="AL1" s="121" t="s">
        <v>868</v>
      </c>
      <c r="AM1" s="121" t="s">
        <v>869</v>
      </c>
      <c r="AN1" s="121" t="s">
        <v>870</v>
      </c>
      <c r="AO1" s="121" t="s">
        <v>871</v>
      </c>
      <c r="AP1" s="121" t="s">
        <v>872</v>
      </c>
      <c r="AQ1" s="121" t="s">
        <v>873</v>
      </c>
      <c r="AR1" s="121" t="s">
        <v>874</v>
      </c>
      <c r="AS1" s="121" t="s">
        <v>875</v>
      </c>
      <c r="AT1" s="121" t="s">
        <v>876</v>
      </c>
      <c r="AU1" s="122" t="s">
        <v>877</v>
      </c>
    </row>
    <row r="2" spans="1:47" ht="60" customHeight="1" x14ac:dyDescent="0.35">
      <c r="A2" s="116" t="s">
        <v>1541</v>
      </c>
      <c r="B2" s="106" t="s">
        <v>1542</v>
      </c>
      <c r="C2" s="107" t="s">
        <v>1543</v>
      </c>
      <c r="D2" s="107" t="s">
        <v>1544</v>
      </c>
      <c r="E2" s="107" t="s">
        <v>1545</v>
      </c>
      <c r="F2" s="108" t="s">
        <v>1546</v>
      </c>
      <c r="G2" s="109">
        <f>IF(COUNTIF(H2:AU2,"&lt;&gt;")=0,"",SUMPRODUCT(((Recommendations[ImplStatus]="Implemented")+(Recommendations[ImplStatus]="Compensated"))*ISNUMBER(MATCH(Recommendations[Id],H2:AU2,0)))/COUNTIF(H2:AU2,"&lt;&gt;"))</f>
        <v>0</v>
      </c>
      <c r="H2" s="110" t="s">
        <v>362</v>
      </c>
      <c r="I2" s="110" t="s">
        <v>394</v>
      </c>
      <c r="J2" s="110" t="s">
        <v>511</v>
      </c>
      <c r="K2" s="110" t="s">
        <v>516</v>
      </c>
      <c r="L2" s="110" t="s">
        <v>521</v>
      </c>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1547</v>
      </c>
      <c r="B3" s="106" t="s">
        <v>1548</v>
      </c>
      <c r="C3" s="107" t="s">
        <v>1549</v>
      </c>
      <c r="D3" s="107" t="s">
        <v>1550</v>
      </c>
      <c r="E3" s="107" t="s">
        <v>1551</v>
      </c>
      <c r="F3" s="108" t="s">
        <v>1552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1553</v>
      </c>
      <c r="B4" s="106" t="s">
        <v>1554</v>
      </c>
      <c r="C4" s="107" t="s">
        <v>1555</v>
      </c>
      <c r="D4" s="107" t="s">
        <v>1556</v>
      </c>
      <c r="E4" s="107" t="s">
        <v>1557</v>
      </c>
      <c r="F4" s="108" t="s">
        <v>1558</v>
      </c>
      <c r="G4" s="109">
        <f>IF(COUNTIF(H4:AU4,"&lt;&gt;")=0,"",SUMPRODUCT(((Recommendations[ImplStatus]="Implemented")+(Recommendations[ImplStatus]="Compensated"))*ISNUMBER(MATCH(Recommendations[Id],H4:AU4,0)))/COUNTIF(H4:AU4,"&lt;&gt;"))</f>
        <v>0</v>
      </c>
      <c r="H4" s="110" t="s">
        <v>531</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1559</v>
      </c>
      <c r="B5" s="106" t="s">
        <v>1560</v>
      </c>
      <c r="C5" s="107" t="s">
        <v>1561</v>
      </c>
      <c r="D5" s="107" t="s">
        <v>1562</v>
      </c>
      <c r="E5" s="107" t="s">
        <v>1563</v>
      </c>
      <c r="F5" s="108" t="s">
        <v>1564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1565</v>
      </c>
      <c r="B6" s="106" t="s">
        <v>1566</v>
      </c>
      <c r="C6" s="107" t="s">
        <v>1567</v>
      </c>
      <c r="D6" s="107" t="s">
        <v>1568</v>
      </c>
      <c r="E6" s="107" t="s">
        <v>19</v>
      </c>
      <c r="F6" s="108" t="s">
        <v>1569</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1570</v>
      </c>
      <c r="B7" s="106" t="s">
        <v>10</v>
      </c>
      <c r="C7" s="107" t="s">
        <v>1571</v>
      </c>
      <c r="D7" s="107" t="s">
        <v>1572</v>
      </c>
      <c r="E7" s="107" t="s">
        <v>19</v>
      </c>
      <c r="F7" s="108" t="s">
        <v>1573</v>
      </c>
      <c r="G7" s="109">
        <f>IF(COUNTIF(H7:AU7,"&lt;&gt;")=0,"",SUMPRODUCT(((Recommendations[ImplStatus]="Implemented")+(Recommendations[ImplStatus]="Compensated"))*ISNUMBER(MATCH(Recommendations[Id],H7:AU7,0)))/COUNTIF(H7:AU7,"&lt;&gt;"))</f>
        <v>0</v>
      </c>
      <c r="H7" s="110" t="s">
        <v>45</v>
      </c>
      <c r="I7" s="110" t="s">
        <v>111</v>
      </c>
      <c r="J7" s="110" t="s">
        <v>159</v>
      </c>
      <c r="K7" s="110" t="s">
        <v>164</v>
      </c>
      <c r="L7" s="110" t="s">
        <v>398</v>
      </c>
      <c r="M7" s="110" t="s">
        <v>571</v>
      </c>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1574</v>
      </c>
      <c r="B8" s="106" t="s">
        <v>1575</v>
      </c>
      <c r="C8" s="107" t="s">
        <v>1576</v>
      </c>
      <c r="D8" s="107" t="s">
        <v>1577</v>
      </c>
      <c r="E8" s="107" t="s">
        <v>19</v>
      </c>
      <c r="F8" s="108" t="s">
        <v>1578</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1579</v>
      </c>
      <c r="B9" s="106" t="s">
        <v>1580</v>
      </c>
      <c r="C9" s="107" t="s">
        <v>1581</v>
      </c>
      <c r="D9" s="107" t="s">
        <v>1582</v>
      </c>
      <c r="E9" s="107" t="s">
        <v>19</v>
      </c>
      <c r="F9" s="108" t="s">
        <v>1583</v>
      </c>
      <c r="G9" s="109">
        <f>IF(COUNTIF(H9:AU9,"&lt;&gt;")=0,"",SUMPRODUCT(((Recommendations[ImplStatus]="Implemented")+(Recommendations[ImplStatus]="Compensated"))*ISNUMBER(MATCH(Recommendations[Id],H9:AU9,0)))/COUNTIF(H9:AU9,"&lt;&gt;"))</f>
        <v>0</v>
      </c>
      <c r="H9" s="110" t="s">
        <v>169</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1584</v>
      </c>
      <c r="B10" s="106" t="s">
        <v>1585</v>
      </c>
      <c r="C10" s="107" t="s">
        <v>1586</v>
      </c>
      <c r="D10" s="107" t="s">
        <v>1587</v>
      </c>
      <c r="E10" s="107" t="s">
        <v>19</v>
      </c>
      <c r="F10" s="108" t="s">
        <v>1588</v>
      </c>
      <c r="G10" s="109">
        <f>IF(COUNTIF(H10:AU10,"&lt;&gt;")=0,"",SUMPRODUCT(((Recommendations[ImplStatus]="Implemented")+(Recommendations[ImplStatus]="Compensated"))*ISNUMBER(MATCH(Recommendations[Id],H10:AU10,0)))/COUNTIF(H10:AU10,"&lt;&gt;"))</f>
        <v>0</v>
      </c>
      <c r="H10" s="110" t="s">
        <v>234</v>
      </c>
      <c r="I10" s="110" t="s">
        <v>344</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1589</v>
      </c>
      <c r="B11" s="106" t="s">
        <v>1590</v>
      </c>
      <c r="C11" s="107" t="s">
        <v>1591</v>
      </c>
      <c r="D11" s="107" t="s">
        <v>1592</v>
      </c>
      <c r="E11" s="107" t="s">
        <v>19</v>
      </c>
      <c r="F11" s="108" t="s">
        <v>1593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1594</v>
      </c>
      <c r="B12" s="106" t="s">
        <v>1595</v>
      </c>
      <c r="C12" s="107" t="s">
        <v>1596</v>
      </c>
      <c r="D12" s="107" t="s">
        <v>1597</v>
      </c>
      <c r="E12" s="107" t="s">
        <v>19</v>
      </c>
      <c r="F12" s="108" t="s">
        <v>1598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1599</v>
      </c>
      <c r="B13" s="106" t="s">
        <v>1600</v>
      </c>
      <c r="C13" s="107" t="s">
        <v>1601</v>
      </c>
      <c r="D13" s="107" t="s">
        <v>1602</v>
      </c>
      <c r="E13" s="107" t="s">
        <v>19</v>
      </c>
      <c r="F13" s="108" t="s">
        <v>1603</v>
      </c>
      <c r="G13" s="109">
        <f>IF(COUNTIF(H13:AU13,"&lt;&gt;")=0,"",SUMPRODUCT(((Recommendations[ImplStatus]="Implemented")+(Recommendations[ImplStatus]="Compensated"))*ISNUMBER(MATCH(Recommendations[Id],H13:AU13,0)))/COUNTIF(H13:AU13,"&lt;&gt;"))</f>
        <v>0</v>
      </c>
      <c r="H13" s="110" t="s">
        <v>285</v>
      </c>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1604</v>
      </c>
      <c r="B14" s="106" t="s">
        <v>1605</v>
      </c>
      <c r="C14" s="107" t="s">
        <v>1606</v>
      </c>
      <c r="D14" s="107" t="s">
        <v>1607</v>
      </c>
      <c r="E14" s="107" t="s">
        <v>19</v>
      </c>
      <c r="F14" s="108" t="s">
        <v>1608</v>
      </c>
      <c r="G14" s="109">
        <f>IF(COUNTIF(H14:AU14,"&lt;&gt;")=0,"",SUMPRODUCT(((Recommendations[ImplStatus]="Implemented")+(Recommendations[ImplStatus]="Compensated"))*ISNUMBER(MATCH(Recommendations[Id],H14:AU14,0)))/COUNTIF(H14:AU14,"&lt;&gt;"))</f>
        <v>0</v>
      </c>
      <c r="H14" s="110" t="s">
        <v>56</v>
      </c>
      <c r="I14" s="110" t="s">
        <v>61</v>
      </c>
      <c r="J14" s="110" t="s">
        <v>66</v>
      </c>
      <c r="K14" s="110" t="s">
        <v>71</v>
      </c>
      <c r="L14" s="110" t="s">
        <v>76</v>
      </c>
      <c r="M14" s="110" t="s">
        <v>81</v>
      </c>
      <c r="N14" s="110" t="s">
        <v>85</v>
      </c>
      <c r="O14" s="110" t="s">
        <v>89</v>
      </c>
      <c r="P14" s="110" t="s">
        <v>93</v>
      </c>
      <c r="Q14" s="110" t="s">
        <v>97</v>
      </c>
      <c r="R14" s="110" t="s">
        <v>116</v>
      </c>
      <c r="S14" s="110" t="s">
        <v>121</v>
      </c>
      <c r="T14" s="110" t="s">
        <v>126</v>
      </c>
      <c r="U14" s="110" t="s">
        <v>131</v>
      </c>
      <c r="V14" s="110" t="s">
        <v>135</v>
      </c>
      <c r="W14" s="110" t="s">
        <v>239</v>
      </c>
      <c r="X14" s="110" t="s">
        <v>244</v>
      </c>
      <c r="Y14" s="110" t="s">
        <v>248</v>
      </c>
      <c r="Z14" s="110" t="s">
        <v>252</v>
      </c>
      <c r="AA14" s="110" t="s">
        <v>256</v>
      </c>
      <c r="AB14" s="110" t="s">
        <v>260</v>
      </c>
      <c r="AC14" s="110" t="s">
        <v>264</v>
      </c>
      <c r="AD14" s="110" t="s">
        <v>268</v>
      </c>
      <c r="AE14" s="110" t="s">
        <v>272</v>
      </c>
      <c r="AF14" s="110" t="s">
        <v>276</v>
      </c>
      <c r="AG14" s="110" t="s">
        <v>279</v>
      </c>
      <c r="AH14" s="110" t="s">
        <v>282</v>
      </c>
      <c r="AI14" s="110" t="s">
        <v>290</v>
      </c>
      <c r="AJ14" s="110" t="s">
        <v>294</v>
      </c>
      <c r="AK14" s="110" t="s">
        <v>299</v>
      </c>
      <c r="AL14" s="110" t="s">
        <v>304</v>
      </c>
      <c r="AM14" s="110" t="s">
        <v>334</v>
      </c>
      <c r="AN14" s="110" t="s">
        <v>339</v>
      </c>
      <c r="AO14" s="110" t="s">
        <v>385</v>
      </c>
      <c r="AP14" s="110" t="s">
        <v>403</v>
      </c>
      <c r="AQ14" s="110" t="s">
        <v>408</v>
      </c>
      <c r="AR14" s="110" t="s">
        <v>413</v>
      </c>
      <c r="AS14" s="110" t="s">
        <v>433</v>
      </c>
      <c r="AT14" s="110" t="s">
        <v>443</v>
      </c>
      <c r="AU14" s="118" t="s">
        <v>453</v>
      </c>
    </row>
    <row r="15" spans="1:47" ht="60" customHeight="1" x14ac:dyDescent="0.35">
      <c r="A15" s="116" t="s">
        <v>1609</v>
      </c>
      <c r="B15" s="106" t="s">
        <v>1610</v>
      </c>
      <c r="C15" s="107" t="s">
        <v>1611</v>
      </c>
      <c r="D15" s="107" t="s">
        <v>1612</v>
      </c>
      <c r="E15" s="107" t="s">
        <v>19</v>
      </c>
      <c r="F15" s="108" t="s">
        <v>1613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1614</v>
      </c>
      <c r="B16" s="106" t="s">
        <v>1615</v>
      </c>
      <c r="C16" s="107" t="s">
        <v>1616</v>
      </c>
      <c r="D16" s="107" t="s">
        <v>1617</v>
      </c>
      <c r="E16" s="107" t="s">
        <v>19</v>
      </c>
      <c r="F16" s="108" t="s">
        <v>1618</v>
      </c>
      <c r="G16" s="109">
        <f>IF(COUNTIF(H16:AU16,"&lt;&gt;")=0,"",SUMPRODUCT(((Recommendations[ImplStatus]="Implemented")+(Recommendations[ImplStatus]="Compensated"))*ISNUMBER(MATCH(Recommendations[Id],H16:AU16,0)))/COUNTIF(H16:AU16,"&lt;&gt;"))</f>
        <v>0</v>
      </c>
      <c r="H16" s="110" t="s">
        <v>50</v>
      </c>
      <c r="I16" s="110" t="s">
        <v>314</v>
      </c>
      <c r="J16" s="110" t="s">
        <v>371</v>
      </c>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1619</v>
      </c>
      <c r="B17" s="106" t="s">
        <v>1620</v>
      </c>
      <c r="C17" s="107" t="s">
        <v>1621</v>
      </c>
      <c r="D17" s="107" t="s">
        <v>1622</v>
      </c>
      <c r="E17" s="107" t="s">
        <v>19</v>
      </c>
      <c r="F17" s="108" t="s">
        <v>1623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1624</v>
      </c>
      <c r="B18" s="106" t="s">
        <v>1625</v>
      </c>
      <c r="C18" s="107" t="s">
        <v>1626</v>
      </c>
      <c r="D18" s="107" t="s">
        <v>1627</v>
      </c>
      <c r="E18" s="107" t="s">
        <v>19</v>
      </c>
      <c r="F18" s="108" t="s">
        <v>1628</v>
      </c>
      <c r="G18" s="109">
        <f>IF(COUNTIF(H18:AU18,"&lt;&gt;")=0,"",SUMPRODUCT(((Recommendations[ImplStatus]="Implemented")+(Recommendations[ImplStatus]="Compensated"))*ISNUMBER(MATCH(Recommendations[Id],H18:AU18,0)))/COUNTIF(H18:AU18,"&lt;&gt;"))</f>
        <v>0</v>
      </c>
      <c r="H18" s="110" t="s">
        <v>234</v>
      </c>
      <c r="I18" s="110" t="s">
        <v>344</v>
      </c>
      <c r="J18" s="110" t="s">
        <v>349</v>
      </c>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1629</v>
      </c>
      <c r="B19" s="106" t="s">
        <v>1630</v>
      </c>
      <c r="C19" s="107" t="s">
        <v>1631</v>
      </c>
      <c r="D19" s="107" t="s">
        <v>1632</v>
      </c>
      <c r="E19" s="107" t="s">
        <v>19</v>
      </c>
      <c r="F19" s="108" t="s">
        <v>1633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1634</v>
      </c>
      <c r="B20" s="106" t="s">
        <v>1635</v>
      </c>
      <c r="C20" s="107" t="s">
        <v>1636</v>
      </c>
      <c r="D20" s="107" t="s">
        <v>1637</v>
      </c>
      <c r="E20" s="107" t="s">
        <v>19</v>
      </c>
      <c r="F20" s="108" t="s">
        <v>1638</v>
      </c>
      <c r="G20" s="109">
        <f>IF(COUNTIF(H20:AU20,"&lt;&gt;")=0,"",SUMPRODUCT(((Recommendations[ImplStatus]="Implemented")+(Recommendations[ImplStatus]="Compensated"))*ISNUMBER(MATCH(Recommendations[Id],H20:AU20,0)))/COUNTIF(H20:AU20,"&lt;&gt;"))</f>
        <v>0</v>
      </c>
      <c r="H20" s="110" t="s">
        <v>139</v>
      </c>
      <c r="I20" s="110" t="s">
        <v>423</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1639</v>
      </c>
      <c r="B21" s="106" t="s">
        <v>1640</v>
      </c>
      <c r="C21" s="107" t="s">
        <v>1641</v>
      </c>
      <c r="D21" s="107" t="s">
        <v>1642</v>
      </c>
      <c r="E21" s="107" t="s">
        <v>1643</v>
      </c>
      <c r="F21" s="108" t="s">
        <v>1644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1645</v>
      </c>
      <c r="B22" s="106" t="s">
        <v>1646</v>
      </c>
      <c r="C22" s="107" t="s">
        <v>1647</v>
      </c>
      <c r="D22" s="107" t="s">
        <v>1648</v>
      </c>
      <c r="E22" s="107" t="s">
        <v>1649</v>
      </c>
      <c r="F22" s="108" t="s">
        <v>1650</v>
      </c>
      <c r="G22" s="109">
        <f>IF(COUNTIF(H22:AU22,"&lt;&gt;")=0,"",SUMPRODUCT(((Recommendations[ImplStatus]="Implemented")+(Recommendations[ImplStatus]="Compensated"))*ISNUMBER(MATCH(Recommendations[Id],H22:AU22,0)))/COUNTIF(H22:AU22,"&lt;&gt;"))</f>
        <v>0</v>
      </c>
      <c r="H22" s="110" t="s">
        <v>381</v>
      </c>
      <c r="I22" s="110" t="s">
        <v>385</v>
      </c>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1651</v>
      </c>
      <c r="B23" s="106" t="s">
        <v>1652</v>
      </c>
      <c r="C23" s="107" t="s">
        <v>1653</v>
      </c>
      <c r="D23" s="107" t="s">
        <v>1654</v>
      </c>
      <c r="E23" s="107" t="s">
        <v>1655</v>
      </c>
      <c r="F23" s="108" t="s">
        <v>1656</v>
      </c>
      <c r="G23" s="109">
        <f>IF(COUNTIF(H23:AU23,"&lt;&gt;")=0,"",SUMPRODUCT(((Recommendations[ImplStatus]="Implemented")+(Recommendations[ImplStatus]="Compensated"))*ISNUMBER(MATCH(Recommendations[Id],H23:AU23,0)))/COUNTIF(H23:AU23,"&lt;&gt;"))</f>
        <v>0</v>
      </c>
      <c r="H23" s="110" t="s">
        <v>349</v>
      </c>
      <c r="I23" s="110" t="s">
        <v>580</v>
      </c>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1657</v>
      </c>
      <c r="B24" s="106" t="s">
        <v>1658</v>
      </c>
      <c r="C24" s="107" t="s">
        <v>1659</v>
      </c>
      <c r="D24" s="107" t="s">
        <v>1660</v>
      </c>
      <c r="E24" s="107" t="s">
        <v>19</v>
      </c>
      <c r="F24" s="108" t="s">
        <v>1661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1662</v>
      </c>
      <c r="B25" s="106" t="s">
        <v>1663</v>
      </c>
      <c r="C25" s="107" t="s">
        <v>1664</v>
      </c>
      <c r="D25" s="107" t="s">
        <v>19</v>
      </c>
      <c r="E25" s="107" t="s">
        <v>19</v>
      </c>
      <c r="F25" s="108" t="s">
        <v>1665</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1666</v>
      </c>
      <c r="B26" s="106" t="s">
        <v>1667</v>
      </c>
      <c r="C26" s="107" t="s">
        <v>1668</v>
      </c>
      <c r="D26" s="107" t="s">
        <v>1669</v>
      </c>
      <c r="E26" s="107" t="s">
        <v>19</v>
      </c>
      <c r="F26" s="108" t="s">
        <v>1670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1671</v>
      </c>
      <c r="B27" s="106" t="s">
        <v>1672</v>
      </c>
      <c r="C27" s="107" t="s">
        <v>1673</v>
      </c>
      <c r="D27" s="107" t="s">
        <v>1674</v>
      </c>
      <c r="E27" s="107" t="s">
        <v>1675</v>
      </c>
      <c r="F27" s="108" t="s">
        <v>1676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1677</v>
      </c>
      <c r="B28" s="106" t="s">
        <v>1678</v>
      </c>
      <c r="C28" s="107" t="s">
        <v>1679</v>
      </c>
      <c r="D28" s="107" t="s">
        <v>19</v>
      </c>
      <c r="E28" s="107" t="s">
        <v>19</v>
      </c>
      <c r="F28" s="108" t="s">
        <v>1680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1681</v>
      </c>
      <c r="B29" s="106" t="s">
        <v>1682</v>
      </c>
      <c r="C29" s="107" t="s">
        <v>1683</v>
      </c>
      <c r="D29" s="107" t="s">
        <v>1684</v>
      </c>
      <c r="E29" s="107" t="s">
        <v>1685</v>
      </c>
      <c r="F29" s="108" t="s">
        <v>1686</v>
      </c>
      <c r="G29" s="109">
        <f>IF(COUNTIF(H29:AU29,"&lt;&gt;")=0,"",SUMPRODUCT(((Recommendations[ImplStatus]="Implemented")+(Recommendations[ImplStatus]="Compensated"))*ISNUMBER(MATCH(Recommendations[Id],H29:AU29,0)))/COUNTIF(H29:AU29,"&lt;&gt;"))</f>
        <v>0</v>
      </c>
      <c r="H29" s="110" t="s">
        <v>319</v>
      </c>
      <c r="I29" s="110" t="s">
        <v>324</v>
      </c>
      <c r="J29" s="110" t="s">
        <v>329</v>
      </c>
      <c r="K29" s="110" t="s">
        <v>546</v>
      </c>
      <c r="L29" s="110" t="s">
        <v>551</v>
      </c>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1687</v>
      </c>
      <c r="B30" s="106" t="s">
        <v>1688</v>
      </c>
      <c r="C30" s="107" t="s">
        <v>1689</v>
      </c>
      <c r="D30" s="107" t="s">
        <v>1690</v>
      </c>
      <c r="E30" s="107" t="s">
        <v>19</v>
      </c>
      <c r="F30" s="108" t="s">
        <v>1691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1692</v>
      </c>
      <c r="B31" s="106" t="s">
        <v>1693</v>
      </c>
      <c r="C31" s="107" t="s">
        <v>1694</v>
      </c>
      <c r="D31" s="107" t="s">
        <v>1695</v>
      </c>
      <c r="E31" s="107" t="s">
        <v>1696</v>
      </c>
      <c r="F31" s="108" t="s">
        <v>1697</v>
      </c>
      <c r="G31" s="109">
        <f>IF(COUNTIF(H31:AU31,"&lt;&gt;")=0,"",SUMPRODUCT(((Recommendations[ImplStatus]="Implemented")+(Recommendations[ImplStatus]="Compensated"))*ISNUMBER(MATCH(Recommendations[Id],H31:AU31,0)))/COUNTIF(H31:AU31,"&lt;&gt;"))</f>
        <v>0</v>
      </c>
      <c r="H31" s="110" t="s">
        <v>309</v>
      </c>
      <c r="I31" s="110" t="s">
        <v>390</v>
      </c>
      <c r="J31" s="110" t="s">
        <v>418</v>
      </c>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1698</v>
      </c>
      <c r="B32" s="106" t="s">
        <v>1699</v>
      </c>
      <c r="C32" s="107" t="s">
        <v>1700</v>
      </c>
      <c r="D32" s="107" t="s">
        <v>1701</v>
      </c>
      <c r="E32" s="107" t="s">
        <v>1702</v>
      </c>
      <c r="F32" s="108" t="s">
        <v>1703</v>
      </c>
      <c r="G32" s="109">
        <f>IF(COUNTIF(H32:AU32,"&lt;&gt;")=0,"",SUMPRODUCT(((Recommendations[ImplStatus]="Implemented")+(Recommendations[ImplStatus]="Compensated"))*ISNUMBER(MATCH(Recommendations[Id],H32:AU32,0)))/COUNTIF(H32:AU32,"&lt;&gt;"))</f>
        <v>0</v>
      </c>
      <c r="H32" s="110" t="s">
        <v>169</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1704</v>
      </c>
      <c r="B33" s="106" t="s">
        <v>1705</v>
      </c>
      <c r="C33" s="107" t="s">
        <v>1706</v>
      </c>
      <c r="D33" s="107" t="s">
        <v>1707</v>
      </c>
      <c r="E33" s="107" t="s">
        <v>19</v>
      </c>
      <c r="F33" s="108" t="s">
        <v>1708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1709</v>
      </c>
      <c r="B34" s="106" t="s">
        <v>1710</v>
      </c>
      <c r="C34" s="107" t="s">
        <v>1711</v>
      </c>
      <c r="D34" s="107" t="s">
        <v>1712</v>
      </c>
      <c r="E34" s="107" t="s">
        <v>19</v>
      </c>
      <c r="F34" s="108" t="s">
        <v>1713</v>
      </c>
      <c r="G34" s="109">
        <f>IF(COUNTIF(H34:AU34,"&lt;&gt;")=0,"",SUMPRODUCT(((Recommendations[ImplStatus]="Implemented")+(Recommendations[ImplStatus]="Compensated"))*ISNUMBER(MATCH(Recommendations[Id],H34:AU34,0)))/COUNTIF(H34:AU34,"&lt;&gt;"))</f>
        <v>0</v>
      </c>
      <c r="H34" s="110" t="s">
        <v>428</v>
      </c>
      <c r="I34" s="110" t="s">
        <v>438</v>
      </c>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1714</v>
      </c>
      <c r="B35" s="106" t="s">
        <v>1715</v>
      </c>
      <c r="C35" s="107" t="s">
        <v>1716</v>
      </c>
      <c r="D35" s="107" t="s">
        <v>1717</v>
      </c>
      <c r="E35" s="107" t="s">
        <v>1718</v>
      </c>
      <c r="F35" s="108" t="s">
        <v>1719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1720</v>
      </c>
      <c r="B36" s="106" t="s">
        <v>1721</v>
      </c>
      <c r="C36" s="107" t="s">
        <v>1722</v>
      </c>
      <c r="D36" s="107" t="s">
        <v>1723</v>
      </c>
      <c r="E36" s="107" t="s">
        <v>1724</v>
      </c>
      <c r="F36" s="108" t="s">
        <v>1725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1726</v>
      </c>
      <c r="B37" s="106" t="s">
        <v>1727</v>
      </c>
      <c r="C37" s="107" t="s">
        <v>1728</v>
      </c>
      <c r="D37" s="107" t="s">
        <v>1729</v>
      </c>
      <c r="E37" s="107" t="s">
        <v>19</v>
      </c>
      <c r="F37" s="108" t="s">
        <v>1730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1731</v>
      </c>
      <c r="B38" s="106" t="s">
        <v>1732</v>
      </c>
      <c r="C38" s="107" t="s">
        <v>1733</v>
      </c>
      <c r="D38" s="107" t="s">
        <v>1734</v>
      </c>
      <c r="E38" s="107" t="s">
        <v>1735</v>
      </c>
      <c r="F38" s="108" t="s">
        <v>1736</v>
      </c>
      <c r="G38" s="109">
        <f>IF(COUNTIF(H38:AU38,"&lt;&gt;")=0,"",SUMPRODUCT(((Recommendations[ImplStatus]="Implemented")+(Recommendations[ImplStatus]="Compensated"))*ISNUMBER(MATCH(Recommendations[Id],H38:AU38,0)))/COUNTIF(H38:AU38,"&lt;&gt;"))</f>
        <v>0</v>
      </c>
      <c r="H38" s="110" t="s">
        <v>462</v>
      </c>
      <c r="I38" s="110" t="s">
        <v>467</v>
      </c>
      <c r="J38" s="110" t="s">
        <v>472</v>
      </c>
      <c r="K38" s="110" t="s">
        <v>477</v>
      </c>
      <c r="L38" s="110" t="s">
        <v>482</v>
      </c>
      <c r="M38" s="110" t="s">
        <v>486</v>
      </c>
      <c r="N38" s="110" t="s">
        <v>491</v>
      </c>
      <c r="O38" s="110" t="s">
        <v>585</v>
      </c>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1737</v>
      </c>
      <c r="B39" s="106" t="s">
        <v>1738</v>
      </c>
      <c r="C39" s="107" t="s">
        <v>1739</v>
      </c>
      <c r="D39" s="107" t="s">
        <v>1740</v>
      </c>
      <c r="E39" s="107" t="s">
        <v>19</v>
      </c>
      <c r="F39" s="108" t="s">
        <v>1741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1742</v>
      </c>
      <c r="B40" s="106" t="s">
        <v>1743</v>
      </c>
      <c r="C40" s="107" t="s">
        <v>1744</v>
      </c>
      <c r="D40" s="107" t="s">
        <v>1745</v>
      </c>
      <c r="E40" s="107" t="s">
        <v>1746</v>
      </c>
      <c r="F40" s="108" t="s">
        <v>1747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1748</v>
      </c>
      <c r="B41" s="106" t="s">
        <v>1749</v>
      </c>
      <c r="C41" s="107" t="s">
        <v>1750</v>
      </c>
      <c r="D41" s="107" t="s">
        <v>1751</v>
      </c>
      <c r="E41" s="107" t="s">
        <v>1752</v>
      </c>
      <c r="F41" s="108" t="s">
        <v>1753</v>
      </c>
      <c r="G41" s="109">
        <f>IF(COUNTIF(H41:AU41,"&lt;&gt;")=0,"",SUMPRODUCT(((Recommendations[ImplStatus]="Implemented")+(Recommendations[ImplStatus]="Compensated"))*ISNUMBER(MATCH(Recommendations[Id],H41:AU41,0)))/COUNTIF(H41:AU41,"&lt;&gt;"))</f>
        <v>0</v>
      </c>
      <c r="H41" s="110" t="s">
        <v>590</v>
      </c>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1754</v>
      </c>
      <c r="B42" s="106" t="s">
        <v>1755</v>
      </c>
      <c r="C42" s="107" t="s">
        <v>1756</v>
      </c>
      <c r="D42" s="107" t="s">
        <v>1757</v>
      </c>
      <c r="E42" s="107" t="s">
        <v>1758</v>
      </c>
      <c r="F42" s="108" t="s">
        <v>1759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1760</v>
      </c>
      <c r="B43" s="106" t="s">
        <v>1761</v>
      </c>
      <c r="C43" s="107" t="s">
        <v>1762</v>
      </c>
      <c r="D43" s="107" t="s">
        <v>1763</v>
      </c>
      <c r="E43" s="107" t="s">
        <v>1764</v>
      </c>
      <c r="F43" s="108" t="s">
        <v>1765</v>
      </c>
      <c r="G43" s="109">
        <f>IF(COUNTIF(H43:AU43,"&lt;&gt;")=0,"",SUMPRODUCT(((Recommendations[ImplStatus]="Implemented")+(Recommendations[ImplStatus]="Compensated"))*ISNUMBER(MATCH(Recommendations[Id],H43:AU43,0)))/COUNTIF(H43:AU43,"&lt;&gt;"))</f>
        <v>0</v>
      </c>
      <c r="H43" s="110" t="s">
        <v>101</v>
      </c>
      <c r="I43" s="110" t="s">
        <v>106</v>
      </c>
      <c r="J43" s="110" t="s">
        <v>541</v>
      </c>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1766</v>
      </c>
      <c r="B44" s="106" t="s">
        <v>1767</v>
      </c>
      <c r="C44" s="107" t="s">
        <v>1768</v>
      </c>
      <c r="D44" s="107" t="s">
        <v>1769</v>
      </c>
      <c r="E44" s="107" t="s">
        <v>19</v>
      </c>
      <c r="F44" s="108" t="s">
        <v>1770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1771</v>
      </c>
      <c r="B45" s="111" t="s">
        <v>1772</v>
      </c>
      <c r="C45" s="112" t="s">
        <v>1773</v>
      </c>
      <c r="D45" s="112" t="s">
        <v>1774</v>
      </c>
      <c r="E45" s="112" t="s">
        <v>1775</v>
      </c>
      <c r="F45" s="113" t="s">
        <v>1776</v>
      </c>
      <c r="G45" s="114">
        <f>IF(COUNTIF(H45:AU45,"&lt;&gt;")=0,"",SUMPRODUCT(((Recommendations[ImplStatus]="Implemented")+(Recommendations[ImplStatus]="Compensated"))*ISNUMBER(MATCH(Recommendations[Id],H45:AU45,0)))/COUNTIF(H45:AU45,"&lt;&gt;"))</f>
        <v>0</v>
      </c>
      <c r="H45" s="115" t="s">
        <v>376</v>
      </c>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55" t="s">
        <v>595</v>
      </c>
      <c r="B49" s="255"/>
      <c r="C49" s="255"/>
      <c r="D49" s="255"/>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IFERROR(INDEX('Recommendations'!$G$2:$G$123, MATCH(H2,'Recommendations'!$A$2:$A$123,0))="Implemented", FALSE))</xm:f>
            <x14:dxf>
              <font>
                <color rgb="FF000000"/>
              </font>
              <fill>
                <patternFill>
                  <bgColor rgb="FF3C7D22"/>
                </patternFill>
              </fill>
            </x14:dxf>
          </x14:cfRule>
          <x14:cfRule type="expression" priority="2" id="{00000000-000E-0000-0500-000002000000}">
            <xm:f>AND(H2&lt;&gt;"", IFERROR(INDEX('Recommendations'!$G$2:$G$123, MATCH(H2,'Recommendations'!$A$2:$A$123,0))="Compensated", FALSE))</xm:f>
            <x14:dxf>
              <font>
                <color rgb="FF000000"/>
              </font>
              <fill>
                <patternFill>
                  <bgColor rgb="FFC6E0B4"/>
                </patternFill>
              </fill>
            </x14:dxf>
          </x14:cfRule>
          <x14:cfRule type="expression" priority="3" id="{00000000-000E-0000-0500-000003000000}">
            <xm:f>AND(H2&lt;&gt;"", IFERROR(INDEX('Recommendations'!$G$2:$G$123, MATCH(H2,'Recommendations'!$A$2:$A$123,0))="Testing", FALSE))</xm:f>
            <x14:dxf>
              <font>
                <color rgb="FF000000"/>
              </font>
              <fill>
                <patternFill>
                  <bgColor rgb="FFFFC000"/>
                </patternFill>
              </fill>
            </x14:dxf>
          </x14:cfRule>
          <x14:cfRule type="expression" priority="4" id="{00000000-000E-0000-0500-000004000000}">
            <xm:f>AND(H2&lt;&gt;"", IFERROR(INDEX('Recommendations'!$G$2:$G$123, MATCH(H2,'Recommendations'!$A$2:$A$123,0))="Failed", FALSE))</xm:f>
            <x14:dxf>
              <font>
                <color rgb="FF000000"/>
              </font>
              <fill>
                <patternFill>
                  <bgColor rgb="FFD82891"/>
                </patternFill>
              </fill>
            </x14:dxf>
          </x14:cfRule>
          <x14:cfRule type="expression" priority="5" id="{00000000-000E-0000-0500-000005000000}">
            <xm:f>AND(H2&lt;&gt;"", IFERROR(INDEX('Recommendations'!$G$2:$G$123, MATCH(H2,'Recommendations'!$A$2:$A$123,0))="Risk Accepted", FALSE))</xm:f>
            <x14:dxf>
              <font>
                <color rgb="FF000000"/>
              </font>
              <fill>
                <patternFill>
                  <bgColor rgb="FFD9D9D9"/>
                </patternFill>
              </fill>
            </x14:dxf>
          </x14:cfRule>
          <x14:cfRule type="expression" priority="6" id="{00000000-000E-0000-0500-000006000000}">
            <xm:f>AND(H2&lt;&gt;"", IFERROR(INDEX('Recommendations'!$G$2:$G$123, MATCH(H2,'Recommendations'!$A$2:$A$123,0))="N/A",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1777</v>
      </c>
      <c r="B1" s="145" t="s">
        <v>831</v>
      </c>
      <c r="C1" s="145" t="s">
        <v>0</v>
      </c>
      <c r="D1" s="145" t="s">
        <v>832</v>
      </c>
      <c r="E1" s="145" t="s">
        <v>1778</v>
      </c>
      <c r="F1" s="145" t="s">
        <v>1779</v>
      </c>
      <c r="G1" s="145" t="s">
        <v>1780</v>
      </c>
      <c r="H1" s="145" t="s">
        <v>1781</v>
      </c>
      <c r="I1" s="145" t="s">
        <v>837</v>
      </c>
      <c r="J1" s="145" t="s">
        <v>838</v>
      </c>
      <c r="K1" s="145" t="s">
        <v>839</v>
      </c>
      <c r="L1" s="145" t="s">
        <v>840</v>
      </c>
      <c r="M1" s="145" t="s">
        <v>841</v>
      </c>
      <c r="N1" s="145" t="s">
        <v>842</v>
      </c>
      <c r="O1" s="145" t="s">
        <v>843</v>
      </c>
      <c r="P1" s="145" t="s">
        <v>844</v>
      </c>
      <c r="Q1" s="145" t="s">
        <v>845</v>
      </c>
      <c r="R1" s="145" t="s">
        <v>846</v>
      </c>
      <c r="S1" s="145" t="s">
        <v>847</v>
      </c>
      <c r="T1" s="145" t="s">
        <v>848</v>
      </c>
      <c r="U1" s="145" t="s">
        <v>849</v>
      </c>
      <c r="V1" s="145" t="s">
        <v>850</v>
      </c>
      <c r="W1" s="145" t="s">
        <v>851</v>
      </c>
      <c r="X1" s="145" t="s">
        <v>852</v>
      </c>
      <c r="Y1" s="145" t="s">
        <v>853</v>
      </c>
      <c r="Z1" s="145" t="s">
        <v>854</v>
      </c>
      <c r="AA1" s="145" t="s">
        <v>855</v>
      </c>
      <c r="AB1" s="145" t="s">
        <v>856</v>
      </c>
      <c r="AC1" s="145" t="s">
        <v>857</v>
      </c>
      <c r="AD1" s="145" t="s">
        <v>858</v>
      </c>
      <c r="AE1" s="145" t="s">
        <v>859</v>
      </c>
      <c r="AF1" s="145" t="s">
        <v>860</v>
      </c>
      <c r="AG1" s="145" t="s">
        <v>861</v>
      </c>
      <c r="AH1" s="145" t="s">
        <v>862</v>
      </c>
      <c r="AI1" s="145" t="s">
        <v>863</v>
      </c>
      <c r="AJ1" s="145" t="s">
        <v>864</v>
      </c>
      <c r="AK1" s="145" t="s">
        <v>865</v>
      </c>
      <c r="AL1" s="145" t="s">
        <v>866</v>
      </c>
      <c r="AM1" s="145" t="s">
        <v>867</v>
      </c>
      <c r="AN1" s="145" t="s">
        <v>868</v>
      </c>
      <c r="AO1" s="145" t="s">
        <v>869</v>
      </c>
      <c r="AP1" s="145" t="s">
        <v>870</v>
      </c>
      <c r="AQ1" s="145" t="s">
        <v>871</v>
      </c>
      <c r="AR1" s="145" t="s">
        <v>872</v>
      </c>
      <c r="AS1" s="145" t="s">
        <v>873</v>
      </c>
      <c r="AT1" s="145" t="s">
        <v>874</v>
      </c>
      <c r="AU1" s="145" t="s">
        <v>875</v>
      </c>
      <c r="AV1" s="145" t="s">
        <v>876</v>
      </c>
      <c r="AW1" s="146" t="s">
        <v>877</v>
      </c>
    </row>
    <row r="2" spans="1:49" ht="60" customHeight="1" outlineLevel="1" x14ac:dyDescent="0.35">
      <c r="A2" s="138" t="s">
        <v>1782</v>
      </c>
      <c r="B2" s="124"/>
      <c r="C2" s="123" t="s">
        <v>1783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1782</v>
      </c>
      <c r="B3" s="125" t="s">
        <v>1048</v>
      </c>
      <c r="C3" s="126" t="s">
        <v>1784</v>
      </c>
      <c r="D3" s="128" t="s">
        <v>1785</v>
      </c>
      <c r="E3" s="128" t="s">
        <v>1786</v>
      </c>
      <c r="F3" s="128" t="s">
        <v>1787</v>
      </c>
      <c r="G3" s="128" t="s">
        <v>1788</v>
      </c>
      <c r="H3" s="128" t="s">
        <v>1789</v>
      </c>
      <c r="I3" s="130">
        <f>IF(COUNTIF(J3:AW3,"&lt;&gt;")=0,"",SUMPRODUCT(((Recommendations[ImplStatus]="Implemented")+(Recommendations[ImplStatus]="Compensated"))*ISNUMBER(MATCH(Recommendations[Id],J3:AW3,0)))/COUNTIF(J3:AW3,"&lt;&gt;"))</f>
        <v>0</v>
      </c>
      <c r="J3" s="132" t="s">
        <v>101</v>
      </c>
      <c r="K3" s="132" t="s">
        <v>106</v>
      </c>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1782</v>
      </c>
      <c r="B4" s="125" t="s">
        <v>1790</v>
      </c>
      <c r="C4" s="126" t="s">
        <v>1791</v>
      </c>
      <c r="D4" s="128" t="s">
        <v>1792</v>
      </c>
      <c r="E4" s="128" t="s">
        <v>1793</v>
      </c>
      <c r="F4" s="128" t="s">
        <v>1794</v>
      </c>
      <c r="G4" s="128" t="s">
        <v>1795</v>
      </c>
      <c r="H4" s="128" t="s">
        <v>1796</v>
      </c>
      <c r="I4" s="130">
        <f>IF(COUNTIF(J4:AW4,"&lt;&gt;")=0,"",SUMPRODUCT(((Recommendations[ImplStatus]="Implemented")+(Recommendations[ImplStatus]="Compensated"))*ISNUMBER(MATCH(Recommendations[Id],J4:AW4,0)))/COUNTIF(J4:AW4,"&lt;&gt;"))</f>
        <v>0</v>
      </c>
      <c r="J4" s="132" t="s">
        <v>428</v>
      </c>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1782</v>
      </c>
      <c r="B5" s="125" t="s">
        <v>1797</v>
      </c>
      <c r="C5" s="126" t="s">
        <v>1798</v>
      </c>
      <c r="D5" s="128" t="s">
        <v>1799</v>
      </c>
      <c r="E5" s="128" t="s">
        <v>1800</v>
      </c>
      <c r="F5" s="128" t="s">
        <v>1801</v>
      </c>
      <c r="G5" s="128" t="s">
        <v>1802</v>
      </c>
      <c r="H5" s="128" t="s">
        <v>1803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1782</v>
      </c>
      <c r="B6" s="125" t="s">
        <v>1804</v>
      </c>
      <c r="C6" s="126" t="s">
        <v>1805</v>
      </c>
      <c r="D6" s="128" t="s">
        <v>1806</v>
      </c>
      <c r="E6" s="128" t="s">
        <v>1807</v>
      </c>
      <c r="F6" s="128" t="s">
        <v>1808</v>
      </c>
      <c r="G6" s="128" t="s">
        <v>1809</v>
      </c>
      <c r="H6" s="128" t="s">
        <v>1810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1782</v>
      </c>
      <c r="B7" s="125" t="s">
        <v>1811</v>
      </c>
      <c r="C7" s="126" t="s">
        <v>1812</v>
      </c>
      <c r="D7" s="128" t="s">
        <v>1813</v>
      </c>
      <c r="E7" s="128" t="s">
        <v>1814</v>
      </c>
      <c r="F7" s="128" t="s">
        <v>1815</v>
      </c>
      <c r="G7" s="128" t="s">
        <v>1816</v>
      </c>
      <c r="H7" s="128" t="s">
        <v>1817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1782</v>
      </c>
      <c r="B8" s="125" t="s">
        <v>1818</v>
      </c>
      <c r="C8" s="126" t="s">
        <v>1819</v>
      </c>
      <c r="D8" s="128" t="s">
        <v>1820</v>
      </c>
      <c r="E8" s="128" t="s">
        <v>1821</v>
      </c>
      <c r="F8" s="128" t="s">
        <v>1822</v>
      </c>
      <c r="G8" s="128" t="s">
        <v>1816</v>
      </c>
      <c r="H8" s="128" t="s">
        <v>1823</v>
      </c>
      <c r="I8" s="130">
        <f>IF(COUNTIF(J8:AW8,"&lt;&gt;")=0,"",SUMPRODUCT(((Recommendations[ImplStatus]="Implemented")+(Recommendations[ImplStatus]="Compensated"))*ISNUMBER(MATCH(Recommendations[Id],J8:AW8,0)))/COUNTIF(J8:AW8,"&lt;&gt;"))</f>
        <v>0</v>
      </c>
      <c r="J8" s="132" t="s">
        <v>309</v>
      </c>
      <c r="K8" s="132" t="s">
        <v>418</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1782</v>
      </c>
      <c r="B9" s="125" t="s">
        <v>1824</v>
      </c>
      <c r="C9" s="126" t="s">
        <v>1825</v>
      </c>
      <c r="D9" s="128" t="s">
        <v>1826</v>
      </c>
      <c r="E9" s="128" t="s">
        <v>1827</v>
      </c>
      <c r="F9" s="128" t="s">
        <v>1828</v>
      </c>
      <c r="G9" s="128" t="s">
        <v>1829</v>
      </c>
      <c r="H9" s="128" t="s">
        <v>1830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1782</v>
      </c>
      <c r="B10" s="125" t="s">
        <v>1831</v>
      </c>
      <c r="C10" s="126" t="s">
        <v>1832</v>
      </c>
      <c r="D10" s="128" t="s">
        <v>1833</v>
      </c>
      <c r="E10" s="128" t="s">
        <v>1834</v>
      </c>
      <c r="F10" s="128" t="s">
        <v>1835</v>
      </c>
      <c r="G10" s="128" t="s">
        <v>1836</v>
      </c>
      <c r="H10" s="128" t="s">
        <v>1837</v>
      </c>
      <c r="I10" s="130">
        <f>IF(COUNTIF(J10:AW10,"&lt;&gt;")=0,"",SUMPRODUCT(((Recommendations[ImplStatus]="Implemented")+(Recommendations[ImplStatus]="Compensated"))*ISNUMBER(MATCH(Recommendations[Id],J10:AW10,0)))/COUNTIF(J10:AW10,"&lt;&gt;"))</f>
        <v>0</v>
      </c>
      <c r="J10" s="132" t="s">
        <v>362</v>
      </c>
      <c r="K10" s="132" t="s">
        <v>511</v>
      </c>
      <c r="L10" s="132" t="s">
        <v>516</v>
      </c>
      <c r="M10" s="132" t="s">
        <v>521</v>
      </c>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1782</v>
      </c>
      <c r="B11" s="125" t="s">
        <v>1838</v>
      </c>
      <c r="C11" s="126" t="s">
        <v>1839</v>
      </c>
      <c r="D11" s="128" t="s">
        <v>1840</v>
      </c>
      <c r="E11" s="128" t="s">
        <v>1841</v>
      </c>
      <c r="F11" s="128" t="s">
        <v>1842</v>
      </c>
      <c r="G11" s="128" t="s">
        <v>1843</v>
      </c>
      <c r="H11" s="128" t="s">
        <v>1844</v>
      </c>
      <c r="I11" s="130">
        <f>IF(COUNTIF(J11:AW11,"&lt;&gt;")=0,"",SUMPRODUCT(((Recommendations[ImplStatus]="Implemented")+(Recommendations[ImplStatus]="Compensated"))*ISNUMBER(MATCH(Recommendations[Id],J11:AW11,0)))/COUNTIF(J11:AW11,"&lt;&gt;"))</f>
        <v>0</v>
      </c>
      <c r="J11" s="132" t="s">
        <v>144</v>
      </c>
      <c r="K11" s="132" t="s">
        <v>149</v>
      </c>
      <c r="L11" s="132" t="s">
        <v>154</v>
      </c>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1782</v>
      </c>
      <c r="B12" s="125" t="s">
        <v>1845</v>
      </c>
      <c r="C12" s="126" t="s">
        <v>1846</v>
      </c>
      <c r="D12" s="128" t="s">
        <v>1847</v>
      </c>
      <c r="E12" s="128" t="s">
        <v>1848</v>
      </c>
      <c r="F12" s="128" t="s">
        <v>1849</v>
      </c>
      <c r="G12" s="128" t="s">
        <v>1836</v>
      </c>
      <c r="H12" s="128" t="s">
        <v>1850</v>
      </c>
      <c r="I12" s="130">
        <f>IF(COUNTIF(J12:AW12,"&lt;&gt;")=0,"",SUMPRODUCT(((Recommendations[ImplStatus]="Implemented")+(Recommendations[ImplStatus]="Compensated"))*ISNUMBER(MATCH(Recommendations[Id],J12:AW12,0)))/COUNTIF(J12:AW12,"&lt;&gt;"))</f>
        <v>0</v>
      </c>
      <c r="J12" s="132" t="s">
        <v>13</v>
      </c>
      <c r="K12" s="132" t="s">
        <v>23</v>
      </c>
      <c r="L12" s="132" t="s">
        <v>29</v>
      </c>
      <c r="M12" s="132" t="s">
        <v>34</v>
      </c>
      <c r="N12" s="132" t="s">
        <v>38</v>
      </c>
      <c r="O12" s="132" t="s">
        <v>41</v>
      </c>
      <c r="P12" s="132" t="s">
        <v>576</v>
      </c>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1782</v>
      </c>
      <c r="B13" s="125" t="s">
        <v>1851</v>
      </c>
      <c r="C13" s="126" t="s">
        <v>1852</v>
      </c>
      <c r="D13" s="128" t="s">
        <v>1853</v>
      </c>
      <c r="E13" s="128" t="s">
        <v>1854</v>
      </c>
      <c r="F13" s="128" t="s">
        <v>1855</v>
      </c>
      <c r="G13" s="128" t="s">
        <v>1836</v>
      </c>
      <c r="H13" s="128" t="s">
        <v>1856</v>
      </c>
      <c r="I13" s="130">
        <f>IF(COUNTIF(J13:AW13,"&lt;&gt;")=0,"",SUMPRODUCT(((Recommendations[ImplStatus]="Implemented")+(Recommendations[ImplStatus]="Compensated"))*ISNUMBER(MATCH(Recommendations[Id],J13:AW13,0)))/COUNTIF(J13:AW13,"&lt;&gt;"))</f>
        <v>0</v>
      </c>
      <c r="J13" s="132" t="s">
        <v>353</v>
      </c>
      <c r="K13" s="132" t="s">
        <v>358</v>
      </c>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1782</v>
      </c>
      <c r="B14" s="125" t="s">
        <v>1857</v>
      </c>
      <c r="C14" s="126" t="s">
        <v>1858</v>
      </c>
      <c r="D14" s="128" t="s">
        <v>1859</v>
      </c>
      <c r="E14" s="128" t="s">
        <v>1860</v>
      </c>
      <c r="F14" s="128" t="s">
        <v>1861</v>
      </c>
      <c r="G14" s="128" t="s">
        <v>1862</v>
      </c>
      <c r="H14" s="128" t="s">
        <v>1863</v>
      </c>
      <c r="I14" s="130">
        <f>IF(COUNTIF(J14:AW14,"&lt;&gt;")=0,"",SUMPRODUCT(((Recommendations[ImplStatus]="Implemented")+(Recommendations[ImplStatus]="Compensated"))*ISNUMBER(MATCH(Recommendations[Id],J14:AW14,0)))/COUNTIF(J14:AW14,"&lt;&gt;"))</f>
        <v>0</v>
      </c>
      <c r="J14" s="132" t="s">
        <v>61</v>
      </c>
      <c r="K14" s="132" t="s">
        <v>353</v>
      </c>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1782</v>
      </c>
      <c r="B15" s="125" t="s">
        <v>1864</v>
      </c>
      <c r="C15" s="126" t="s">
        <v>1865</v>
      </c>
      <c r="D15" s="128" t="s">
        <v>1866</v>
      </c>
      <c r="E15" s="128" t="s">
        <v>1867</v>
      </c>
      <c r="F15" s="128" t="s">
        <v>1868</v>
      </c>
      <c r="G15" s="128" t="s">
        <v>1869</v>
      </c>
      <c r="H15" s="128" t="s">
        <v>1870</v>
      </c>
      <c r="I15" s="130">
        <f>IF(COUNTIF(J15:AW15,"&lt;&gt;")=0,"",SUMPRODUCT(((Recommendations[ImplStatus]="Implemented")+(Recommendations[ImplStatus]="Compensated"))*ISNUMBER(MATCH(Recommendations[Id],J15:AW15,0)))/COUNTIF(J15:AW15,"&lt;&gt;"))</f>
        <v>0</v>
      </c>
      <c r="J15" s="132" t="s">
        <v>66</v>
      </c>
      <c r="K15" s="132" t="s">
        <v>71</v>
      </c>
      <c r="L15" s="132" t="s">
        <v>403</v>
      </c>
      <c r="M15" s="132" t="s">
        <v>408</v>
      </c>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1782</v>
      </c>
      <c r="B16" s="125" t="s">
        <v>1871</v>
      </c>
      <c r="C16" s="126" t="s">
        <v>1872</v>
      </c>
      <c r="D16" s="128" t="s">
        <v>1873</v>
      </c>
      <c r="E16" s="128" t="s">
        <v>1874</v>
      </c>
      <c r="F16" s="128" t="s">
        <v>1875</v>
      </c>
      <c r="G16" s="128" t="s">
        <v>1876</v>
      </c>
      <c r="H16" s="128" t="s">
        <v>1877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1782</v>
      </c>
      <c r="B17" s="125" t="s">
        <v>1878</v>
      </c>
      <c r="C17" s="126" t="s">
        <v>1879</v>
      </c>
      <c r="D17" s="128" t="s">
        <v>1880</v>
      </c>
      <c r="E17" s="128" t="s">
        <v>1881</v>
      </c>
      <c r="F17" s="128" t="s">
        <v>1882</v>
      </c>
      <c r="G17" s="128" t="s">
        <v>1883</v>
      </c>
      <c r="H17" s="128" t="s">
        <v>1884</v>
      </c>
      <c r="I17" s="130">
        <f>IF(COUNTIF(J17:AW17,"&lt;&gt;")=0,"",SUMPRODUCT(((Recommendations[ImplStatus]="Implemented")+(Recommendations[ImplStatus]="Compensated"))*ISNUMBER(MATCH(Recommendations[Id],J17:AW17,0)))/COUNTIF(J17:AW17,"&lt;&gt;"))</f>
        <v>0</v>
      </c>
      <c r="J17" s="132" t="s">
        <v>248</v>
      </c>
      <c r="K17" s="132" t="s">
        <v>252</v>
      </c>
      <c r="L17" s="132" t="s">
        <v>256</v>
      </c>
      <c r="M17" s="132" t="s">
        <v>260</v>
      </c>
      <c r="N17" s="132" t="s">
        <v>264</v>
      </c>
      <c r="O17" s="132" t="s">
        <v>272</v>
      </c>
      <c r="P17" s="132" t="s">
        <v>290</v>
      </c>
      <c r="Q17" s="132" t="s">
        <v>443</v>
      </c>
      <c r="R17" s="132" t="s">
        <v>448</v>
      </c>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1782</v>
      </c>
      <c r="B18" s="125" t="s">
        <v>1885</v>
      </c>
      <c r="C18" s="126" t="s">
        <v>1886</v>
      </c>
      <c r="D18" s="128" t="s">
        <v>1887</v>
      </c>
      <c r="E18" s="128" t="s">
        <v>1888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1889</v>
      </c>
      <c r="B19" s="124"/>
      <c r="C19" s="123" t="s">
        <v>1890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1889</v>
      </c>
      <c r="B20" s="125" t="s">
        <v>1891</v>
      </c>
      <c r="C20" s="126" t="s">
        <v>1892</v>
      </c>
      <c r="D20" s="128" t="s">
        <v>1893</v>
      </c>
      <c r="E20" s="128" t="s">
        <v>1894</v>
      </c>
      <c r="F20" s="128" t="s">
        <v>1895</v>
      </c>
      <c r="G20" s="128" t="s">
        <v>1896</v>
      </c>
      <c r="H20" s="128" t="s">
        <v>1897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1889</v>
      </c>
      <c r="B21" s="125" t="s">
        <v>1898</v>
      </c>
      <c r="C21" s="126" t="s">
        <v>1899</v>
      </c>
      <c r="D21" s="128" t="s">
        <v>1900</v>
      </c>
      <c r="E21" s="128" t="s">
        <v>1901</v>
      </c>
      <c r="F21" s="128" t="s">
        <v>1902</v>
      </c>
      <c r="G21" s="128" t="s">
        <v>1903</v>
      </c>
      <c r="H21" s="128" t="s">
        <v>1904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1905</v>
      </c>
      <c r="B22" s="124"/>
      <c r="C22" s="123" t="s">
        <v>1906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1905</v>
      </c>
      <c r="B23" s="125" t="s">
        <v>1907</v>
      </c>
      <c r="C23" s="126" t="s">
        <v>1908</v>
      </c>
      <c r="D23" s="128" t="s">
        <v>1909</v>
      </c>
      <c r="E23" s="128" t="s">
        <v>1910</v>
      </c>
      <c r="F23" s="128" t="s">
        <v>1911</v>
      </c>
      <c r="G23" s="128" t="s">
        <v>1912</v>
      </c>
      <c r="H23" s="128" t="s">
        <v>1913</v>
      </c>
      <c r="I23" s="130">
        <f>IF(COUNTIF(J23:AW23,"&lt;&gt;")=0,"",SUMPRODUCT(((Recommendations[ImplStatus]="Implemented")+(Recommendations[ImplStatus]="Compensated"))*ISNUMBER(MATCH(Recommendations[Id],J23:AW23,0)))/COUNTIF(J23:AW23,"&lt;&gt;"))</f>
        <v>0</v>
      </c>
      <c r="J23" s="132" t="s">
        <v>45</v>
      </c>
      <c r="K23" s="132" t="s">
        <v>111</v>
      </c>
      <c r="L23" s="132" t="s">
        <v>159</v>
      </c>
      <c r="M23" s="132" t="s">
        <v>174</v>
      </c>
      <c r="N23" s="132" t="s">
        <v>398</v>
      </c>
      <c r="O23" s="132" t="s">
        <v>571</v>
      </c>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1905</v>
      </c>
      <c r="B24" s="125" t="s">
        <v>1914</v>
      </c>
      <c r="C24" s="126" t="s">
        <v>1915</v>
      </c>
      <c r="D24" s="128" t="s">
        <v>1916</v>
      </c>
      <c r="E24" s="128" t="s">
        <v>1917</v>
      </c>
      <c r="F24" s="128" t="s">
        <v>1918</v>
      </c>
      <c r="G24" s="128" t="s">
        <v>1919</v>
      </c>
      <c r="H24" s="128" t="s">
        <v>1920</v>
      </c>
      <c r="I24" s="130">
        <f>IF(COUNTIF(J24:AW24,"&lt;&gt;")=0,"",SUMPRODUCT(((Recommendations[ImplStatus]="Implemented")+(Recommendations[ImplStatus]="Compensated"))*ISNUMBER(MATCH(Recommendations[Id],J24:AW24,0)))/COUNTIF(J24:AW24,"&lt;&gt;"))</f>
        <v>0</v>
      </c>
      <c r="J24" s="132" t="s">
        <v>45</v>
      </c>
      <c r="K24" s="132" t="s">
        <v>111</v>
      </c>
      <c r="L24" s="132" t="s">
        <v>159</v>
      </c>
      <c r="M24" s="132" t="s">
        <v>571</v>
      </c>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1905</v>
      </c>
      <c r="B25" s="125" t="s">
        <v>1921</v>
      </c>
      <c r="C25" s="126" t="s">
        <v>1922</v>
      </c>
      <c r="D25" s="128" t="s">
        <v>1923</v>
      </c>
      <c r="E25" s="128" t="s">
        <v>1924</v>
      </c>
      <c r="F25" s="128" t="s">
        <v>1925</v>
      </c>
      <c r="G25" s="128" t="s">
        <v>1926</v>
      </c>
      <c r="H25" s="128" t="s">
        <v>1927</v>
      </c>
      <c r="I25" s="130">
        <f>IF(COUNTIF(J25:AW25,"&lt;&gt;")=0,"",SUMPRODUCT(((Recommendations[ImplStatus]="Implemented")+(Recommendations[ImplStatus]="Compensated"))*ISNUMBER(MATCH(Recommendations[Id],J25:AW25,0)))/COUNTIF(J25:AW25,"&lt;&gt;"))</f>
        <v>0</v>
      </c>
      <c r="J25" s="132" t="s">
        <v>111</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1905</v>
      </c>
      <c r="B26" s="125" t="s">
        <v>1928</v>
      </c>
      <c r="C26" s="126" t="s">
        <v>1929</v>
      </c>
      <c r="D26" s="128" t="s">
        <v>1930</v>
      </c>
      <c r="E26" s="128" t="s">
        <v>1931</v>
      </c>
      <c r="F26" s="128" t="s">
        <v>1932</v>
      </c>
      <c r="G26" s="128" t="s">
        <v>1919</v>
      </c>
      <c r="H26" s="128" t="s">
        <v>1933</v>
      </c>
      <c r="I26" s="130">
        <f>IF(COUNTIF(J26:AW26,"&lt;&gt;")=0,"",SUMPRODUCT(((Recommendations[ImplStatus]="Implemented")+(Recommendations[ImplStatus]="Compensated"))*ISNUMBER(MATCH(Recommendations[Id],J26:AW26,0)))/COUNTIF(J26:AW26,"&lt;&gt;"))</f>
        <v>0</v>
      </c>
      <c r="J26" s="132" t="s">
        <v>179</v>
      </c>
      <c r="K26" s="132" t="s">
        <v>184</v>
      </c>
      <c r="L26" s="132" t="s">
        <v>526</v>
      </c>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1905</v>
      </c>
      <c r="B27" s="125" t="s">
        <v>1934</v>
      </c>
      <c r="C27" s="126" t="s">
        <v>1935</v>
      </c>
      <c r="D27" s="128" t="s">
        <v>1936</v>
      </c>
      <c r="E27" s="128" t="s">
        <v>1937</v>
      </c>
      <c r="F27" s="128" t="s">
        <v>1938</v>
      </c>
      <c r="G27" s="128" t="s">
        <v>1939</v>
      </c>
      <c r="H27" s="128" t="s">
        <v>1940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1905</v>
      </c>
      <c r="B28" s="125" t="s">
        <v>1941</v>
      </c>
      <c r="C28" s="126" t="s">
        <v>1942</v>
      </c>
      <c r="D28" s="128" t="s">
        <v>1943</v>
      </c>
      <c r="E28" s="128" t="s">
        <v>1944</v>
      </c>
      <c r="F28" s="128" t="s">
        <v>1945</v>
      </c>
      <c r="G28" s="128" t="s">
        <v>1946</v>
      </c>
      <c r="H28" s="128" t="s">
        <v>1947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1905</v>
      </c>
      <c r="B29" s="125" t="s">
        <v>1948</v>
      </c>
      <c r="C29" s="126" t="s">
        <v>1949</v>
      </c>
      <c r="D29" s="128" t="s">
        <v>1950</v>
      </c>
      <c r="E29" s="128" t="s">
        <v>1951</v>
      </c>
      <c r="F29" s="128" t="s">
        <v>1952</v>
      </c>
      <c r="G29" s="128" t="s">
        <v>1836</v>
      </c>
      <c r="H29" s="128" t="s">
        <v>1953</v>
      </c>
      <c r="I29" s="130">
        <f>IF(COUNTIF(J29:AW29,"&lt;&gt;")=0,"",SUMPRODUCT(((Recommendations[ImplStatus]="Implemented")+(Recommendations[ImplStatus]="Compensated"))*ISNUMBER(MATCH(Recommendations[Id],J29:AW29,0)))/COUNTIF(J29:AW29,"&lt;&gt;"))</f>
        <v>0</v>
      </c>
      <c r="J29" s="132" t="s">
        <v>164</v>
      </c>
      <c r="K29" s="132" t="s">
        <v>189</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1905</v>
      </c>
      <c r="B30" s="125" t="s">
        <v>1954</v>
      </c>
      <c r="C30" s="126" t="s">
        <v>1955</v>
      </c>
      <c r="D30" s="128" t="s">
        <v>1956</v>
      </c>
      <c r="E30" s="128" t="s">
        <v>1957</v>
      </c>
      <c r="F30" s="128" t="s">
        <v>1958</v>
      </c>
      <c r="G30" s="128" t="s">
        <v>1919</v>
      </c>
      <c r="H30" s="128" t="s">
        <v>1959</v>
      </c>
      <c r="I30" s="130">
        <f>IF(COUNTIF(J30:AW30,"&lt;&gt;")=0,"",SUMPRODUCT(((Recommendations[ImplStatus]="Implemented")+(Recommendations[ImplStatus]="Compensated"))*ISNUMBER(MATCH(Recommendations[Id],J30:AW30,0)))/COUNTIF(J30:AW30,"&lt;&gt;"))</f>
        <v>0</v>
      </c>
      <c r="J30" s="132" t="s">
        <v>194</v>
      </c>
      <c r="K30" s="132" t="s">
        <v>199</v>
      </c>
      <c r="L30" s="132" t="s">
        <v>204</v>
      </c>
      <c r="M30" s="132" t="s">
        <v>209</v>
      </c>
      <c r="N30" s="132" t="s">
        <v>214</v>
      </c>
      <c r="O30" s="132" t="s">
        <v>219</v>
      </c>
      <c r="P30" s="132" t="s">
        <v>224</v>
      </c>
      <c r="Q30" s="132" t="s">
        <v>229</v>
      </c>
      <c r="R30" s="132" t="s">
        <v>556</v>
      </c>
      <c r="S30" s="132" t="s">
        <v>561</v>
      </c>
      <c r="T30" s="132" t="s">
        <v>566</v>
      </c>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1960</v>
      </c>
      <c r="B31" s="124"/>
      <c r="C31" s="123" t="s">
        <v>1961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1960</v>
      </c>
      <c r="B32" s="125" t="s">
        <v>1962</v>
      </c>
      <c r="C32" s="126" t="s">
        <v>1963</v>
      </c>
      <c r="D32" s="128" t="s">
        <v>1964</v>
      </c>
      <c r="E32" s="128" t="s">
        <v>1965</v>
      </c>
      <c r="F32" s="128" t="s">
        <v>1966</v>
      </c>
      <c r="G32" s="128" t="s">
        <v>1967</v>
      </c>
      <c r="H32" s="128" t="s">
        <v>1968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1960</v>
      </c>
      <c r="B33" s="125" t="s">
        <v>1969</v>
      </c>
      <c r="C33" s="126" t="s">
        <v>1970</v>
      </c>
      <c r="D33" s="128" t="s">
        <v>1971</v>
      </c>
      <c r="E33" s="128" t="s">
        <v>1972</v>
      </c>
      <c r="F33" s="128" t="s">
        <v>1973</v>
      </c>
      <c r="G33" s="128" t="s">
        <v>1974</v>
      </c>
      <c r="H33" s="128" t="s">
        <v>1975</v>
      </c>
      <c r="I33" s="130">
        <f>IF(COUNTIF(J33:AW33,"&lt;&gt;")=0,"",SUMPRODUCT(((Recommendations[ImplStatus]="Implemented")+(Recommendations[ImplStatus]="Compensated"))*ISNUMBER(MATCH(Recommendations[Id],J33:AW33,0)))/COUNTIF(J33:AW33,"&lt;&gt;"))</f>
        <v>0</v>
      </c>
      <c r="J33" s="132" t="s">
        <v>462</v>
      </c>
      <c r="K33" s="132" t="s">
        <v>467</v>
      </c>
      <c r="L33" s="132" t="s">
        <v>472</v>
      </c>
      <c r="M33" s="132" t="s">
        <v>477</v>
      </c>
      <c r="N33" s="132" t="s">
        <v>482</v>
      </c>
      <c r="O33" s="132" t="s">
        <v>486</v>
      </c>
      <c r="P33" s="132" t="s">
        <v>491</v>
      </c>
      <c r="Q33" s="132" t="s">
        <v>585</v>
      </c>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1960</v>
      </c>
      <c r="B34" s="125" t="s">
        <v>1976</v>
      </c>
      <c r="C34" s="126" t="s">
        <v>1977</v>
      </c>
      <c r="D34" s="128" t="s">
        <v>1978</v>
      </c>
      <c r="E34" s="128" t="s">
        <v>1979</v>
      </c>
      <c r="F34" s="128" t="s">
        <v>1980</v>
      </c>
      <c r="G34" s="128" t="s">
        <v>1981</v>
      </c>
      <c r="H34" s="128" t="s">
        <v>1982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1960</v>
      </c>
      <c r="B35" s="125" t="s">
        <v>1983</v>
      </c>
      <c r="C35" s="126" t="s">
        <v>1984</v>
      </c>
      <c r="D35" s="128" t="s">
        <v>1985</v>
      </c>
      <c r="E35" s="128" t="s">
        <v>1986</v>
      </c>
      <c r="F35" s="128" t="s">
        <v>1987</v>
      </c>
      <c r="G35" s="128" t="s">
        <v>1988</v>
      </c>
      <c r="H35" s="128" t="s">
        <v>1989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1960</v>
      </c>
      <c r="B36" s="125" t="s">
        <v>1990</v>
      </c>
      <c r="C36" s="126" t="s">
        <v>1991</v>
      </c>
      <c r="D36" s="128" t="s">
        <v>1992</v>
      </c>
      <c r="E36" s="128" t="s">
        <v>1993</v>
      </c>
      <c r="F36" s="128" t="s">
        <v>1994</v>
      </c>
      <c r="G36" s="128" t="s">
        <v>1995</v>
      </c>
      <c r="H36" s="128" t="s">
        <v>1996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1960</v>
      </c>
      <c r="B37" s="125" t="s">
        <v>1997</v>
      </c>
      <c r="C37" s="126" t="s">
        <v>1998</v>
      </c>
      <c r="D37" s="128" t="s">
        <v>1999</v>
      </c>
      <c r="E37" s="128" t="s">
        <v>2000</v>
      </c>
      <c r="F37" s="128" t="s">
        <v>2001</v>
      </c>
      <c r="G37" s="128" t="s">
        <v>2002</v>
      </c>
      <c r="H37" s="128" t="s">
        <v>2003</v>
      </c>
      <c r="I37" s="130">
        <f>IF(COUNTIF(J37:AW37,"&lt;&gt;")=0,"",SUMPRODUCT(((Recommendations[ImplStatus]="Implemented")+(Recommendations[ImplStatus]="Compensated"))*ISNUMBER(MATCH(Recommendations[Id],J37:AW37,0)))/COUNTIF(J37:AW37,"&lt;&gt;"))</f>
        <v>0</v>
      </c>
      <c r="J37" s="132" t="s">
        <v>56</v>
      </c>
      <c r="K37" s="132" t="s">
        <v>61</v>
      </c>
      <c r="L37" s="132" t="s">
        <v>66</v>
      </c>
      <c r="M37" s="132" t="s">
        <v>71</v>
      </c>
      <c r="N37" s="132" t="s">
        <v>76</v>
      </c>
      <c r="O37" s="132" t="s">
        <v>81</v>
      </c>
      <c r="P37" s="132" t="s">
        <v>85</v>
      </c>
      <c r="Q37" s="132" t="s">
        <v>89</v>
      </c>
      <c r="R37" s="132" t="s">
        <v>93</v>
      </c>
      <c r="S37" s="132" t="s">
        <v>97</v>
      </c>
      <c r="T37" s="132" t="s">
        <v>116</v>
      </c>
      <c r="U37" s="132" t="s">
        <v>121</v>
      </c>
      <c r="V37" s="132" t="s">
        <v>126</v>
      </c>
      <c r="W37" s="132" t="s">
        <v>131</v>
      </c>
      <c r="X37" s="132" t="s">
        <v>135</v>
      </c>
      <c r="Y37" s="132" t="s">
        <v>239</v>
      </c>
      <c r="Z37" s="132" t="s">
        <v>244</v>
      </c>
      <c r="AA37" s="132" t="s">
        <v>248</v>
      </c>
      <c r="AB37" s="132" t="s">
        <v>252</v>
      </c>
      <c r="AC37" s="132" t="s">
        <v>256</v>
      </c>
      <c r="AD37" s="132" t="s">
        <v>260</v>
      </c>
      <c r="AE37" s="132" t="s">
        <v>264</v>
      </c>
      <c r="AF37" s="132" t="s">
        <v>268</v>
      </c>
      <c r="AG37" s="132" t="s">
        <v>272</v>
      </c>
      <c r="AH37" s="132" t="s">
        <v>276</v>
      </c>
      <c r="AI37" s="132" t="s">
        <v>279</v>
      </c>
      <c r="AJ37" s="132" t="s">
        <v>282</v>
      </c>
      <c r="AK37" s="132" t="s">
        <v>285</v>
      </c>
      <c r="AL37" s="132" t="s">
        <v>290</v>
      </c>
      <c r="AM37" s="132" t="s">
        <v>294</v>
      </c>
      <c r="AN37" s="132" t="s">
        <v>299</v>
      </c>
      <c r="AO37" s="132" t="s">
        <v>304</v>
      </c>
      <c r="AP37" s="132" t="s">
        <v>334</v>
      </c>
      <c r="AQ37" s="132" t="s">
        <v>339</v>
      </c>
      <c r="AR37" s="132" t="s">
        <v>385</v>
      </c>
      <c r="AS37" s="132" t="s">
        <v>408</v>
      </c>
      <c r="AT37" s="132" t="s">
        <v>413</v>
      </c>
      <c r="AU37" s="132" t="s">
        <v>433</v>
      </c>
      <c r="AV37" s="132" t="s">
        <v>443</v>
      </c>
      <c r="AW37" s="142" t="s">
        <v>453</v>
      </c>
    </row>
    <row r="38" spans="1:49" ht="60" customHeight="1" x14ac:dyDescent="0.35">
      <c r="A38" s="139" t="s">
        <v>1960</v>
      </c>
      <c r="B38" s="125" t="s">
        <v>2004</v>
      </c>
      <c r="C38" s="126" t="s">
        <v>2005</v>
      </c>
      <c r="D38" s="128" t="s">
        <v>2006</v>
      </c>
      <c r="E38" s="128" t="s">
        <v>2007</v>
      </c>
      <c r="F38" s="128" t="s">
        <v>2008</v>
      </c>
      <c r="G38" s="128" t="s">
        <v>2009</v>
      </c>
      <c r="H38" s="128" t="s">
        <v>2010</v>
      </c>
      <c r="I38" s="130">
        <f>IF(COUNTIF(J38:AW38,"&lt;&gt;")=0,"",SUMPRODUCT(((Recommendations[ImplStatus]="Implemented")+(Recommendations[ImplStatus]="Compensated"))*ISNUMBER(MATCH(Recommendations[Id],J38:AW38,0)))/COUNTIF(J38:AW38,"&lt;&gt;"))</f>
        <v>0</v>
      </c>
      <c r="J38" s="132" t="s">
        <v>234</v>
      </c>
      <c r="K38" s="132" t="s">
        <v>344</v>
      </c>
      <c r="L38" s="132" t="s">
        <v>349</v>
      </c>
      <c r="M38" s="132" t="s">
        <v>580</v>
      </c>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1960</v>
      </c>
      <c r="B39" s="125" t="s">
        <v>2011</v>
      </c>
      <c r="C39" s="126" t="s">
        <v>2012</v>
      </c>
      <c r="D39" s="128" t="s">
        <v>2013</v>
      </c>
      <c r="E39" s="128" t="s">
        <v>2014</v>
      </c>
      <c r="F39" s="128" t="s">
        <v>2015</v>
      </c>
      <c r="G39" s="128" t="s">
        <v>2016</v>
      </c>
      <c r="H39" s="128" t="s">
        <v>2017</v>
      </c>
      <c r="I39" s="130">
        <f>IF(COUNTIF(J39:AW39,"&lt;&gt;")=0,"",SUMPRODUCT(((Recommendations[ImplStatus]="Implemented")+(Recommendations[ImplStatus]="Compensated"))*ISNUMBER(MATCH(Recommendations[Id],J39:AW39,0)))/COUNTIF(J39:AW39,"&lt;&gt;"))</f>
        <v>0</v>
      </c>
      <c r="J39" s="132" t="s">
        <v>457</v>
      </c>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1960</v>
      </c>
      <c r="B40" s="125" t="s">
        <v>2018</v>
      </c>
      <c r="C40" s="126" t="s">
        <v>2019</v>
      </c>
      <c r="D40" s="128" t="s">
        <v>2020</v>
      </c>
      <c r="E40" s="128" t="s">
        <v>2021</v>
      </c>
      <c r="F40" s="128" t="s">
        <v>2022</v>
      </c>
      <c r="G40" s="128" t="s">
        <v>2023</v>
      </c>
      <c r="H40" s="128" t="s">
        <v>2024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1960</v>
      </c>
      <c r="B41" s="125" t="s">
        <v>2025</v>
      </c>
      <c r="C41" s="126" t="s">
        <v>2026</v>
      </c>
      <c r="D41" s="128" t="s">
        <v>2027</v>
      </c>
      <c r="E41" s="128" t="s">
        <v>2028</v>
      </c>
      <c r="F41" s="128" t="s">
        <v>2029</v>
      </c>
      <c r="G41" s="128" t="s">
        <v>1967</v>
      </c>
      <c r="H41" s="128" t="s">
        <v>2030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2031</v>
      </c>
      <c r="B42" s="124"/>
      <c r="C42" s="123" t="s">
        <v>2032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2031</v>
      </c>
      <c r="B43" s="125" t="s">
        <v>2033</v>
      </c>
      <c r="C43" s="126" t="s">
        <v>2034</v>
      </c>
      <c r="D43" s="128" t="s">
        <v>2035</v>
      </c>
      <c r="E43" s="128" t="s">
        <v>2036</v>
      </c>
      <c r="F43" s="128" t="s">
        <v>2037</v>
      </c>
      <c r="G43" s="128" t="s">
        <v>2038</v>
      </c>
      <c r="H43" s="128" t="s">
        <v>2039</v>
      </c>
      <c r="I43" s="130">
        <f>IF(COUNTIF(J43:AW43,"&lt;&gt;")=0,"",SUMPRODUCT(((Recommendations[ImplStatus]="Implemented")+(Recommendations[ImplStatus]="Compensated"))*ISNUMBER(MATCH(Recommendations[Id],J43:AW43,0)))/COUNTIF(J43:AW43,"&lt;&gt;"))</f>
        <v>0</v>
      </c>
      <c r="J43" s="132" t="s">
        <v>309</v>
      </c>
      <c r="K43" s="132" t="s">
        <v>390</v>
      </c>
      <c r="L43" s="132" t="s">
        <v>541</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2031</v>
      </c>
      <c r="B44" s="125" t="s">
        <v>2040</v>
      </c>
      <c r="C44" s="126" t="s">
        <v>2041</v>
      </c>
      <c r="D44" s="128" t="s">
        <v>2042</v>
      </c>
      <c r="E44" s="128" t="s">
        <v>2043</v>
      </c>
      <c r="F44" s="128" t="s">
        <v>2044</v>
      </c>
      <c r="G44" s="128" t="s">
        <v>2045</v>
      </c>
      <c r="H44" s="128" t="s">
        <v>2046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2031</v>
      </c>
      <c r="B45" s="125" t="s">
        <v>2047</v>
      </c>
      <c r="C45" s="126" t="s">
        <v>2048</v>
      </c>
      <c r="D45" s="128" t="s">
        <v>2049</v>
      </c>
      <c r="E45" s="128" t="s">
        <v>2050</v>
      </c>
      <c r="F45" s="128" t="s">
        <v>2051</v>
      </c>
      <c r="G45" s="128" t="s">
        <v>2052</v>
      </c>
      <c r="H45" s="128" t="s">
        <v>2053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2031</v>
      </c>
      <c r="B46" s="125" t="s">
        <v>2054</v>
      </c>
      <c r="C46" s="126" t="s">
        <v>2055</v>
      </c>
      <c r="D46" s="128" t="s">
        <v>2056</v>
      </c>
      <c r="E46" s="128" t="s">
        <v>2057</v>
      </c>
      <c r="F46" s="128" t="s">
        <v>2058</v>
      </c>
      <c r="G46" s="128" t="s">
        <v>2052</v>
      </c>
      <c r="H46" s="128" t="s">
        <v>2059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2031</v>
      </c>
      <c r="B47" s="125" t="s">
        <v>2060</v>
      </c>
      <c r="C47" s="126" t="s">
        <v>2061</v>
      </c>
      <c r="D47" s="128" t="s">
        <v>2062</v>
      </c>
      <c r="E47" s="128" t="s">
        <v>2063</v>
      </c>
      <c r="F47" s="128" t="s">
        <v>2064</v>
      </c>
      <c r="G47" s="128" t="s">
        <v>2065</v>
      </c>
      <c r="H47" s="128" t="s">
        <v>2066</v>
      </c>
      <c r="I47" s="130">
        <f>IF(COUNTIF(J47:AW47,"&lt;&gt;")=0,"",SUMPRODUCT(((Recommendations[ImplStatus]="Implemented")+(Recommendations[ImplStatus]="Compensated"))*ISNUMBER(MATCH(Recommendations[Id],J47:AW47,0)))/COUNTIF(J47:AW47,"&lt;&gt;"))</f>
        <v>0</v>
      </c>
      <c r="J47" s="132" t="s">
        <v>366</v>
      </c>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2031</v>
      </c>
      <c r="B48" s="125" t="s">
        <v>2067</v>
      </c>
      <c r="C48" s="126" t="s">
        <v>2068</v>
      </c>
      <c r="D48" s="128" t="s">
        <v>2069</v>
      </c>
      <c r="E48" s="128" t="s">
        <v>2070</v>
      </c>
      <c r="F48" s="128" t="s">
        <v>2071</v>
      </c>
      <c r="G48" s="128" t="s">
        <v>2072</v>
      </c>
      <c r="H48" s="128" t="s">
        <v>2073</v>
      </c>
      <c r="I48" s="130">
        <f>IF(COUNTIF(J48:AW48,"&lt;&gt;")=0,"",SUMPRODUCT(((Recommendations[ImplStatus]="Implemented")+(Recommendations[ImplStatus]="Compensated"))*ISNUMBER(MATCH(Recommendations[Id],J48:AW48,0)))/COUNTIF(J48:AW48,"&lt;&gt;"))</f>
        <v>0</v>
      </c>
      <c r="J48" s="132" t="s">
        <v>319</v>
      </c>
      <c r="K48" s="132" t="s">
        <v>324</v>
      </c>
      <c r="L48" s="132" t="s">
        <v>329</v>
      </c>
      <c r="M48" s="132" t="s">
        <v>551</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2031</v>
      </c>
      <c r="B49" s="125" t="s">
        <v>2074</v>
      </c>
      <c r="C49" s="126" t="s">
        <v>2075</v>
      </c>
      <c r="D49" s="128" t="s">
        <v>2076</v>
      </c>
      <c r="E49" s="128" t="s">
        <v>2077</v>
      </c>
      <c r="F49" s="128" t="s">
        <v>2078</v>
      </c>
      <c r="G49" s="128" t="s">
        <v>1836</v>
      </c>
      <c r="H49" s="128" t="s">
        <v>2079</v>
      </c>
      <c r="I49" s="130">
        <f>IF(COUNTIF(J49:AW49,"&lt;&gt;")=0,"",SUMPRODUCT(((Recommendations[ImplStatus]="Implemented")+(Recommendations[ImplStatus]="Compensated"))*ISNUMBER(MATCH(Recommendations[Id],J49:AW49,0)))/COUNTIF(J49:AW49,"&lt;&gt;"))</f>
        <v>0</v>
      </c>
      <c r="J49" s="132" t="s">
        <v>394</v>
      </c>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2031</v>
      </c>
      <c r="B50" s="125" t="s">
        <v>2080</v>
      </c>
      <c r="C50" s="126" t="s">
        <v>2081</v>
      </c>
      <c r="D50" s="128" t="s">
        <v>2082</v>
      </c>
      <c r="E50" s="128" t="s">
        <v>2083</v>
      </c>
      <c r="F50" s="128" t="s">
        <v>2084</v>
      </c>
      <c r="G50" s="128" t="s">
        <v>2085</v>
      </c>
      <c r="H50" s="128" t="s">
        <v>2086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2087</v>
      </c>
      <c r="B51" s="124"/>
      <c r="C51" s="123" t="s">
        <v>2088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2087</v>
      </c>
      <c r="B52" s="125" t="s">
        <v>2089</v>
      </c>
      <c r="C52" s="126" t="s">
        <v>2090</v>
      </c>
      <c r="D52" s="128" t="s">
        <v>2091</v>
      </c>
      <c r="E52" s="128" t="s">
        <v>2092</v>
      </c>
      <c r="F52" s="128" t="s">
        <v>2093</v>
      </c>
      <c r="G52" s="128" t="s">
        <v>2094</v>
      </c>
      <c r="H52" s="128" t="s">
        <v>2095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2087</v>
      </c>
      <c r="B53" s="125" t="s">
        <v>2096</v>
      </c>
      <c r="C53" s="126" t="s">
        <v>2097</v>
      </c>
      <c r="D53" s="128" t="s">
        <v>2098</v>
      </c>
      <c r="E53" s="128" t="s">
        <v>2099</v>
      </c>
      <c r="F53" s="128" t="s">
        <v>2100</v>
      </c>
      <c r="G53" s="128" t="s">
        <v>2101</v>
      </c>
      <c r="H53" s="128" t="s">
        <v>2102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2087</v>
      </c>
      <c r="B54" s="125" t="s">
        <v>2103</v>
      </c>
      <c r="C54" s="126" t="s">
        <v>2104</v>
      </c>
      <c r="D54" s="128" t="s">
        <v>2105</v>
      </c>
      <c r="E54" s="128" t="s">
        <v>2106</v>
      </c>
      <c r="F54" s="128" t="s">
        <v>2107</v>
      </c>
      <c r="G54" s="128" t="s">
        <v>2108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2087</v>
      </c>
      <c r="B55" s="125" t="s">
        <v>2109</v>
      </c>
      <c r="C55" s="126" t="s">
        <v>2110</v>
      </c>
      <c r="D55" s="128" t="s">
        <v>2111</v>
      </c>
      <c r="E55" s="128" t="s">
        <v>2112</v>
      </c>
      <c r="F55" s="128" t="s">
        <v>2113</v>
      </c>
      <c r="G55" s="128" t="s">
        <v>2114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2087</v>
      </c>
      <c r="B56" s="125" t="s">
        <v>2115</v>
      </c>
      <c r="C56" s="126" t="s">
        <v>2116</v>
      </c>
      <c r="D56" s="128" t="s">
        <v>2117</v>
      </c>
      <c r="E56" s="128" t="s">
        <v>2118</v>
      </c>
      <c r="F56" s="128" t="s">
        <v>2119</v>
      </c>
      <c r="G56" s="128" t="s">
        <v>2120</v>
      </c>
      <c r="H56" s="128" t="s">
        <v>2121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2122</v>
      </c>
      <c r="B57" s="124"/>
      <c r="C57" s="123" t="s">
        <v>2123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2122</v>
      </c>
      <c r="B58" s="125" t="s">
        <v>2124</v>
      </c>
      <c r="C58" s="126" t="s">
        <v>2125</v>
      </c>
      <c r="D58" s="128" t="s">
        <v>2126</v>
      </c>
      <c r="E58" s="128" t="s">
        <v>2127</v>
      </c>
      <c r="F58" s="128" t="s">
        <v>2128</v>
      </c>
      <c r="G58" s="128" t="s">
        <v>2129</v>
      </c>
      <c r="H58" s="128" t="s">
        <v>2130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2122</v>
      </c>
      <c r="B59" s="125" t="s">
        <v>2131</v>
      </c>
      <c r="C59" s="126" t="s">
        <v>2132</v>
      </c>
      <c r="D59" s="128" t="s">
        <v>2133</v>
      </c>
      <c r="E59" s="128" t="s">
        <v>2134</v>
      </c>
      <c r="F59" s="128" t="s">
        <v>2135</v>
      </c>
      <c r="G59" s="128" t="s">
        <v>2136</v>
      </c>
      <c r="H59" s="128" t="s">
        <v>2137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2122</v>
      </c>
      <c r="B60" s="125" t="s">
        <v>2138</v>
      </c>
      <c r="C60" s="126" t="s">
        <v>2139</v>
      </c>
      <c r="D60" s="128" t="s">
        <v>2140</v>
      </c>
      <c r="E60" s="128" t="s">
        <v>2141</v>
      </c>
      <c r="F60" s="128" t="s">
        <v>2142</v>
      </c>
      <c r="G60" s="128" t="s">
        <v>2143</v>
      </c>
      <c r="H60" s="128" t="s">
        <v>2144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2145</v>
      </c>
      <c r="B61" s="124"/>
      <c r="C61" s="123" t="s">
        <v>2146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2145</v>
      </c>
      <c r="B62" s="125" t="s">
        <v>2147</v>
      </c>
      <c r="C62" s="126" t="s">
        <v>2148</v>
      </c>
      <c r="D62" s="128" t="s">
        <v>2149</v>
      </c>
      <c r="E62" s="128" t="s">
        <v>2150</v>
      </c>
      <c r="F62" s="128" t="s">
        <v>2151</v>
      </c>
      <c r="G62" s="128" t="s">
        <v>2152</v>
      </c>
      <c r="H62" s="128" t="s">
        <v>2153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2145</v>
      </c>
      <c r="B63" s="125" t="s">
        <v>2154</v>
      </c>
      <c r="C63" s="126" t="s">
        <v>2155</v>
      </c>
      <c r="D63" s="128" t="s">
        <v>2156</v>
      </c>
      <c r="E63" s="128" t="s">
        <v>2157</v>
      </c>
      <c r="F63" s="128" t="s">
        <v>2158</v>
      </c>
      <c r="G63" s="128" t="s">
        <v>2159</v>
      </c>
      <c r="H63" s="128" t="s">
        <v>2160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2145</v>
      </c>
      <c r="B64" s="125" t="s">
        <v>2161</v>
      </c>
      <c r="C64" s="126" t="s">
        <v>2162</v>
      </c>
      <c r="D64" s="128" t="s">
        <v>2163</v>
      </c>
      <c r="E64" s="128" t="s">
        <v>2164</v>
      </c>
      <c r="F64" s="128" t="s">
        <v>2165</v>
      </c>
      <c r="G64" s="128" t="s">
        <v>2166</v>
      </c>
      <c r="H64" s="128" t="s">
        <v>2167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2145</v>
      </c>
      <c r="B65" s="125" t="s">
        <v>2168</v>
      </c>
      <c r="C65" s="126" t="s">
        <v>2169</v>
      </c>
      <c r="D65" s="128" t="s">
        <v>2170</v>
      </c>
      <c r="E65" s="128" t="s">
        <v>2171</v>
      </c>
      <c r="F65" s="128" t="s">
        <v>2172</v>
      </c>
      <c r="G65" s="128" t="s">
        <v>2173</v>
      </c>
      <c r="H65" s="128" t="s">
        <v>2174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2145</v>
      </c>
      <c r="B66" s="125" t="s">
        <v>2175</v>
      </c>
      <c r="C66" s="126" t="s">
        <v>2176</v>
      </c>
      <c r="D66" s="128" t="s">
        <v>2177</v>
      </c>
      <c r="E66" s="128" t="s">
        <v>2178</v>
      </c>
      <c r="F66" s="128" t="s">
        <v>2179</v>
      </c>
      <c r="G66" s="128" t="s">
        <v>2180</v>
      </c>
      <c r="H66" s="128" t="s">
        <v>2181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2145</v>
      </c>
      <c r="B67" s="125" t="s">
        <v>2182</v>
      </c>
      <c r="C67" s="126" t="s">
        <v>2183</v>
      </c>
      <c r="D67" s="128" t="s">
        <v>2184</v>
      </c>
      <c r="E67" s="128" t="s">
        <v>2185</v>
      </c>
      <c r="F67" s="128" t="s">
        <v>2186</v>
      </c>
      <c r="G67" s="128" t="s">
        <v>2187</v>
      </c>
      <c r="H67" s="128" t="s">
        <v>2188</v>
      </c>
      <c r="I67" s="130">
        <f>IF(COUNTIF(J67:AW67,"&lt;&gt;")=0,"",SUMPRODUCT(((Recommendations[ImplStatus]="Implemented")+(Recommendations[ImplStatus]="Compensated"))*ISNUMBER(MATCH(Recommendations[Id],J67:AW67,0)))/COUNTIF(J67:AW67,"&lt;&gt;"))</f>
        <v>0</v>
      </c>
      <c r="J67" s="132" t="s">
        <v>381</v>
      </c>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2145</v>
      </c>
      <c r="B68" s="125" t="s">
        <v>2189</v>
      </c>
      <c r="C68" s="126" t="s">
        <v>2190</v>
      </c>
      <c r="D68" s="128" t="s">
        <v>2191</v>
      </c>
      <c r="E68" s="128" t="s">
        <v>2192</v>
      </c>
      <c r="F68" s="128" t="s">
        <v>2193</v>
      </c>
      <c r="G68" s="128" t="s">
        <v>2194</v>
      </c>
      <c r="H68" s="128" t="s">
        <v>2195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2196</v>
      </c>
      <c r="B69" s="124"/>
      <c r="C69" s="123" t="s">
        <v>2197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2196</v>
      </c>
      <c r="B70" s="125" t="s">
        <v>2198</v>
      </c>
      <c r="C70" s="126" t="s">
        <v>2199</v>
      </c>
      <c r="D70" s="128" t="s">
        <v>2200</v>
      </c>
      <c r="E70" s="128" t="s">
        <v>2201</v>
      </c>
      <c r="F70" s="128" t="s">
        <v>2202</v>
      </c>
      <c r="G70" s="128" t="s">
        <v>2203</v>
      </c>
      <c r="H70" s="128" t="s">
        <v>2204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2196</v>
      </c>
      <c r="B71" s="125" t="s">
        <v>2205</v>
      </c>
      <c r="C71" s="126" t="s">
        <v>2206</v>
      </c>
      <c r="D71" s="128" t="s">
        <v>2207</v>
      </c>
      <c r="E71" s="128" t="s">
        <v>2208</v>
      </c>
      <c r="F71" s="128" t="s">
        <v>2209</v>
      </c>
      <c r="G71" s="128" t="s">
        <v>2210</v>
      </c>
      <c r="H71" s="128" t="s">
        <v>2211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2212</v>
      </c>
      <c r="B72" s="124"/>
      <c r="C72" s="123" t="s">
        <v>2213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2212</v>
      </c>
      <c r="B73" s="125" t="s">
        <v>2214</v>
      </c>
      <c r="C73" s="126" t="s">
        <v>2215</v>
      </c>
      <c r="D73" s="128" t="s">
        <v>2216</v>
      </c>
      <c r="E73" s="128" t="s">
        <v>2217</v>
      </c>
      <c r="F73" s="128" t="s">
        <v>2218</v>
      </c>
      <c r="G73" s="128" t="s">
        <v>2219</v>
      </c>
      <c r="H73" s="128" t="s">
        <v>2220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2212</v>
      </c>
      <c r="B74" s="125" t="s">
        <v>2221</v>
      </c>
      <c r="C74" s="126" t="s">
        <v>2222</v>
      </c>
      <c r="D74" s="128" t="s">
        <v>2223</v>
      </c>
      <c r="E74" s="128" t="s">
        <v>2224</v>
      </c>
      <c r="F74" s="128" t="s">
        <v>2225</v>
      </c>
      <c r="G74" s="128" t="s">
        <v>2226</v>
      </c>
      <c r="H74" s="128" t="s">
        <v>2227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2212</v>
      </c>
      <c r="B75" s="125" t="s">
        <v>2228</v>
      </c>
      <c r="C75" s="126" t="s">
        <v>2229</v>
      </c>
      <c r="D75" s="128" t="s">
        <v>2230</v>
      </c>
      <c r="E75" s="128" t="s">
        <v>2231</v>
      </c>
      <c r="F75" s="128" t="s">
        <v>2232</v>
      </c>
      <c r="G75" s="128" t="s">
        <v>2233</v>
      </c>
      <c r="H75" s="128" t="s">
        <v>2234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2212</v>
      </c>
      <c r="B76" s="125" t="s">
        <v>2235</v>
      </c>
      <c r="C76" s="126" t="s">
        <v>2236</v>
      </c>
      <c r="D76" s="128" t="s">
        <v>2237</v>
      </c>
      <c r="E76" s="128" t="s">
        <v>2238</v>
      </c>
      <c r="F76" s="128" t="s">
        <v>2239</v>
      </c>
      <c r="G76" s="128" t="s">
        <v>2240</v>
      </c>
      <c r="H76" s="128" t="s">
        <v>2241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2212</v>
      </c>
      <c r="B77" s="125" t="s">
        <v>2242</v>
      </c>
      <c r="C77" s="126" t="s">
        <v>2243</v>
      </c>
      <c r="D77" s="128" t="s">
        <v>2244</v>
      </c>
      <c r="E77" s="128" t="s">
        <v>2245</v>
      </c>
      <c r="F77" s="128" t="s">
        <v>2246</v>
      </c>
      <c r="G77" s="128" t="s">
        <v>2240</v>
      </c>
      <c r="H77" s="128" t="s">
        <v>2247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2248</v>
      </c>
      <c r="B78" s="124"/>
      <c r="C78" s="123" t="s">
        <v>2249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2248</v>
      </c>
      <c r="B79" s="125" t="s">
        <v>2248</v>
      </c>
      <c r="C79" s="126" t="s">
        <v>2250</v>
      </c>
      <c r="D79" s="128" t="s">
        <v>2251</v>
      </c>
      <c r="E79" s="128" t="s">
        <v>2252</v>
      </c>
      <c r="F79" s="128" t="s">
        <v>2253</v>
      </c>
      <c r="G79" s="128" t="s">
        <v>2254</v>
      </c>
      <c r="H79" s="128" t="s">
        <v>2255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2248</v>
      </c>
      <c r="B80" s="125" t="s">
        <v>2256</v>
      </c>
      <c r="C80" s="126" t="s">
        <v>2257</v>
      </c>
      <c r="D80" s="128" t="s">
        <v>2258</v>
      </c>
      <c r="E80" s="128" t="s">
        <v>2259</v>
      </c>
      <c r="F80" s="128" t="s">
        <v>2260</v>
      </c>
      <c r="G80" s="128" t="s">
        <v>2261</v>
      </c>
      <c r="H80" s="128" t="s">
        <v>2262</v>
      </c>
      <c r="I80" s="130">
        <f>IF(COUNTIF(J80:AW80,"&lt;&gt;")=0,"",SUMPRODUCT(((Recommendations[ImplStatus]="Implemented")+(Recommendations[ImplStatus]="Compensated"))*ISNUMBER(MATCH(Recommendations[Id],J80:AW80,0)))/COUNTIF(J80:AW80,"&lt;&gt;"))</f>
        <v>0</v>
      </c>
      <c r="J80" s="132" t="s">
        <v>376</v>
      </c>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2248</v>
      </c>
      <c r="B81" s="125" t="s">
        <v>2263</v>
      </c>
      <c r="C81" s="126" t="s">
        <v>2264</v>
      </c>
      <c r="D81" s="128" t="s">
        <v>2265</v>
      </c>
      <c r="E81" s="128" t="s">
        <v>2266</v>
      </c>
      <c r="F81" s="128" t="s">
        <v>2267</v>
      </c>
      <c r="G81" s="128" t="s">
        <v>2268</v>
      </c>
      <c r="H81" s="128" t="s">
        <v>2269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2270</v>
      </c>
      <c r="B82" s="124"/>
      <c r="C82" s="123" t="s">
        <v>2271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2270</v>
      </c>
      <c r="B83" s="125" t="s">
        <v>2272</v>
      </c>
      <c r="C83" s="126" t="s">
        <v>2273</v>
      </c>
      <c r="D83" s="128" t="s">
        <v>2274</v>
      </c>
      <c r="E83" s="128" t="s">
        <v>2275</v>
      </c>
      <c r="F83" s="128" t="s">
        <v>2276</v>
      </c>
      <c r="G83" s="128" t="s">
        <v>2277</v>
      </c>
      <c r="H83" s="128" t="s">
        <v>2278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2270</v>
      </c>
      <c r="B84" s="125" t="s">
        <v>2279</v>
      </c>
      <c r="C84" s="126" t="s">
        <v>2280</v>
      </c>
      <c r="D84" s="128" t="s">
        <v>2281</v>
      </c>
      <c r="E84" s="128" t="s">
        <v>2282</v>
      </c>
      <c r="F84" s="128" t="s">
        <v>2283</v>
      </c>
      <c r="G84" s="128" t="s">
        <v>2284</v>
      </c>
      <c r="H84" s="128" t="s">
        <v>2285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2270</v>
      </c>
      <c r="B85" s="125" t="s">
        <v>2286</v>
      </c>
      <c r="C85" s="126" t="s">
        <v>2287</v>
      </c>
      <c r="D85" s="128" t="s">
        <v>2288</v>
      </c>
      <c r="E85" s="128" t="s">
        <v>2289</v>
      </c>
      <c r="F85" s="128" t="s">
        <v>2290</v>
      </c>
      <c r="G85" s="128" t="s">
        <v>2291</v>
      </c>
      <c r="H85" s="128" t="s">
        <v>2292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2270</v>
      </c>
      <c r="B86" s="125" t="s">
        <v>2293</v>
      </c>
      <c r="C86" s="126" t="s">
        <v>2294</v>
      </c>
      <c r="D86" s="128" t="s">
        <v>2295</v>
      </c>
      <c r="E86" s="128" t="s">
        <v>2296</v>
      </c>
      <c r="F86" s="128" t="s">
        <v>2297</v>
      </c>
      <c r="G86" s="128" t="s">
        <v>2298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2299</v>
      </c>
      <c r="B87" s="124"/>
      <c r="C87" s="123" t="s">
        <v>2300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2299</v>
      </c>
      <c r="B88" s="125" t="s">
        <v>2301</v>
      </c>
      <c r="C88" s="126" t="s">
        <v>2302</v>
      </c>
      <c r="D88" s="128" t="s">
        <v>2303</v>
      </c>
      <c r="E88" s="128" t="s">
        <v>2304</v>
      </c>
      <c r="F88" s="128" t="s">
        <v>2305</v>
      </c>
      <c r="G88" s="128" t="s">
        <v>2306</v>
      </c>
      <c r="H88" s="128" t="s">
        <v>2307</v>
      </c>
      <c r="I88" s="130">
        <f>IF(COUNTIF(J88:AW88,"&lt;&gt;")=0,"",SUMPRODUCT(((Recommendations[ImplStatus]="Implemented")+(Recommendations[ImplStatus]="Compensated"))*ISNUMBER(MATCH(Recommendations[Id],J88:AW88,0)))/COUNTIF(J88:AW88,"&lt;&gt;"))</f>
        <v>0</v>
      </c>
      <c r="J88" s="132" t="s">
        <v>398</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2299</v>
      </c>
      <c r="B89" s="125" t="s">
        <v>2308</v>
      </c>
      <c r="C89" s="126" t="s">
        <v>2309</v>
      </c>
      <c r="D89" s="128" t="s">
        <v>2310</v>
      </c>
      <c r="E89" s="128" t="s">
        <v>2311</v>
      </c>
      <c r="F89" s="128" t="s">
        <v>2312</v>
      </c>
      <c r="G89" s="128" t="s">
        <v>1836</v>
      </c>
      <c r="H89" s="128" t="s">
        <v>2313</v>
      </c>
      <c r="I89" s="130">
        <f>IF(COUNTIF(J89:AW89,"&lt;&gt;")=0,"",SUMPRODUCT(((Recommendations[ImplStatus]="Implemented")+(Recommendations[ImplStatus]="Compensated"))*ISNUMBER(MATCH(Recommendations[Id],J89:AW89,0)))/COUNTIF(J89:AW89,"&lt;&gt;"))</f>
        <v>0</v>
      </c>
      <c r="J89" s="132" t="s">
        <v>438</v>
      </c>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2299</v>
      </c>
      <c r="B90" s="125" t="s">
        <v>2314</v>
      </c>
      <c r="C90" s="126" t="s">
        <v>2315</v>
      </c>
      <c r="D90" s="128" t="s">
        <v>2316</v>
      </c>
      <c r="E90" s="128" t="s">
        <v>2317</v>
      </c>
      <c r="F90" s="128" t="s">
        <v>2318</v>
      </c>
      <c r="G90" s="128" t="s">
        <v>2306</v>
      </c>
      <c r="H90" s="128" t="s">
        <v>2319</v>
      </c>
      <c r="I90" s="130">
        <f>IF(COUNTIF(J90:AW90,"&lt;&gt;")=0,"",SUMPRODUCT(((Recommendations[ImplStatus]="Implemented")+(Recommendations[ImplStatus]="Compensated"))*ISNUMBER(MATCH(Recommendations[Id],J90:AW90,0)))/COUNTIF(J90:AW90,"&lt;&gt;"))</f>
        <v>0</v>
      </c>
      <c r="J90" s="132" t="s">
        <v>139</v>
      </c>
      <c r="K90" s="132" t="s">
        <v>423</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2299</v>
      </c>
      <c r="B91" s="125" t="s">
        <v>2320</v>
      </c>
      <c r="C91" s="126" t="s">
        <v>2321</v>
      </c>
      <c r="D91" s="128" t="s">
        <v>2322</v>
      </c>
      <c r="E91" s="128" t="s">
        <v>2323</v>
      </c>
      <c r="F91" s="128" t="s">
        <v>2324</v>
      </c>
      <c r="G91" s="128" t="s">
        <v>1836</v>
      </c>
      <c r="H91" s="128" t="s">
        <v>2325</v>
      </c>
      <c r="I91" s="130">
        <f>IF(COUNTIF(J91:AW91,"&lt;&gt;")=0,"",SUMPRODUCT(((Recommendations[ImplStatus]="Implemented")+(Recommendations[ImplStatus]="Compensated"))*ISNUMBER(MATCH(Recommendations[Id],J91:AW91,0)))/COUNTIF(J91:AW91,"&lt;&gt;"))</f>
        <v>0</v>
      </c>
      <c r="J91" s="132" t="s">
        <v>50</v>
      </c>
      <c r="K91" s="132" t="s">
        <v>334</v>
      </c>
      <c r="L91" s="132" t="s">
        <v>339</v>
      </c>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2299</v>
      </c>
      <c r="B92" s="125" t="s">
        <v>2326</v>
      </c>
      <c r="C92" s="126" t="s">
        <v>2327</v>
      </c>
      <c r="D92" s="128" t="s">
        <v>2328</v>
      </c>
      <c r="E92" s="128" t="s">
        <v>2329</v>
      </c>
      <c r="F92" s="128" t="s">
        <v>2330</v>
      </c>
      <c r="G92" s="128" t="s">
        <v>1836</v>
      </c>
      <c r="H92" s="128" t="s">
        <v>2331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2299</v>
      </c>
      <c r="B93" s="125" t="s">
        <v>2332</v>
      </c>
      <c r="C93" s="126" t="s">
        <v>2333</v>
      </c>
      <c r="D93" s="128" t="s">
        <v>2334</v>
      </c>
      <c r="E93" s="128" t="s">
        <v>2335</v>
      </c>
      <c r="F93" s="128" t="s">
        <v>2336</v>
      </c>
      <c r="G93" s="128" t="s">
        <v>2337</v>
      </c>
      <c r="H93" s="128" t="s">
        <v>2338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2299</v>
      </c>
      <c r="B94" s="125" t="s">
        <v>2339</v>
      </c>
      <c r="C94" s="126" t="s">
        <v>2340</v>
      </c>
      <c r="D94" s="128" t="s">
        <v>2341</v>
      </c>
      <c r="E94" s="128" t="s">
        <v>2342</v>
      </c>
      <c r="F94" s="128" t="s">
        <v>2343</v>
      </c>
      <c r="G94" s="128" t="s">
        <v>2344</v>
      </c>
      <c r="H94" s="128" t="s">
        <v>2345</v>
      </c>
      <c r="I94" s="130">
        <f>IF(COUNTIF(J94:AW94,"&lt;&gt;")=0,"",SUMPRODUCT(((Recommendations[ImplStatus]="Implemented")+(Recommendations[ImplStatus]="Compensated"))*ISNUMBER(MATCH(Recommendations[Id],J94:AW94,0)))/COUNTIF(J94:AW94,"&lt;&gt;"))</f>
        <v>0</v>
      </c>
      <c r="J94" s="132" t="s">
        <v>314</v>
      </c>
      <c r="K94" s="132" t="s">
        <v>371</v>
      </c>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2299</v>
      </c>
      <c r="B95" s="125" t="s">
        <v>2346</v>
      </c>
      <c r="C95" s="126" t="s">
        <v>2347</v>
      </c>
      <c r="D95" s="128" t="s">
        <v>2348</v>
      </c>
      <c r="E95" s="128" t="s">
        <v>2349</v>
      </c>
      <c r="F95" s="128" t="s">
        <v>2350</v>
      </c>
      <c r="G95" s="128" t="s">
        <v>2351</v>
      </c>
      <c r="H95" s="128" t="s">
        <v>2352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2299</v>
      </c>
      <c r="B96" s="125" t="s">
        <v>2353</v>
      </c>
      <c r="C96" s="126" t="s">
        <v>2354</v>
      </c>
      <c r="D96" s="128" t="s">
        <v>2355</v>
      </c>
      <c r="E96" s="128" t="s">
        <v>2356</v>
      </c>
      <c r="F96" s="128" t="s">
        <v>2357</v>
      </c>
      <c r="G96" s="128" t="s">
        <v>2358</v>
      </c>
      <c r="H96" s="128" t="s">
        <v>2359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2299</v>
      </c>
      <c r="B97" s="125" t="s">
        <v>2360</v>
      </c>
      <c r="C97" s="126" t="s">
        <v>2361</v>
      </c>
      <c r="D97" s="128" t="s">
        <v>2362</v>
      </c>
      <c r="E97" s="128" t="s">
        <v>2363</v>
      </c>
      <c r="F97" s="128" t="s">
        <v>2364</v>
      </c>
      <c r="G97" s="128" t="s">
        <v>2365</v>
      </c>
      <c r="H97" s="128" t="s">
        <v>2366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2367</v>
      </c>
      <c r="B98" s="124"/>
      <c r="C98" s="123" t="s">
        <v>2368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2367</v>
      </c>
      <c r="B99" s="125" t="s">
        <v>2369</v>
      </c>
      <c r="C99" s="126" t="s">
        <v>2370</v>
      </c>
      <c r="D99" s="128" t="s">
        <v>2371</v>
      </c>
      <c r="E99" s="128" t="s">
        <v>2372</v>
      </c>
      <c r="F99" s="128" t="s">
        <v>2373</v>
      </c>
      <c r="G99" s="128" t="s">
        <v>2374</v>
      </c>
      <c r="H99" s="128" t="s">
        <v>2375</v>
      </c>
      <c r="I99" s="130">
        <f>IF(COUNTIF(J99:AW99,"&lt;&gt;")=0,"",SUMPRODUCT(((Recommendations[ImplStatus]="Implemented")+(Recommendations[ImplStatus]="Compensated"))*ISNUMBER(MATCH(Recommendations[Id],J99:AW99,0)))/COUNTIF(J99:AW99,"&lt;&gt;"))</f>
        <v>0</v>
      </c>
      <c r="J99" s="132" t="s">
        <v>169</v>
      </c>
      <c r="K99" s="132" t="s">
        <v>590</v>
      </c>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2367</v>
      </c>
      <c r="B100" s="125" t="s">
        <v>2376</v>
      </c>
      <c r="C100" s="126" t="s">
        <v>2377</v>
      </c>
      <c r="D100" s="128" t="s">
        <v>2378</v>
      </c>
      <c r="E100" s="128" t="s">
        <v>2379</v>
      </c>
      <c r="F100" s="128" t="s">
        <v>2380</v>
      </c>
      <c r="G100" s="128" t="s">
        <v>2381</v>
      </c>
      <c r="H100" s="128" t="s">
        <v>2382</v>
      </c>
      <c r="I100" s="130">
        <f>IF(COUNTIF(J100:AW100,"&lt;&gt;")=0,"",SUMPRODUCT(((Recommendations[ImplStatus]="Implemented")+(Recommendations[ImplStatus]="Compensated"))*ISNUMBER(MATCH(Recommendations[Id],J100:AW100,0)))/COUNTIF(J100:AW100,"&lt;&gt;"))</f>
        <v>0</v>
      </c>
      <c r="J100" s="132" t="s">
        <v>531</v>
      </c>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2367</v>
      </c>
      <c r="B101" s="125" t="s">
        <v>2383</v>
      </c>
      <c r="C101" s="126" t="s">
        <v>2384</v>
      </c>
      <c r="D101" s="128" t="s">
        <v>2385</v>
      </c>
      <c r="E101" s="128" t="s">
        <v>2386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2367</v>
      </c>
      <c r="B102" s="125" t="s">
        <v>2387</v>
      </c>
      <c r="C102" s="126" t="s">
        <v>2388</v>
      </c>
      <c r="D102" s="128" t="s">
        <v>2389</v>
      </c>
      <c r="E102" s="128" t="s">
        <v>2390</v>
      </c>
      <c r="F102" s="128" t="s">
        <v>2391</v>
      </c>
      <c r="G102" s="128" t="s">
        <v>2392</v>
      </c>
      <c r="H102" s="128" t="s">
        <v>2393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2367</v>
      </c>
      <c r="B103" s="125" t="s">
        <v>2394</v>
      </c>
      <c r="C103" s="126" t="s">
        <v>2395</v>
      </c>
      <c r="D103" s="128" t="s">
        <v>2396</v>
      </c>
      <c r="E103" s="128" t="s">
        <v>2397</v>
      </c>
      <c r="F103" s="128" t="s">
        <v>2398</v>
      </c>
      <c r="G103" s="128" t="s">
        <v>2399</v>
      </c>
      <c r="H103" s="128" t="s">
        <v>2400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2401</v>
      </c>
      <c r="B104" s="124"/>
      <c r="C104" s="123" t="s">
        <v>2402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2401</v>
      </c>
      <c r="B105" s="125" t="s">
        <v>2403</v>
      </c>
      <c r="C105" s="126" t="s">
        <v>2404</v>
      </c>
      <c r="D105" s="128" t="s">
        <v>2405</v>
      </c>
      <c r="E105" s="128" t="s">
        <v>2406</v>
      </c>
      <c r="F105" s="128" t="s">
        <v>2407</v>
      </c>
      <c r="G105" s="128" t="s">
        <v>2408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2401</v>
      </c>
      <c r="B106" s="125" t="s">
        <v>2409</v>
      </c>
      <c r="C106" s="126" t="s">
        <v>2410</v>
      </c>
      <c r="D106" s="128" t="s">
        <v>2411</v>
      </c>
      <c r="E106" s="128" t="s">
        <v>2412</v>
      </c>
      <c r="F106" s="128" t="s">
        <v>2413</v>
      </c>
      <c r="G106" s="128" t="s">
        <v>2414</v>
      </c>
      <c r="H106" s="128" t="s">
        <v>2415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2401</v>
      </c>
      <c r="B107" s="125" t="s">
        <v>2416</v>
      </c>
      <c r="C107" s="126" t="s">
        <v>2417</v>
      </c>
      <c r="D107" s="128" t="s">
        <v>2418</v>
      </c>
      <c r="E107" s="128" t="s">
        <v>2419</v>
      </c>
      <c r="F107" s="128" t="s">
        <v>2420</v>
      </c>
      <c r="G107" s="128" t="s">
        <v>2421</v>
      </c>
      <c r="H107" s="128" t="s">
        <v>2422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2423</v>
      </c>
      <c r="B108" s="124"/>
      <c r="C108" s="123" t="s">
        <v>2424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2423</v>
      </c>
      <c r="B109" s="125" t="s">
        <v>2425</v>
      </c>
      <c r="C109" s="126" t="s">
        <v>2426</v>
      </c>
      <c r="D109" s="128" t="s">
        <v>2427</v>
      </c>
      <c r="E109" s="128" t="s">
        <v>2428</v>
      </c>
      <c r="F109" s="128" t="s">
        <v>2429</v>
      </c>
      <c r="G109" s="128" t="s">
        <v>2430</v>
      </c>
      <c r="H109" s="128" t="s">
        <v>2431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2423</v>
      </c>
      <c r="B110" s="125" t="s">
        <v>2432</v>
      </c>
      <c r="C110" s="126" t="s">
        <v>2433</v>
      </c>
      <c r="D110" s="128" t="s">
        <v>2434</v>
      </c>
      <c r="E110" s="128" t="s">
        <v>2435</v>
      </c>
      <c r="F110" s="128" t="s">
        <v>2436</v>
      </c>
      <c r="G110" s="128" t="s">
        <v>2437</v>
      </c>
      <c r="H110" s="128" t="s">
        <v>2438</v>
      </c>
      <c r="I110" s="130">
        <f>IF(COUNTIF(J110:AW110,"&lt;&gt;")=0,"",SUMPRODUCT(((Recommendations[ImplStatus]="Implemented")+(Recommendations[ImplStatus]="Compensated"))*ISNUMBER(MATCH(Recommendations[Id],J110:AW110,0)))/COUNTIF(J110:AW110,"&lt;&gt;"))</f>
        <v>0</v>
      </c>
      <c r="J110" s="132" t="s">
        <v>590</v>
      </c>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2423</v>
      </c>
      <c r="B111" s="125" t="s">
        <v>2439</v>
      </c>
      <c r="C111" s="126" t="s">
        <v>2440</v>
      </c>
      <c r="D111" s="128" t="s">
        <v>2441</v>
      </c>
      <c r="E111" s="128" t="s">
        <v>2442</v>
      </c>
      <c r="F111" s="128" t="s">
        <v>2443</v>
      </c>
      <c r="G111" s="128" t="s">
        <v>2444</v>
      </c>
      <c r="H111" s="128" t="s">
        <v>2445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2446</v>
      </c>
      <c r="B112" s="124"/>
      <c r="C112" s="123" t="s">
        <v>2447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2446</v>
      </c>
      <c r="B113" s="125" t="s">
        <v>2448</v>
      </c>
      <c r="C113" s="126" t="s">
        <v>2449</v>
      </c>
      <c r="D113" s="128" t="s">
        <v>2450</v>
      </c>
      <c r="E113" s="128" t="s">
        <v>2451</v>
      </c>
      <c r="F113" s="128" t="s">
        <v>2452</v>
      </c>
      <c r="G113" s="128" t="s">
        <v>2453</v>
      </c>
      <c r="H113" s="128" t="s">
        <v>2454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2446</v>
      </c>
      <c r="B114" s="125" t="s">
        <v>2455</v>
      </c>
      <c r="C114" s="126" t="s">
        <v>2456</v>
      </c>
      <c r="D114" s="128" t="s">
        <v>2457</v>
      </c>
      <c r="E114" s="128" t="s">
        <v>2458</v>
      </c>
      <c r="F114" s="128" t="s">
        <v>2459</v>
      </c>
      <c r="G114" s="128" t="s">
        <v>2453</v>
      </c>
      <c r="H114" s="128" t="s">
        <v>2460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2446</v>
      </c>
      <c r="B115" s="133" t="s">
        <v>2461</v>
      </c>
      <c r="C115" s="134" t="s">
        <v>2462</v>
      </c>
      <c r="D115" s="135" t="s">
        <v>2463</v>
      </c>
      <c r="E115" s="135" t="s">
        <v>2464</v>
      </c>
      <c r="F115" s="135" t="s">
        <v>2465</v>
      </c>
      <c r="G115" s="135" t="s">
        <v>2466</v>
      </c>
      <c r="H115" s="135" t="s">
        <v>2467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55" t="s">
        <v>595</v>
      </c>
      <c r="B119" s="255"/>
      <c r="C119" s="255"/>
      <c r="D119" s="255"/>
      <c r="E119" s="255"/>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IFERROR(INDEX('Recommendations'!$G$2:$G$123, MATCH(J2,'Recommendations'!$A$2:$A$123,0))="Implemented", FALSE))</xm:f>
            <x14:dxf>
              <font>
                <color rgb="FF000000"/>
              </font>
              <fill>
                <patternFill>
                  <bgColor rgb="FF3C7D22"/>
                </patternFill>
              </fill>
            </x14:dxf>
          </x14:cfRule>
          <x14:cfRule type="expression" priority="2" id="{00000000-000E-0000-0600-000002000000}">
            <xm:f>AND(J2&lt;&gt;"", IFERROR(INDEX('Recommendations'!$G$2:$G$123, MATCH(J2,'Recommendations'!$A$2:$A$123,0))="Compensated", FALSE))</xm:f>
            <x14:dxf>
              <font>
                <color rgb="FF000000"/>
              </font>
              <fill>
                <patternFill>
                  <bgColor rgb="FFC6E0B4"/>
                </patternFill>
              </fill>
            </x14:dxf>
          </x14:cfRule>
          <x14:cfRule type="expression" priority="3" id="{00000000-000E-0000-0600-000003000000}">
            <xm:f>AND(J2&lt;&gt;"", IFERROR(INDEX('Recommendations'!$G$2:$G$123, MATCH(J2,'Recommendations'!$A$2:$A$123,0))="Testing", FALSE))</xm:f>
            <x14:dxf>
              <font>
                <color rgb="FF000000"/>
              </font>
              <fill>
                <patternFill>
                  <bgColor rgb="FFFFC000"/>
                </patternFill>
              </fill>
            </x14:dxf>
          </x14:cfRule>
          <x14:cfRule type="expression" priority="4" id="{00000000-000E-0000-0600-000004000000}">
            <xm:f>AND(J2&lt;&gt;"", IFERROR(INDEX('Recommendations'!$G$2:$G$123, MATCH(J2,'Recommendations'!$A$2:$A$123,0))="Failed", FALSE))</xm:f>
            <x14:dxf>
              <font>
                <color rgb="FF000000"/>
              </font>
              <fill>
                <patternFill>
                  <bgColor rgb="FFD82891"/>
                </patternFill>
              </fill>
            </x14:dxf>
          </x14:cfRule>
          <x14:cfRule type="expression" priority="5" id="{00000000-000E-0000-0600-000005000000}">
            <xm:f>AND(J2&lt;&gt;"", IFERROR(INDEX('Recommendations'!$G$2:$G$123, MATCH(J2,'Recommendations'!$A$2:$A$123,0))="Risk Accepted", FALSE))</xm:f>
            <x14:dxf>
              <font>
                <color rgb="FF000000"/>
              </font>
              <fill>
                <patternFill>
                  <bgColor rgb="FFD9D9D9"/>
                </patternFill>
              </fill>
            </x14:dxf>
          </x14:cfRule>
          <x14:cfRule type="expression" priority="6" id="{00000000-000E-0000-0600-000006000000}">
            <xm:f>AND(J2&lt;&gt;"", IFERROR(INDEX('Recommendations'!$G$2:$G$123, MATCH(J2,'Recommendations'!$A$2:$A$123,0))="N/A",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2468</v>
      </c>
      <c r="B1" s="184" t="s">
        <v>2469</v>
      </c>
      <c r="C1" s="184" t="s">
        <v>0</v>
      </c>
      <c r="D1" s="184" t="s">
        <v>2470</v>
      </c>
      <c r="E1" s="184" t="s">
        <v>2471</v>
      </c>
      <c r="F1" s="184" t="s">
        <v>2472</v>
      </c>
      <c r="G1" s="184" t="s">
        <v>837</v>
      </c>
      <c r="H1" s="184" t="s">
        <v>838</v>
      </c>
      <c r="I1" s="184" t="s">
        <v>839</v>
      </c>
      <c r="J1" s="184" t="s">
        <v>840</v>
      </c>
      <c r="K1" s="184" t="s">
        <v>841</v>
      </c>
      <c r="L1" s="184" t="s">
        <v>842</v>
      </c>
      <c r="M1" s="184" t="s">
        <v>843</v>
      </c>
      <c r="N1" s="184" t="s">
        <v>844</v>
      </c>
      <c r="O1" s="184" t="s">
        <v>845</v>
      </c>
      <c r="P1" s="184" t="s">
        <v>846</v>
      </c>
      <c r="Q1" s="184" t="s">
        <v>847</v>
      </c>
      <c r="R1" s="184" t="s">
        <v>848</v>
      </c>
      <c r="S1" s="184" t="s">
        <v>849</v>
      </c>
      <c r="T1" s="184" t="s">
        <v>850</v>
      </c>
      <c r="U1" s="184" t="s">
        <v>851</v>
      </c>
      <c r="V1" s="184" t="s">
        <v>852</v>
      </c>
      <c r="W1" s="184" t="s">
        <v>853</v>
      </c>
      <c r="X1" s="184" t="s">
        <v>854</v>
      </c>
      <c r="Y1" s="184" t="s">
        <v>855</v>
      </c>
      <c r="Z1" s="184" t="s">
        <v>856</v>
      </c>
      <c r="AA1" s="184" t="s">
        <v>857</v>
      </c>
      <c r="AB1" s="184" t="s">
        <v>858</v>
      </c>
      <c r="AC1" s="184" t="s">
        <v>859</v>
      </c>
      <c r="AD1" s="184" t="s">
        <v>860</v>
      </c>
      <c r="AE1" s="184" t="s">
        <v>861</v>
      </c>
      <c r="AF1" s="184" t="s">
        <v>862</v>
      </c>
      <c r="AG1" s="184" t="s">
        <v>863</v>
      </c>
      <c r="AH1" s="184" t="s">
        <v>864</v>
      </c>
      <c r="AI1" s="184" t="s">
        <v>865</v>
      </c>
      <c r="AJ1" s="184" t="s">
        <v>866</v>
      </c>
      <c r="AK1" s="184" t="s">
        <v>867</v>
      </c>
      <c r="AL1" s="184" t="s">
        <v>868</v>
      </c>
      <c r="AM1" s="184" t="s">
        <v>869</v>
      </c>
      <c r="AN1" s="184" t="s">
        <v>870</v>
      </c>
      <c r="AO1" s="184" t="s">
        <v>871</v>
      </c>
      <c r="AP1" s="184" t="s">
        <v>872</v>
      </c>
      <c r="AQ1" s="184" t="s">
        <v>873</v>
      </c>
      <c r="AR1" s="184" t="s">
        <v>874</v>
      </c>
      <c r="AS1" s="184" t="s">
        <v>875</v>
      </c>
      <c r="AT1" s="184" t="s">
        <v>876</v>
      </c>
      <c r="AU1" s="185" t="s">
        <v>877</v>
      </c>
    </row>
    <row r="2" spans="1:47" ht="60" customHeight="1" outlineLevel="1" x14ac:dyDescent="0.35">
      <c r="A2" s="175" t="s">
        <v>2473</v>
      </c>
      <c r="B2" s="149" t="s">
        <v>19</v>
      </c>
      <c r="C2" s="147" t="s">
        <v>2474</v>
      </c>
      <c r="D2" s="153" t="s">
        <v>2475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2473</v>
      </c>
      <c r="B3" s="150" t="s">
        <v>2476</v>
      </c>
      <c r="C3" s="148" t="s">
        <v>2477</v>
      </c>
      <c r="D3" s="154" t="s">
        <v>2478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2473</v>
      </c>
      <c r="B4" s="151" t="s">
        <v>2476</v>
      </c>
      <c r="C4" s="152" t="s">
        <v>2479</v>
      </c>
      <c r="D4" s="155" t="s">
        <v>2480</v>
      </c>
      <c r="E4" s="158" t="s">
        <v>2481</v>
      </c>
      <c r="F4" s="161" t="s">
        <v>2482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2473</v>
      </c>
      <c r="B5" s="151" t="s">
        <v>2476</v>
      </c>
      <c r="C5" s="152" t="s">
        <v>2483</v>
      </c>
      <c r="D5" s="155" t="s">
        <v>2484</v>
      </c>
      <c r="E5" s="158" t="s">
        <v>2485</v>
      </c>
      <c r="F5" s="161" t="s">
        <v>2486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2473</v>
      </c>
      <c r="B6" s="151" t="s">
        <v>2476</v>
      </c>
      <c r="C6" s="152" t="s">
        <v>2487</v>
      </c>
      <c r="D6" s="155" t="s">
        <v>2488</v>
      </c>
      <c r="E6" s="158" t="s">
        <v>2489</v>
      </c>
      <c r="F6" s="161" t="s">
        <v>2486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2473</v>
      </c>
      <c r="B7" s="151" t="s">
        <v>2476</v>
      </c>
      <c r="C7" s="152" t="s">
        <v>2490</v>
      </c>
      <c r="D7" s="155" t="s">
        <v>2491</v>
      </c>
      <c r="E7" s="158" t="s">
        <v>2492</v>
      </c>
      <c r="F7" s="161" t="s">
        <v>2486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2473</v>
      </c>
      <c r="B8" s="151" t="s">
        <v>2476</v>
      </c>
      <c r="C8" s="152" t="s">
        <v>2493</v>
      </c>
      <c r="D8" s="155" t="s">
        <v>2494</v>
      </c>
      <c r="E8" s="158" t="s">
        <v>2495</v>
      </c>
      <c r="F8" s="161" t="s">
        <v>2496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2473</v>
      </c>
      <c r="B9" s="150" t="s">
        <v>2497</v>
      </c>
      <c r="C9" s="148" t="s">
        <v>2498</v>
      </c>
      <c r="D9" s="154" t="s">
        <v>2499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2473</v>
      </c>
      <c r="B10" s="151" t="s">
        <v>2497</v>
      </c>
      <c r="C10" s="152" t="s">
        <v>2500</v>
      </c>
      <c r="D10" s="155" t="s">
        <v>2501</v>
      </c>
      <c r="E10" s="158" t="s">
        <v>2502</v>
      </c>
      <c r="F10" s="161" t="s">
        <v>2482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2473</v>
      </c>
      <c r="B11" s="151" t="s">
        <v>2497</v>
      </c>
      <c r="C11" s="152" t="s">
        <v>2503</v>
      </c>
      <c r="D11" s="155" t="s">
        <v>2504</v>
      </c>
      <c r="E11" s="158" t="s">
        <v>2505</v>
      </c>
      <c r="F11" s="161" t="s">
        <v>2482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2473</v>
      </c>
      <c r="B12" s="151" t="s">
        <v>2497</v>
      </c>
      <c r="C12" s="152" t="s">
        <v>2506</v>
      </c>
      <c r="D12" s="155" t="s">
        <v>2507</v>
      </c>
      <c r="E12" s="158" t="s">
        <v>2508</v>
      </c>
      <c r="F12" s="161" t="s">
        <v>2482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2473</v>
      </c>
      <c r="B13" s="150" t="s">
        <v>2509</v>
      </c>
      <c r="C13" s="148" t="s">
        <v>2510</v>
      </c>
      <c r="D13" s="154" t="s">
        <v>2511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2473</v>
      </c>
      <c r="B14" s="151" t="s">
        <v>2509</v>
      </c>
      <c r="C14" s="152" t="s">
        <v>2512</v>
      </c>
      <c r="D14" s="155" t="s">
        <v>2513</v>
      </c>
      <c r="E14" s="158" t="s">
        <v>2514</v>
      </c>
      <c r="F14" s="161" t="s">
        <v>2482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2473</v>
      </c>
      <c r="B15" s="151" t="s">
        <v>2509</v>
      </c>
      <c r="C15" s="152" t="s">
        <v>2515</v>
      </c>
      <c r="D15" s="155" t="s">
        <v>2516</v>
      </c>
      <c r="E15" s="158" t="s">
        <v>2517</v>
      </c>
      <c r="F15" s="161" t="s">
        <v>2482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2473</v>
      </c>
      <c r="B16" s="150" t="s">
        <v>2518</v>
      </c>
      <c r="C16" s="148" t="s">
        <v>2519</v>
      </c>
      <c r="D16" s="154" t="s">
        <v>2520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2473</v>
      </c>
      <c r="B17" s="151" t="s">
        <v>2518</v>
      </c>
      <c r="C17" s="152" t="s">
        <v>2521</v>
      </c>
      <c r="D17" s="155" t="s">
        <v>2522</v>
      </c>
      <c r="E17" s="158" t="s">
        <v>2523</v>
      </c>
      <c r="F17" s="161" t="s">
        <v>2482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2473</v>
      </c>
      <c r="B18" s="151" t="s">
        <v>2518</v>
      </c>
      <c r="C18" s="152" t="s">
        <v>2524</v>
      </c>
      <c r="D18" s="155" t="s">
        <v>2525</v>
      </c>
      <c r="E18" s="158" t="s">
        <v>2526</v>
      </c>
      <c r="F18" s="161" t="s">
        <v>2486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2473</v>
      </c>
      <c r="B19" s="151" t="s">
        <v>2518</v>
      </c>
      <c r="C19" s="152" t="s">
        <v>2527</v>
      </c>
      <c r="D19" s="155" t="s">
        <v>2528</v>
      </c>
      <c r="E19" s="158" t="s">
        <v>2529</v>
      </c>
      <c r="F19" s="161" t="s">
        <v>2482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2473</v>
      </c>
      <c r="B20" s="151" t="s">
        <v>2518</v>
      </c>
      <c r="C20" s="152" t="s">
        <v>2530</v>
      </c>
      <c r="D20" s="155" t="s">
        <v>2531</v>
      </c>
      <c r="E20" s="158" t="s">
        <v>2532</v>
      </c>
      <c r="F20" s="161" t="s">
        <v>2482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2473</v>
      </c>
      <c r="B21" s="151" t="s">
        <v>2518</v>
      </c>
      <c r="C21" s="152" t="s">
        <v>2533</v>
      </c>
      <c r="D21" s="155" t="s">
        <v>2534</v>
      </c>
      <c r="E21" s="158" t="s">
        <v>2535</v>
      </c>
      <c r="F21" s="161" t="s">
        <v>2486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2473</v>
      </c>
      <c r="B22" s="151" t="s">
        <v>2518</v>
      </c>
      <c r="C22" s="152" t="s">
        <v>2536</v>
      </c>
      <c r="D22" s="155" t="s">
        <v>2537</v>
      </c>
      <c r="E22" s="158" t="s">
        <v>2538</v>
      </c>
      <c r="F22" s="161" t="s">
        <v>2482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2473</v>
      </c>
      <c r="B23" s="151" t="s">
        <v>2518</v>
      </c>
      <c r="C23" s="152" t="s">
        <v>2539</v>
      </c>
      <c r="D23" s="155" t="s">
        <v>2540</v>
      </c>
      <c r="E23" s="158" t="s">
        <v>2541</v>
      </c>
      <c r="F23" s="161" t="s">
        <v>2482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2473</v>
      </c>
      <c r="B24" s="150" t="s">
        <v>2542</v>
      </c>
      <c r="C24" s="148" t="s">
        <v>2543</v>
      </c>
      <c r="D24" s="154" t="s">
        <v>2544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2473</v>
      </c>
      <c r="B25" s="151" t="s">
        <v>2542</v>
      </c>
      <c r="C25" s="152" t="s">
        <v>2545</v>
      </c>
      <c r="D25" s="155" t="s">
        <v>2546</v>
      </c>
      <c r="E25" s="158" t="s">
        <v>2547</v>
      </c>
      <c r="F25" s="161" t="s">
        <v>2482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2473</v>
      </c>
      <c r="B26" s="151" t="s">
        <v>2542</v>
      </c>
      <c r="C26" s="152" t="s">
        <v>2548</v>
      </c>
      <c r="D26" s="155" t="s">
        <v>2549</v>
      </c>
      <c r="E26" s="158" t="s">
        <v>2550</v>
      </c>
      <c r="F26" s="161" t="s">
        <v>2482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2473</v>
      </c>
      <c r="B27" s="151" t="s">
        <v>2542</v>
      </c>
      <c r="C27" s="152" t="s">
        <v>2551</v>
      </c>
      <c r="D27" s="155" t="s">
        <v>2552</v>
      </c>
      <c r="E27" s="158" t="s">
        <v>2553</v>
      </c>
      <c r="F27" s="161" t="s">
        <v>2486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2473</v>
      </c>
      <c r="B28" s="151" t="s">
        <v>2542</v>
      </c>
      <c r="C28" s="152" t="s">
        <v>2554</v>
      </c>
      <c r="D28" s="155" t="s">
        <v>2555</v>
      </c>
      <c r="E28" s="158" t="s">
        <v>2556</v>
      </c>
      <c r="F28" s="161" t="s">
        <v>2482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2473</v>
      </c>
      <c r="B29" s="150" t="s">
        <v>2557</v>
      </c>
      <c r="C29" s="148" t="s">
        <v>2558</v>
      </c>
      <c r="D29" s="154" t="s">
        <v>2559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2473</v>
      </c>
      <c r="B30" s="151" t="s">
        <v>2557</v>
      </c>
      <c r="C30" s="152" t="s">
        <v>2560</v>
      </c>
      <c r="D30" s="155" t="s">
        <v>2561</v>
      </c>
      <c r="E30" s="158" t="s">
        <v>2562</v>
      </c>
      <c r="F30" s="161" t="s">
        <v>2496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2473</v>
      </c>
      <c r="B31" s="151" t="s">
        <v>2557</v>
      </c>
      <c r="C31" s="152" t="s">
        <v>2563</v>
      </c>
      <c r="D31" s="155" t="s">
        <v>2564</v>
      </c>
      <c r="E31" s="158" t="s">
        <v>2565</v>
      </c>
      <c r="F31" s="161" t="s">
        <v>2496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2473</v>
      </c>
      <c r="B32" s="151" t="s">
        <v>2557</v>
      </c>
      <c r="C32" s="152" t="s">
        <v>2566</v>
      </c>
      <c r="D32" s="155" t="s">
        <v>2567</v>
      </c>
      <c r="E32" s="158" t="s">
        <v>2568</v>
      </c>
      <c r="F32" s="161" t="s">
        <v>2496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2473</v>
      </c>
      <c r="B33" s="151" t="s">
        <v>2557</v>
      </c>
      <c r="C33" s="152" t="s">
        <v>2569</v>
      </c>
      <c r="D33" s="155" t="s">
        <v>2570</v>
      </c>
      <c r="E33" s="158" t="s">
        <v>2571</v>
      </c>
      <c r="F33" s="161" t="s">
        <v>2496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2473</v>
      </c>
      <c r="B34" s="151" t="s">
        <v>2557</v>
      </c>
      <c r="C34" s="152" t="s">
        <v>2572</v>
      </c>
      <c r="D34" s="155" t="s">
        <v>2573</v>
      </c>
      <c r="E34" s="158" t="s">
        <v>2574</v>
      </c>
      <c r="F34" s="161" t="s">
        <v>2496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2473</v>
      </c>
      <c r="B35" s="151" t="s">
        <v>2557</v>
      </c>
      <c r="C35" s="152" t="s">
        <v>2575</v>
      </c>
      <c r="D35" s="155" t="s">
        <v>2576</v>
      </c>
      <c r="E35" s="158" t="s">
        <v>2577</v>
      </c>
      <c r="F35" s="161" t="s">
        <v>2496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2473</v>
      </c>
      <c r="B36" s="151" t="s">
        <v>2557</v>
      </c>
      <c r="C36" s="152" t="s">
        <v>2578</v>
      </c>
      <c r="D36" s="155" t="s">
        <v>2579</v>
      </c>
      <c r="E36" s="158" t="s">
        <v>2580</v>
      </c>
      <c r="F36" s="161" t="s">
        <v>2496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2473</v>
      </c>
      <c r="B37" s="151" t="s">
        <v>2557</v>
      </c>
      <c r="C37" s="152" t="s">
        <v>2581</v>
      </c>
      <c r="D37" s="155" t="s">
        <v>2582</v>
      </c>
      <c r="E37" s="158" t="s">
        <v>2583</v>
      </c>
      <c r="F37" s="161" t="s">
        <v>2496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2473</v>
      </c>
      <c r="B38" s="151" t="s">
        <v>2557</v>
      </c>
      <c r="C38" s="152" t="s">
        <v>2584</v>
      </c>
      <c r="D38" s="155" t="s">
        <v>2585</v>
      </c>
      <c r="E38" s="158" t="s">
        <v>2586</v>
      </c>
      <c r="F38" s="161" t="s">
        <v>2496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2473</v>
      </c>
      <c r="B39" s="151" t="s">
        <v>2557</v>
      </c>
      <c r="C39" s="152" t="s">
        <v>2587</v>
      </c>
      <c r="D39" s="155" t="s">
        <v>2588</v>
      </c>
      <c r="E39" s="158" t="s">
        <v>2589</v>
      </c>
      <c r="F39" s="161" t="s">
        <v>2496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2590</v>
      </c>
      <c r="B40" s="149" t="s">
        <v>19</v>
      </c>
      <c r="C40" s="147" t="s">
        <v>2591</v>
      </c>
      <c r="D40" s="153" t="s">
        <v>2592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2590</v>
      </c>
      <c r="B41" s="150" t="s">
        <v>2593</v>
      </c>
      <c r="C41" s="148" t="s">
        <v>2594</v>
      </c>
      <c r="D41" s="154" t="s">
        <v>2595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2590</v>
      </c>
      <c r="B42" s="151" t="s">
        <v>2593</v>
      </c>
      <c r="C42" s="152" t="s">
        <v>2596</v>
      </c>
      <c r="D42" s="155" t="s">
        <v>2597</v>
      </c>
      <c r="E42" s="158" t="s">
        <v>2598</v>
      </c>
      <c r="F42" s="161" t="s">
        <v>2482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2590</v>
      </c>
      <c r="B43" s="151" t="s">
        <v>2593</v>
      </c>
      <c r="C43" s="152" t="s">
        <v>2599</v>
      </c>
      <c r="D43" s="155" t="s">
        <v>2600</v>
      </c>
      <c r="E43" s="158" t="s">
        <v>2601</v>
      </c>
      <c r="F43" s="161" t="s">
        <v>2482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2590</v>
      </c>
      <c r="B44" s="151" t="s">
        <v>2593</v>
      </c>
      <c r="C44" s="152" t="s">
        <v>2602</v>
      </c>
      <c r="D44" s="155" t="s">
        <v>2603</v>
      </c>
      <c r="E44" s="158" t="s">
        <v>2604</v>
      </c>
      <c r="F44" s="161" t="s">
        <v>2486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2590</v>
      </c>
      <c r="B45" s="151" t="s">
        <v>2593</v>
      </c>
      <c r="C45" s="152" t="s">
        <v>2605</v>
      </c>
      <c r="D45" s="155" t="s">
        <v>2606</v>
      </c>
      <c r="E45" s="158" t="s">
        <v>2607</v>
      </c>
      <c r="F45" s="161" t="s">
        <v>2496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2590</v>
      </c>
      <c r="B46" s="151" t="s">
        <v>2593</v>
      </c>
      <c r="C46" s="152" t="s">
        <v>2608</v>
      </c>
      <c r="D46" s="155" t="s">
        <v>2609</v>
      </c>
      <c r="E46" s="158" t="s">
        <v>2610</v>
      </c>
      <c r="F46" s="161" t="s">
        <v>2482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2590</v>
      </c>
      <c r="B47" s="151" t="s">
        <v>2593</v>
      </c>
      <c r="C47" s="152" t="s">
        <v>2611</v>
      </c>
      <c r="D47" s="155" t="s">
        <v>2612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2590</v>
      </c>
      <c r="B48" s="151" t="s">
        <v>2593</v>
      </c>
      <c r="C48" s="152" t="s">
        <v>2613</v>
      </c>
      <c r="D48" s="155" t="s">
        <v>2614</v>
      </c>
      <c r="E48" s="158" t="s">
        <v>2615</v>
      </c>
      <c r="F48" s="161" t="s">
        <v>2482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2590</v>
      </c>
      <c r="B49" s="151" t="s">
        <v>2593</v>
      </c>
      <c r="C49" s="152" t="s">
        <v>2616</v>
      </c>
      <c r="D49" s="155" t="s">
        <v>2617</v>
      </c>
      <c r="E49" s="158" t="s">
        <v>2618</v>
      </c>
      <c r="F49" s="161" t="s">
        <v>2486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2590</v>
      </c>
      <c r="B50" s="150" t="s">
        <v>2619</v>
      </c>
      <c r="C50" s="148" t="s">
        <v>2620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2590</v>
      </c>
      <c r="B51" s="151" t="s">
        <v>2619</v>
      </c>
      <c r="C51" s="152" t="s">
        <v>2621</v>
      </c>
      <c r="D51" s="155" t="s">
        <v>2622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2590</v>
      </c>
      <c r="B52" s="151" t="s">
        <v>2619</v>
      </c>
      <c r="C52" s="152" t="s">
        <v>2623</v>
      </c>
      <c r="D52" s="155" t="s">
        <v>2624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2590</v>
      </c>
      <c r="B53" s="151" t="s">
        <v>2619</v>
      </c>
      <c r="C53" s="152" t="s">
        <v>2625</v>
      </c>
      <c r="D53" s="155" t="s">
        <v>2626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2590</v>
      </c>
      <c r="B54" s="151" t="s">
        <v>2619</v>
      </c>
      <c r="C54" s="152" t="s">
        <v>2627</v>
      </c>
      <c r="D54" s="155" t="s">
        <v>2628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2590</v>
      </c>
      <c r="B55" s="151" t="s">
        <v>2619</v>
      </c>
      <c r="C55" s="152" t="s">
        <v>2629</v>
      </c>
      <c r="D55" s="155" t="s">
        <v>2630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2590</v>
      </c>
      <c r="B56" s="150" t="s">
        <v>744</v>
      </c>
      <c r="C56" s="148" t="s">
        <v>2631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2590</v>
      </c>
      <c r="B57" s="151" t="s">
        <v>744</v>
      </c>
      <c r="C57" s="152" t="s">
        <v>2632</v>
      </c>
      <c r="D57" s="155" t="s">
        <v>2633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2590</v>
      </c>
      <c r="B58" s="151" t="s">
        <v>744</v>
      </c>
      <c r="C58" s="152" t="s">
        <v>2634</v>
      </c>
      <c r="D58" s="155" t="s">
        <v>2635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2590</v>
      </c>
      <c r="B59" s="151" t="s">
        <v>744</v>
      </c>
      <c r="C59" s="152" t="s">
        <v>2636</v>
      </c>
      <c r="D59" s="155" t="s">
        <v>2637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2590</v>
      </c>
      <c r="B60" s="151" t="s">
        <v>744</v>
      </c>
      <c r="C60" s="152" t="s">
        <v>2638</v>
      </c>
      <c r="D60" s="155" t="s">
        <v>2639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2590</v>
      </c>
      <c r="B61" s="150" t="s">
        <v>2640</v>
      </c>
      <c r="C61" s="148" t="s">
        <v>2641</v>
      </c>
      <c r="D61" s="154" t="s">
        <v>2642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2590</v>
      </c>
      <c r="B62" s="151" t="s">
        <v>2640</v>
      </c>
      <c r="C62" s="152" t="s">
        <v>2643</v>
      </c>
      <c r="D62" s="155" t="s">
        <v>2644</v>
      </c>
      <c r="E62" s="158" t="s">
        <v>2645</v>
      </c>
      <c r="F62" s="161" t="s">
        <v>2482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2590</v>
      </c>
      <c r="B63" s="151" t="s">
        <v>2640</v>
      </c>
      <c r="C63" s="152" t="s">
        <v>2646</v>
      </c>
      <c r="D63" s="155" t="s">
        <v>2647</v>
      </c>
      <c r="E63" s="158" t="s">
        <v>2648</v>
      </c>
      <c r="F63" s="161" t="s">
        <v>2486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2590</v>
      </c>
      <c r="B64" s="151" t="s">
        <v>2640</v>
      </c>
      <c r="C64" s="152" t="s">
        <v>2649</v>
      </c>
      <c r="D64" s="155" t="s">
        <v>2650</v>
      </c>
      <c r="E64" s="158" t="s">
        <v>2651</v>
      </c>
      <c r="F64" s="161" t="s">
        <v>2482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2590</v>
      </c>
      <c r="B65" s="151" t="s">
        <v>2640</v>
      </c>
      <c r="C65" s="152" t="s">
        <v>2652</v>
      </c>
      <c r="D65" s="155" t="s">
        <v>2653</v>
      </c>
      <c r="E65" s="158" t="s">
        <v>2654</v>
      </c>
      <c r="F65" s="161" t="s">
        <v>2482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2590</v>
      </c>
      <c r="B66" s="150" t="s">
        <v>2248</v>
      </c>
      <c r="C66" s="148" t="s">
        <v>2655</v>
      </c>
      <c r="D66" s="154" t="s">
        <v>2656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2590</v>
      </c>
      <c r="B67" s="151" t="s">
        <v>2248</v>
      </c>
      <c r="C67" s="152" t="s">
        <v>2657</v>
      </c>
      <c r="D67" s="155" t="s">
        <v>2658</v>
      </c>
      <c r="E67" s="158" t="s">
        <v>2659</v>
      </c>
      <c r="F67" s="161" t="s">
        <v>2482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2590</v>
      </c>
      <c r="B68" s="151" t="s">
        <v>2248</v>
      </c>
      <c r="C68" s="152" t="s">
        <v>2660</v>
      </c>
      <c r="D68" s="155" t="s">
        <v>2661</v>
      </c>
      <c r="E68" s="158" t="s">
        <v>2662</v>
      </c>
      <c r="F68" s="161" t="s">
        <v>2482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2590</v>
      </c>
      <c r="B69" s="151" t="s">
        <v>2248</v>
      </c>
      <c r="C69" s="152" t="s">
        <v>2663</v>
      </c>
      <c r="D69" s="155" t="s">
        <v>2664</v>
      </c>
      <c r="E69" s="158" t="s">
        <v>2665</v>
      </c>
      <c r="F69" s="161" t="s">
        <v>2486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2590</v>
      </c>
      <c r="B70" s="151" t="s">
        <v>2248</v>
      </c>
      <c r="C70" s="152" t="s">
        <v>2666</v>
      </c>
      <c r="D70" s="155" t="s">
        <v>2667</v>
      </c>
      <c r="E70" s="158" t="s">
        <v>2668</v>
      </c>
      <c r="F70" s="161" t="s">
        <v>2482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2590</v>
      </c>
      <c r="B71" s="151" t="s">
        <v>2248</v>
      </c>
      <c r="C71" s="152" t="s">
        <v>2669</v>
      </c>
      <c r="D71" s="155" t="s">
        <v>2670</v>
      </c>
      <c r="E71" s="158" t="s">
        <v>2671</v>
      </c>
      <c r="F71" s="161" t="s">
        <v>2482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2590</v>
      </c>
      <c r="B72" s="151" t="s">
        <v>2248</v>
      </c>
      <c r="C72" s="152" t="s">
        <v>2672</v>
      </c>
      <c r="D72" s="155" t="s">
        <v>2673</v>
      </c>
      <c r="E72" s="158" t="s">
        <v>2674</v>
      </c>
      <c r="F72" s="161" t="s">
        <v>2482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2590</v>
      </c>
      <c r="B73" s="151" t="s">
        <v>2248</v>
      </c>
      <c r="C73" s="152" t="s">
        <v>2675</v>
      </c>
      <c r="D73" s="155" t="s">
        <v>2676</v>
      </c>
      <c r="E73" s="158" t="s">
        <v>2677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2590</v>
      </c>
      <c r="B74" s="151" t="s">
        <v>2248</v>
      </c>
      <c r="C74" s="152" t="s">
        <v>2678</v>
      </c>
      <c r="D74" s="155" t="s">
        <v>2679</v>
      </c>
      <c r="E74" s="158" t="s">
        <v>2680</v>
      </c>
      <c r="F74" s="161" t="s">
        <v>2486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2590</v>
      </c>
      <c r="B75" s="151" t="s">
        <v>2248</v>
      </c>
      <c r="C75" s="152" t="s">
        <v>2681</v>
      </c>
      <c r="D75" s="155" t="s">
        <v>2682</v>
      </c>
      <c r="E75" s="158" t="s">
        <v>2683</v>
      </c>
      <c r="F75" s="161" t="s">
        <v>2496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2590</v>
      </c>
      <c r="B76" s="151" t="s">
        <v>2248</v>
      </c>
      <c r="C76" s="152" t="s">
        <v>2684</v>
      </c>
      <c r="D76" s="155" t="s">
        <v>2685</v>
      </c>
      <c r="E76" s="158" t="s">
        <v>2686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2590</v>
      </c>
      <c r="B77" s="150" t="s">
        <v>2518</v>
      </c>
      <c r="C77" s="148" t="s">
        <v>2687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2590</v>
      </c>
      <c r="B78" s="151" t="s">
        <v>2518</v>
      </c>
      <c r="C78" s="152" t="s">
        <v>2688</v>
      </c>
      <c r="D78" s="155" t="s">
        <v>2689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2590</v>
      </c>
      <c r="B79" s="151" t="s">
        <v>2518</v>
      </c>
      <c r="C79" s="152" t="s">
        <v>2690</v>
      </c>
      <c r="D79" s="155" t="s">
        <v>2691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2590</v>
      </c>
      <c r="B80" s="151" t="s">
        <v>2518</v>
      </c>
      <c r="C80" s="152" t="s">
        <v>2692</v>
      </c>
      <c r="D80" s="155" t="s">
        <v>2693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2590</v>
      </c>
      <c r="B81" s="150" t="s">
        <v>2446</v>
      </c>
      <c r="C81" s="148" t="s">
        <v>2694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2590</v>
      </c>
      <c r="B82" s="151" t="s">
        <v>2446</v>
      </c>
      <c r="C82" s="152" t="s">
        <v>2695</v>
      </c>
      <c r="D82" s="155" t="s">
        <v>2696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2590</v>
      </c>
      <c r="B83" s="151" t="s">
        <v>2446</v>
      </c>
      <c r="C83" s="152" t="s">
        <v>2697</v>
      </c>
      <c r="D83" s="155" t="s">
        <v>2698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2590</v>
      </c>
      <c r="B84" s="151" t="s">
        <v>2446</v>
      </c>
      <c r="C84" s="152" t="s">
        <v>2699</v>
      </c>
      <c r="D84" s="155" t="s">
        <v>2700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2590</v>
      </c>
      <c r="B85" s="151" t="s">
        <v>2446</v>
      </c>
      <c r="C85" s="152" t="s">
        <v>2701</v>
      </c>
      <c r="D85" s="155" t="s">
        <v>2702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2590</v>
      </c>
      <c r="B86" s="151" t="s">
        <v>2446</v>
      </c>
      <c r="C86" s="152" t="s">
        <v>2703</v>
      </c>
      <c r="D86" s="155" t="s">
        <v>2704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2705</v>
      </c>
      <c r="B87" s="149" t="s">
        <v>19</v>
      </c>
      <c r="C87" s="147" t="s">
        <v>2706</v>
      </c>
      <c r="D87" s="153" t="s">
        <v>2707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2705</v>
      </c>
      <c r="B88" s="150" t="s">
        <v>2708</v>
      </c>
      <c r="C88" s="148" t="s">
        <v>2709</v>
      </c>
      <c r="D88" s="154" t="s">
        <v>2710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2705</v>
      </c>
      <c r="B89" s="151" t="s">
        <v>2708</v>
      </c>
      <c r="C89" s="152" t="s">
        <v>2711</v>
      </c>
      <c r="D89" s="155" t="s">
        <v>2712</v>
      </c>
      <c r="E89" s="158" t="s">
        <v>2713</v>
      </c>
      <c r="F89" s="161" t="s">
        <v>2482</v>
      </c>
      <c r="G89" s="164">
        <f>IF(COUNTIF(H89:AU89,"&lt;&gt;")=0,"",SUMPRODUCT(((Recommendations[ImplStatus]="Implemented")+(Recommendations[ImplStatus]="Compensated"))*ISNUMBER(MATCH(Recommendations[Id],H89:AU89,0)))/COUNTIF(H89:AU89,"&lt;&gt;"))</f>
        <v>0</v>
      </c>
      <c r="H89" s="167" t="s">
        <v>541</v>
      </c>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2705</v>
      </c>
      <c r="B90" s="151" t="s">
        <v>2708</v>
      </c>
      <c r="C90" s="152" t="s">
        <v>2714</v>
      </c>
      <c r="D90" s="155" t="s">
        <v>2715</v>
      </c>
      <c r="E90" s="158" t="s">
        <v>2716</v>
      </c>
      <c r="F90" s="161" t="s">
        <v>2486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2705</v>
      </c>
      <c r="B91" s="151" t="s">
        <v>2708</v>
      </c>
      <c r="C91" s="152" t="s">
        <v>2717</v>
      </c>
      <c r="D91" s="155" t="s">
        <v>2718</v>
      </c>
      <c r="E91" s="158" t="s">
        <v>2719</v>
      </c>
      <c r="F91" s="161" t="s">
        <v>2482</v>
      </c>
      <c r="G91" s="164">
        <f>IF(COUNTIF(H91:AU91,"&lt;&gt;")=0,"",SUMPRODUCT(((Recommendations[ImplStatus]="Implemented")+(Recommendations[ImplStatus]="Compensated"))*ISNUMBER(MATCH(Recommendations[Id],H91:AU91,0)))/COUNTIF(H91:AU91,"&lt;&gt;"))</f>
        <v>0</v>
      </c>
      <c r="H91" s="167" t="s">
        <v>309</v>
      </c>
      <c r="I91" s="167" t="s">
        <v>319</v>
      </c>
      <c r="J91" s="167" t="s">
        <v>324</v>
      </c>
      <c r="K91" s="167" t="s">
        <v>329</v>
      </c>
      <c r="L91" s="167" t="s">
        <v>390</v>
      </c>
      <c r="M91" s="167" t="s">
        <v>394</v>
      </c>
      <c r="N91" s="167" t="s">
        <v>511</v>
      </c>
      <c r="O91" s="167" t="s">
        <v>516</v>
      </c>
      <c r="P91" s="167" t="s">
        <v>521</v>
      </c>
      <c r="Q91" s="167" t="s">
        <v>546</v>
      </c>
      <c r="R91" s="167" t="s">
        <v>551</v>
      </c>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2705</v>
      </c>
      <c r="B92" s="151" t="s">
        <v>2708</v>
      </c>
      <c r="C92" s="152" t="s">
        <v>2720</v>
      </c>
      <c r="D92" s="155" t="s">
        <v>2721</v>
      </c>
      <c r="E92" s="158" t="s">
        <v>2722</v>
      </c>
      <c r="F92" s="161" t="s">
        <v>2482</v>
      </c>
      <c r="G92" s="164">
        <f>IF(COUNTIF(H92:AU92,"&lt;&gt;")=0,"",SUMPRODUCT(((Recommendations[ImplStatus]="Implemented")+(Recommendations[ImplStatus]="Compensated"))*ISNUMBER(MATCH(Recommendations[Id],H92:AU92,0)))/COUNTIF(H92:AU92,"&lt;&gt;"))</f>
        <v>0</v>
      </c>
      <c r="H92" s="167" t="s">
        <v>366</v>
      </c>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2705</v>
      </c>
      <c r="B93" s="151" t="s">
        <v>2708</v>
      </c>
      <c r="C93" s="152" t="s">
        <v>2723</v>
      </c>
      <c r="D93" s="155" t="s">
        <v>2724</v>
      </c>
      <c r="E93" s="158" t="s">
        <v>2725</v>
      </c>
      <c r="F93" s="161" t="s">
        <v>2482</v>
      </c>
      <c r="G93" s="164">
        <f>IF(COUNTIF(H93:AU93,"&lt;&gt;")=0,"",SUMPRODUCT(((Recommendations[ImplStatus]="Implemented")+(Recommendations[ImplStatus]="Compensated"))*ISNUMBER(MATCH(Recommendations[Id],H93:AU93,0)))/COUNTIF(H93:AU93,"&lt;&gt;"))</f>
        <v>0</v>
      </c>
      <c r="H93" s="167" t="s">
        <v>101</v>
      </c>
      <c r="I93" s="167" t="s">
        <v>106</v>
      </c>
      <c r="J93" s="167" t="s">
        <v>309</v>
      </c>
      <c r="K93" s="167" t="s">
        <v>418</v>
      </c>
      <c r="L93" s="167" t="s">
        <v>428</v>
      </c>
      <c r="M93" s="167" t="s">
        <v>438</v>
      </c>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2705</v>
      </c>
      <c r="B94" s="151" t="s">
        <v>2708</v>
      </c>
      <c r="C94" s="152" t="s">
        <v>2726</v>
      </c>
      <c r="D94" s="155" t="s">
        <v>2727</v>
      </c>
      <c r="E94" s="158" t="s">
        <v>2728</v>
      </c>
      <c r="F94" s="161" t="s">
        <v>2486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2705</v>
      </c>
      <c r="B95" s="150" t="s">
        <v>2729</v>
      </c>
      <c r="C95" s="148" t="s">
        <v>2730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2705</v>
      </c>
      <c r="B96" s="151" t="s">
        <v>2729</v>
      </c>
      <c r="C96" s="152" t="s">
        <v>2731</v>
      </c>
      <c r="D96" s="155" t="s">
        <v>2732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2705</v>
      </c>
      <c r="B97" s="151" t="s">
        <v>2729</v>
      </c>
      <c r="C97" s="152" t="s">
        <v>2733</v>
      </c>
      <c r="D97" s="155" t="s">
        <v>2734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2705</v>
      </c>
      <c r="B98" s="151" t="s">
        <v>2729</v>
      </c>
      <c r="C98" s="152" t="s">
        <v>2735</v>
      </c>
      <c r="D98" s="155" t="s">
        <v>2736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2705</v>
      </c>
      <c r="B99" s="151" t="s">
        <v>2729</v>
      </c>
      <c r="C99" s="152" t="s">
        <v>2737</v>
      </c>
      <c r="D99" s="155" t="s">
        <v>2738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2705</v>
      </c>
      <c r="B100" s="151" t="s">
        <v>2729</v>
      </c>
      <c r="C100" s="152" t="s">
        <v>2739</v>
      </c>
      <c r="D100" s="155" t="s">
        <v>2740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2705</v>
      </c>
      <c r="B101" s="151" t="s">
        <v>2729</v>
      </c>
      <c r="C101" s="152" t="s">
        <v>2741</v>
      </c>
      <c r="D101" s="155" t="s">
        <v>2742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2705</v>
      </c>
      <c r="B102" s="151" t="s">
        <v>2729</v>
      </c>
      <c r="C102" s="152" t="s">
        <v>2743</v>
      </c>
      <c r="D102" s="155" t="s">
        <v>2744</v>
      </c>
      <c r="E102" s="158"/>
      <c r="F102" s="161" t="s">
        <v>19</v>
      </c>
      <c r="G102" s="164">
        <f>IF(COUNTIF(H102:AU102,"&lt;&gt;")=0,"",SUMPRODUCT(((Recommendations[ImplStatus]="Implemented")+(Recommendations[ImplStatus]="Compensated"))*ISNUMBER(MATCH(Recommendations[Id],H102:AU102,0)))/COUNTIF(H102:AU102,"&lt;&gt;"))</f>
        <v>0</v>
      </c>
      <c r="H102" s="167" t="s">
        <v>13</v>
      </c>
      <c r="I102" s="167" t="s">
        <v>23</v>
      </c>
      <c r="J102" s="167" t="s">
        <v>29</v>
      </c>
      <c r="K102" s="167" t="s">
        <v>34</v>
      </c>
      <c r="L102" s="167" t="s">
        <v>38</v>
      </c>
      <c r="M102" s="167" t="s">
        <v>41</v>
      </c>
      <c r="N102" s="167" t="s">
        <v>353</v>
      </c>
      <c r="O102" s="167" t="s">
        <v>358</v>
      </c>
      <c r="P102" s="167" t="s">
        <v>576</v>
      </c>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2705</v>
      </c>
      <c r="B103" s="150" t="s">
        <v>1889</v>
      </c>
      <c r="C103" s="148" t="s">
        <v>2745</v>
      </c>
      <c r="D103" s="154" t="s">
        <v>2746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2705</v>
      </c>
      <c r="B104" s="151" t="s">
        <v>1889</v>
      </c>
      <c r="C104" s="152" t="s">
        <v>2747</v>
      </c>
      <c r="D104" s="155" t="s">
        <v>2748</v>
      </c>
      <c r="E104" s="158" t="s">
        <v>2749</v>
      </c>
      <c r="F104" s="161" t="s">
        <v>2482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2705</v>
      </c>
      <c r="B105" s="151" t="s">
        <v>1889</v>
      </c>
      <c r="C105" s="152" t="s">
        <v>2750</v>
      </c>
      <c r="D105" s="155" t="s">
        <v>2751</v>
      </c>
      <c r="E105" s="158" t="s">
        <v>2752</v>
      </c>
      <c r="F105" s="161" t="s">
        <v>2486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2705</v>
      </c>
      <c r="B106" s="151" t="s">
        <v>1889</v>
      </c>
      <c r="C106" s="152" t="s">
        <v>2753</v>
      </c>
      <c r="D106" s="155" t="s">
        <v>2754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2705</v>
      </c>
      <c r="B107" s="151" t="s">
        <v>1889</v>
      </c>
      <c r="C107" s="152" t="s">
        <v>2755</v>
      </c>
      <c r="D107" s="155" t="s">
        <v>2756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2705</v>
      </c>
      <c r="B108" s="151" t="s">
        <v>1889</v>
      </c>
      <c r="C108" s="152" t="s">
        <v>2757</v>
      </c>
      <c r="D108" s="155" t="s">
        <v>2758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2705</v>
      </c>
      <c r="B109" s="150" t="s">
        <v>2759</v>
      </c>
      <c r="C109" s="148" t="s">
        <v>2760</v>
      </c>
      <c r="D109" s="154" t="s">
        <v>2761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2705</v>
      </c>
      <c r="B110" s="151" t="s">
        <v>2759</v>
      </c>
      <c r="C110" s="152" t="s">
        <v>2762</v>
      </c>
      <c r="D110" s="155" t="s">
        <v>2763</v>
      </c>
      <c r="E110" s="158" t="s">
        <v>2764</v>
      </c>
      <c r="F110" s="161" t="s">
        <v>2482</v>
      </c>
      <c r="G110" s="164">
        <f>IF(COUNTIF(H110:AU110,"&lt;&gt;")=0,"",SUMPRODUCT(((Recommendations[ImplStatus]="Implemented")+(Recommendations[ImplStatus]="Compensated"))*ISNUMBER(MATCH(Recommendations[Id],H110:AU110,0)))/COUNTIF(H110:AU110,"&lt;&gt;"))</f>
        <v>0</v>
      </c>
      <c r="H110" s="167" t="s">
        <v>314</v>
      </c>
      <c r="I110" s="167" t="s">
        <v>371</v>
      </c>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2705</v>
      </c>
      <c r="B111" s="151" t="s">
        <v>2759</v>
      </c>
      <c r="C111" s="152" t="s">
        <v>2765</v>
      </c>
      <c r="D111" s="155" t="s">
        <v>2766</v>
      </c>
      <c r="E111" s="158" t="s">
        <v>2767</v>
      </c>
      <c r="F111" s="161" t="s">
        <v>2482</v>
      </c>
      <c r="G111" s="164">
        <f>IF(COUNTIF(H111:AU111,"&lt;&gt;")=0,"",SUMPRODUCT(((Recommendations[ImplStatus]="Implemented")+(Recommendations[ImplStatus]="Compensated"))*ISNUMBER(MATCH(Recommendations[Id],H111:AU111,0)))/COUNTIF(H111:AU111,"&lt;&gt;"))</f>
        <v>0</v>
      </c>
      <c r="H111" s="167" t="s">
        <v>50</v>
      </c>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2705</v>
      </c>
      <c r="B112" s="151" t="s">
        <v>2759</v>
      </c>
      <c r="C112" s="152" t="s">
        <v>2768</v>
      </c>
      <c r="D112" s="155" t="s">
        <v>2769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2705</v>
      </c>
      <c r="B113" s="151" t="s">
        <v>2759</v>
      </c>
      <c r="C113" s="152" t="s">
        <v>2770</v>
      </c>
      <c r="D113" s="155" t="s">
        <v>2771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2705</v>
      </c>
      <c r="B114" s="151" t="s">
        <v>2759</v>
      </c>
      <c r="C114" s="152" t="s">
        <v>2772</v>
      </c>
      <c r="D114" s="155" t="s">
        <v>2773</v>
      </c>
      <c r="E114" s="158"/>
      <c r="F114" s="161" t="s">
        <v>19</v>
      </c>
      <c r="G114" s="164">
        <f>IF(COUNTIF(H114:AU114,"&lt;&gt;")=0,"",SUMPRODUCT(((Recommendations[ImplStatus]="Implemented")+(Recommendations[ImplStatus]="Compensated"))*ISNUMBER(MATCH(Recommendations[Id],H114:AU114,0)))/COUNTIF(H114:AU114,"&lt;&gt;"))</f>
        <v>0</v>
      </c>
      <c r="H114" s="167" t="s">
        <v>285</v>
      </c>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2705</v>
      </c>
      <c r="B115" s="151" t="s">
        <v>2759</v>
      </c>
      <c r="C115" s="152" t="s">
        <v>2774</v>
      </c>
      <c r="D115" s="155" t="s">
        <v>2775</v>
      </c>
      <c r="E115" s="158"/>
      <c r="F115" s="161" t="s">
        <v>19</v>
      </c>
      <c r="G115" s="164">
        <f>IF(COUNTIF(H115:AU115,"&lt;&gt;")=0,"",SUMPRODUCT(((Recommendations[ImplStatus]="Implemented")+(Recommendations[ImplStatus]="Compensated"))*ISNUMBER(MATCH(Recommendations[Id],H115:AU115,0)))/COUNTIF(H115:AU115,"&lt;&gt;"))</f>
        <v>0</v>
      </c>
      <c r="H115" s="167" t="s">
        <v>169</v>
      </c>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2705</v>
      </c>
      <c r="B116" s="151" t="s">
        <v>2759</v>
      </c>
      <c r="C116" s="152" t="s">
        <v>2776</v>
      </c>
      <c r="D116" s="155" t="s">
        <v>2777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2705</v>
      </c>
      <c r="B117" s="151" t="s">
        <v>2759</v>
      </c>
      <c r="C117" s="152" t="s">
        <v>2778</v>
      </c>
      <c r="D117" s="155" t="s">
        <v>2779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2705</v>
      </c>
      <c r="B118" s="151" t="s">
        <v>2759</v>
      </c>
      <c r="C118" s="152" t="s">
        <v>2780</v>
      </c>
      <c r="D118" s="155" t="s">
        <v>2781</v>
      </c>
      <c r="E118" s="158" t="s">
        <v>2782</v>
      </c>
      <c r="F118" s="161" t="s">
        <v>2482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2705</v>
      </c>
      <c r="B119" s="151" t="s">
        <v>2759</v>
      </c>
      <c r="C119" s="152" t="s">
        <v>2783</v>
      </c>
      <c r="D119" s="155" t="s">
        <v>2784</v>
      </c>
      <c r="E119" s="158" t="s">
        <v>2785</v>
      </c>
      <c r="F119" s="161" t="s">
        <v>2482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2705</v>
      </c>
      <c r="B120" s="150" t="s">
        <v>2786</v>
      </c>
      <c r="C120" s="148" t="s">
        <v>2787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2705</v>
      </c>
      <c r="B121" s="151" t="s">
        <v>2786</v>
      </c>
      <c r="C121" s="152" t="s">
        <v>2788</v>
      </c>
      <c r="D121" s="155" t="s">
        <v>2789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2705</v>
      </c>
      <c r="B122" s="151" t="s">
        <v>2786</v>
      </c>
      <c r="C122" s="152" t="s">
        <v>2790</v>
      </c>
      <c r="D122" s="155" t="s">
        <v>2791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2705</v>
      </c>
      <c r="B123" s="151" t="s">
        <v>2786</v>
      </c>
      <c r="C123" s="152" t="s">
        <v>2792</v>
      </c>
      <c r="D123" s="155" t="s">
        <v>2793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2705</v>
      </c>
      <c r="B124" s="151" t="s">
        <v>2786</v>
      </c>
      <c r="C124" s="152" t="s">
        <v>2794</v>
      </c>
      <c r="D124" s="155" t="s">
        <v>2795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2705</v>
      </c>
      <c r="B125" s="151" t="s">
        <v>2786</v>
      </c>
      <c r="C125" s="152" t="s">
        <v>2796</v>
      </c>
      <c r="D125" s="155" t="s">
        <v>2797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2705</v>
      </c>
      <c r="B126" s="151" t="s">
        <v>2786</v>
      </c>
      <c r="C126" s="152" t="s">
        <v>2798</v>
      </c>
      <c r="D126" s="155" t="s">
        <v>2799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2705</v>
      </c>
      <c r="B127" s="151" t="s">
        <v>2786</v>
      </c>
      <c r="C127" s="152" t="s">
        <v>2800</v>
      </c>
      <c r="D127" s="155" t="s">
        <v>2801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2705</v>
      </c>
      <c r="B128" s="151" t="s">
        <v>2786</v>
      </c>
      <c r="C128" s="152" t="s">
        <v>2802</v>
      </c>
      <c r="D128" s="155" t="s">
        <v>2803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2705</v>
      </c>
      <c r="B129" s="151" t="s">
        <v>2786</v>
      </c>
      <c r="C129" s="152" t="s">
        <v>2804</v>
      </c>
      <c r="D129" s="155" t="s">
        <v>2805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2705</v>
      </c>
      <c r="B130" s="151" t="s">
        <v>2786</v>
      </c>
      <c r="C130" s="152" t="s">
        <v>2806</v>
      </c>
      <c r="D130" s="155" t="s">
        <v>2807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2705</v>
      </c>
      <c r="B131" s="151" t="s">
        <v>2786</v>
      </c>
      <c r="C131" s="152" t="s">
        <v>2808</v>
      </c>
      <c r="D131" s="155" t="s">
        <v>2809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2705</v>
      </c>
      <c r="B132" s="151" t="s">
        <v>2786</v>
      </c>
      <c r="C132" s="152" t="s">
        <v>2810</v>
      </c>
      <c r="D132" s="155" t="s">
        <v>2811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2705</v>
      </c>
      <c r="B133" s="150" t="s">
        <v>2812</v>
      </c>
      <c r="C133" s="148" t="s">
        <v>2813</v>
      </c>
      <c r="D133" s="154" t="s">
        <v>2814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2705</v>
      </c>
      <c r="B134" s="151" t="s">
        <v>2812</v>
      </c>
      <c r="C134" s="152" t="s">
        <v>2815</v>
      </c>
      <c r="D134" s="155" t="s">
        <v>2816</v>
      </c>
      <c r="E134" s="158" t="s">
        <v>2817</v>
      </c>
      <c r="F134" s="161" t="s">
        <v>2486</v>
      </c>
      <c r="G134" s="164" t="str">
        <f>IF(COUNTIF(H134:AU134,"&lt;&gt;")=0,"",SUMPRODUCT(((Recommendations[ImplStatus]="Implemented")+(Recommendations[ImplStatus]="Compensated"))*ISNUMBER(MATCH(Recommendations[Id],H134:AU134,0)))/COUNTIF(H134:AU134,"&lt;&gt;"))</f>
        <v/>
      </c>
      <c r="H134" s="167"/>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2705</v>
      </c>
      <c r="B135" s="151" t="s">
        <v>2812</v>
      </c>
      <c r="C135" s="152" t="s">
        <v>2818</v>
      </c>
      <c r="D135" s="155" t="s">
        <v>2819</v>
      </c>
      <c r="E135" s="158" t="s">
        <v>2820</v>
      </c>
      <c r="F135" s="161" t="s">
        <v>2486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2705</v>
      </c>
      <c r="B136" s="151" t="s">
        <v>2812</v>
      </c>
      <c r="C136" s="152" t="s">
        <v>2821</v>
      </c>
      <c r="D136" s="155" t="s">
        <v>2822</v>
      </c>
      <c r="E136" s="158" t="s">
        <v>2823</v>
      </c>
      <c r="F136" s="161" t="s">
        <v>2482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2705</v>
      </c>
      <c r="B137" s="151" t="s">
        <v>2812</v>
      </c>
      <c r="C137" s="152" t="s">
        <v>2824</v>
      </c>
      <c r="D137" s="155" t="s">
        <v>2825</v>
      </c>
      <c r="E137" s="158" t="s">
        <v>2826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2705</v>
      </c>
      <c r="B138" s="150" t="s">
        <v>2122</v>
      </c>
      <c r="C138" s="148" t="s">
        <v>2827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2705</v>
      </c>
      <c r="B139" s="151" t="s">
        <v>2122</v>
      </c>
      <c r="C139" s="152" t="s">
        <v>2828</v>
      </c>
      <c r="D139" s="155" t="s">
        <v>2829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2705</v>
      </c>
      <c r="B140" s="151" t="s">
        <v>2122</v>
      </c>
      <c r="C140" s="152" t="s">
        <v>2830</v>
      </c>
      <c r="D140" s="155" t="s">
        <v>2831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2705</v>
      </c>
      <c r="B141" s="150" t="s">
        <v>2832</v>
      </c>
      <c r="C141" s="148" t="s">
        <v>2833</v>
      </c>
      <c r="D141" s="154" t="s">
        <v>2834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2705</v>
      </c>
      <c r="B142" s="151" t="s">
        <v>2832</v>
      </c>
      <c r="C142" s="152" t="s">
        <v>2835</v>
      </c>
      <c r="D142" s="155" t="s">
        <v>2836</v>
      </c>
      <c r="E142" s="158" t="s">
        <v>2837</v>
      </c>
      <c r="F142" s="161" t="s">
        <v>2482</v>
      </c>
      <c r="G142" s="164">
        <f>IF(COUNTIF(H142:AU142,"&lt;&gt;")=0,"",SUMPRODUCT(((Recommendations[ImplStatus]="Implemented")+(Recommendations[ImplStatus]="Compensated"))*ISNUMBER(MATCH(Recommendations[Id],H142:AU142,0)))/COUNTIF(H142:AU142,"&lt;&gt;"))</f>
        <v>0</v>
      </c>
      <c r="H142" s="167" t="s">
        <v>457</v>
      </c>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2705</v>
      </c>
      <c r="B143" s="151" t="s">
        <v>2832</v>
      </c>
      <c r="C143" s="152" t="s">
        <v>2838</v>
      </c>
      <c r="D143" s="155" t="s">
        <v>2839</v>
      </c>
      <c r="E143" s="158" t="s">
        <v>2840</v>
      </c>
      <c r="F143" s="161" t="s">
        <v>2482</v>
      </c>
      <c r="G143" s="164">
        <f>IF(COUNTIF(H143:AU143,"&lt;&gt;")=0,"",SUMPRODUCT(((Recommendations[ImplStatus]="Implemented")+(Recommendations[ImplStatus]="Compensated"))*ISNUMBER(MATCH(Recommendations[Id],H143:AU143,0)))/COUNTIF(H143:AU143,"&lt;&gt;"))</f>
        <v>0</v>
      </c>
      <c r="H143" s="167" t="s">
        <v>590</v>
      </c>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2705</v>
      </c>
      <c r="B144" s="151" t="s">
        <v>2832</v>
      </c>
      <c r="C144" s="152" t="s">
        <v>2841</v>
      </c>
      <c r="D144" s="155" t="s">
        <v>2842</v>
      </c>
      <c r="E144" s="158" t="s">
        <v>2843</v>
      </c>
      <c r="F144" s="161" t="s">
        <v>2486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2705</v>
      </c>
      <c r="B145" s="151" t="s">
        <v>2832</v>
      </c>
      <c r="C145" s="152" t="s">
        <v>2844</v>
      </c>
      <c r="D145" s="155" t="s">
        <v>2845</v>
      </c>
      <c r="E145" s="158" t="s">
        <v>2846</v>
      </c>
      <c r="F145" s="161" t="s">
        <v>2482</v>
      </c>
      <c r="G145" s="164">
        <f>IF(COUNTIF(H145:AU145,"&lt;&gt;")=0,"",SUMPRODUCT(((Recommendations[ImplStatus]="Implemented")+(Recommendations[ImplStatus]="Compensated"))*ISNUMBER(MATCH(Recommendations[Id],H145:AU145,0)))/COUNTIF(H145:AU145,"&lt;&gt;"))</f>
        <v>0</v>
      </c>
      <c r="H145" s="167" t="s">
        <v>111</v>
      </c>
      <c r="I145" s="167" t="s">
        <v>159</v>
      </c>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2705</v>
      </c>
      <c r="B146" s="151" t="s">
        <v>2832</v>
      </c>
      <c r="C146" s="152" t="s">
        <v>2847</v>
      </c>
      <c r="D146" s="155" t="s">
        <v>2848</v>
      </c>
      <c r="E146" s="158" t="s">
        <v>2849</v>
      </c>
      <c r="F146" s="161" t="s">
        <v>2482</v>
      </c>
      <c r="G146" s="164">
        <f>IF(COUNTIF(H146:AU146,"&lt;&gt;")=0,"",SUMPRODUCT(((Recommendations[ImplStatus]="Implemented")+(Recommendations[ImplStatus]="Compensated"))*ISNUMBER(MATCH(Recommendations[Id],H146:AU146,0)))/COUNTIF(H146:AU146,"&lt;&gt;"))</f>
        <v>0</v>
      </c>
      <c r="H146" s="167" t="s">
        <v>234</v>
      </c>
      <c r="I146" s="167" t="s">
        <v>344</v>
      </c>
      <c r="J146" s="167" t="s">
        <v>349</v>
      </c>
      <c r="K146" s="167" t="s">
        <v>580</v>
      </c>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2705</v>
      </c>
      <c r="B147" s="151" t="s">
        <v>2832</v>
      </c>
      <c r="C147" s="152" t="s">
        <v>2850</v>
      </c>
      <c r="D147" s="155" t="s">
        <v>2851</v>
      </c>
      <c r="E147" s="158" t="s">
        <v>2852</v>
      </c>
      <c r="F147" s="161" t="s">
        <v>2482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2705</v>
      </c>
      <c r="B148" s="150" t="s">
        <v>2853</v>
      </c>
      <c r="C148" s="148" t="s">
        <v>2854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2705</v>
      </c>
      <c r="B149" s="151" t="s">
        <v>2853</v>
      </c>
      <c r="C149" s="152" t="s">
        <v>2855</v>
      </c>
      <c r="D149" s="155" t="s">
        <v>2856</v>
      </c>
      <c r="E149" s="158"/>
      <c r="F149" s="161" t="s">
        <v>19</v>
      </c>
      <c r="G149" s="164">
        <f>IF(COUNTIF(H149:AU149,"&lt;&gt;")=0,"",SUMPRODUCT(((Recommendations[ImplStatus]="Implemented")+(Recommendations[ImplStatus]="Compensated"))*ISNUMBER(MATCH(Recommendations[Id],H149:AU149,0)))/COUNTIF(H149:AU149,"&lt;&gt;"))</f>
        <v>0</v>
      </c>
      <c r="H149" s="167" t="s">
        <v>45</v>
      </c>
      <c r="I149" s="167" t="s">
        <v>111</v>
      </c>
      <c r="J149" s="167" t="s">
        <v>159</v>
      </c>
      <c r="K149" s="167" t="s">
        <v>164</v>
      </c>
      <c r="L149" s="167" t="s">
        <v>174</v>
      </c>
      <c r="M149" s="167" t="s">
        <v>179</v>
      </c>
      <c r="N149" s="167" t="s">
        <v>184</v>
      </c>
      <c r="O149" s="167" t="s">
        <v>194</v>
      </c>
      <c r="P149" s="167" t="s">
        <v>199</v>
      </c>
      <c r="Q149" s="167" t="s">
        <v>204</v>
      </c>
      <c r="R149" s="167" t="s">
        <v>209</v>
      </c>
      <c r="S149" s="167" t="s">
        <v>214</v>
      </c>
      <c r="T149" s="167" t="s">
        <v>219</v>
      </c>
      <c r="U149" s="167" t="s">
        <v>224</v>
      </c>
      <c r="V149" s="167" t="s">
        <v>229</v>
      </c>
      <c r="W149" s="167" t="s">
        <v>398</v>
      </c>
      <c r="X149" s="167" t="s">
        <v>556</v>
      </c>
      <c r="Y149" s="167" t="s">
        <v>561</v>
      </c>
      <c r="Z149" s="167" t="s">
        <v>566</v>
      </c>
      <c r="AA149" s="167" t="s">
        <v>571</v>
      </c>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2705</v>
      </c>
      <c r="B150" s="151" t="s">
        <v>2853</v>
      </c>
      <c r="C150" s="152" t="s">
        <v>2857</v>
      </c>
      <c r="D150" s="155" t="s">
        <v>2858</v>
      </c>
      <c r="E150" s="158"/>
      <c r="F150" s="161" t="s">
        <v>19</v>
      </c>
      <c r="G150" s="164">
        <f>IF(COUNTIF(H150:AU150,"&lt;&gt;")=0,"",SUMPRODUCT(((Recommendations[ImplStatus]="Implemented")+(Recommendations[ImplStatus]="Compensated"))*ISNUMBER(MATCH(Recommendations[Id],H150:AU150,0)))/COUNTIF(H150:AU150,"&lt;&gt;"))</f>
        <v>0</v>
      </c>
      <c r="H150" s="167" t="s">
        <v>381</v>
      </c>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2705</v>
      </c>
      <c r="B151" s="151" t="s">
        <v>2853</v>
      </c>
      <c r="C151" s="152" t="s">
        <v>2859</v>
      </c>
      <c r="D151" s="155" t="s">
        <v>2860</v>
      </c>
      <c r="E151" s="158"/>
      <c r="F151" s="161" t="s">
        <v>19</v>
      </c>
      <c r="G151" s="164">
        <f>IF(COUNTIF(H151:AU151,"&lt;&gt;")=0,"",SUMPRODUCT(((Recommendations[ImplStatus]="Implemented")+(Recommendations[ImplStatus]="Compensated"))*ISNUMBER(MATCH(Recommendations[Id],H151:AU151,0)))/COUNTIF(H151:AU151,"&lt;&gt;"))</f>
        <v>0</v>
      </c>
      <c r="H151" s="167" t="s">
        <v>56</v>
      </c>
      <c r="I151" s="167" t="s">
        <v>61</v>
      </c>
      <c r="J151" s="167" t="s">
        <v>66</v>
      </c>
      <c r="K151" s="167" t="s">
        <v>71</v>
      </c>
      <c r="L151" s="167" t="s">
        <v>76</v>
      </c>
      <c r="M151" s="167" t="s">
        <v>81</v>
      </c>
      <c r="N151" s="167" t="s">
        <v>85</v>
      </c>
      <c r="O151" s="167" t="s">
        <v>89</v>
      </c>
      <c r="P151" s="167" t="s">
        <v>93</v>
      </c>
      <c r="Q151" s="167" t="s">
        <v>97</v>
      </c>
      <c r="R151" s="167" t="s">
        <v>116</v>
      </c>
      <c r="S151" s="167" t="s">
        <v>121</v>
      </c>
      <c r="T151" s="167" t="s">
        <v>126</v>
      </c>
      <c r="U151" s="167" t="s">
        <v>131</v>
      </c>
      <c r="V151" s="167" t="s">
        <v>135</v>
      </c>
      <c r="W151" s="167" t="s">
        <v>239</v>
      </c>
      <c r="X151" s="167" t="s">
        <v>244</v>
      </c>
      <c r="Y151" s="167" t="s">
        <v>248</v>
      </c>
      <c r="Z151" s="167" t="s">
        <v>252</v>
      </c>
      <c r="AA151" s="167" t="s">
        <v>256</v>
      </c>
      <c r="AB151" s="167" t="s">
        <v>260</v>
      </c>
      <c r="AC151" s="167" t="s">
        <v>264</v>
      </c>
      <c r="AD151" s="167" t="s">
        <v>268</v>
      </c>
      <c r="AE151" s="167" t="s">
        <v>272</v>
      </c>
      <c r="AF151" s="167" t="s">
        <v>276</v>
      </c>
      <c r="AG151" s="167" t="s">
        <v>279</v>
      </c>
      <c r="AH151" s="167" t="s">
        <v>282</v>
      </c>
      <c r="AI151" s="167" t="s">
        <v>290</v>
      </c>
      <c r="AJ151" s="167" t="s">
        <v>294</v>
      </c>
      <c r="AK151" s="167" t="s">
        <v>299</v>
      </c>
      <c r="AL151" s="167" t="s">
        <v>304</v>
      </c>
      <c r="AM151" s="167" t="s">
        <v>334</v>
      </c>
      <c r="AN151" s="167" t="s">
        <v>339</v>
      </c>
      <c r="AO151" s="167" t="s">
        <v>385</v>
      </c>
      <c r="AP151" s="167" t="s">
        <v>403</v>
      </c>
      <c r="AQ151" s="167" t="s">
        <v>408</v>
      </c>
      <c r="AR151" s="167" t="s">
        <v>413</v>
      </c>
      <c r="AS151" s="167" t="s">
        <v>433</v>
      </c>
      <c r="AT151" s="167" t="s">
        <v>443</v>
      </c>
      <c r="AU151" s="181" t="s">
        <v>448</v>
      </c>
    </row>
    <row r="152" spans="1:47" ht="60" customHeight="1" x14ac:dyDescent="0.35">
      <c r="A152" s="177" t="s">
        <v>2705</v>
      </c>
      <c r="B152" s="151" t="s">
        <v>2853</v>
      </c>
      <c r="C152" s="152" t="s">
        <v>2861</v>
      </c>
      <c r="D152" s="155" t="s">
        <v>2862</v>
      </c>
      <c r="E152" s="158"/>
      <c r="F152" s="161" t="s">
        <v>19</v>
      </c>
      <c r="G152" s="164">
        <f>IF(COUNTIF(H152:AU152,"&lt;&gt;")=0,"",SUMPRODUCT(((Recommendations[ImplStatus]="Implemented")+(Recommendations[ImplStatus]="Compensated"))*ISNUMBER(MATCH(Recommendations[Id],H152:AU152,0)))/COUNTIF(H152:AU152,"&lt;&gt;"))</f>
        <v>0</v>
      </c>
      <c r="H152" s="167" t="s">
        <v>139</v>
      </c>
      <c r="I152" s="167" t="s">
        <v>423</v>
      </c>
      <c r="J152" s="167" t="s">
        <v>462</v>
      </c>
      <c r="K152" s="167" t="s">
        <v>467</v>
      </c>
      <c r="L152" s="167" t="s">
        <v>472</v>
      </c>
      <c r="M152" s="167" t="s">
        <v>477</v>
      </c>
      <c r="N152" s="167" t="s">
        <v>482</v>
      </c>
      <c r="O152" s="167" t="s">
        <v>486</v>
      </c>
      <c r="P152" s="167" t="s">
        <v>491</v>
      </c>
      <c r="Q152" s="167" t="s">
        <v>585</v>
      </c>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2705</v>
      </c>
      <c r="B153" s="151" t="s">
        <v>2853</v>
      </c>
      <c r="C153" s="152" t="s">
        <v>2863</v>
      </c>
      <c r="D153" s="155" t="s">
        <v>2864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2865</v>
      </c>
      <c r="B154" s="149" t="s">
        <v>19</v>
      </c>
      <c r="C154" s="147" t="s">
        <v>2866</v>
      </c>
      <c r="D154" s="153" t="s">
        <v>2867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2865</v>
      </c>
      <c r="B155" s="150" t="s">
        <v>2868</v>
      </c>
      <c r="C155" s="148" t="s">
        <v>2869</v>
      </c>
      <c r="D155" s="154" t="s">
        <v>2870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2865</v>
      </c>
      <c r="B156" s="151" t="s">
        <v>2868</v>
      </c>
      <c r="C156" s="152" t="s">
        <v>2871</v>
      </c>
      <c r="D156" s="155" t="s">
        <v>2872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2865</v>
      </c>
      <c r="B157" s="151" t="s">
        <v>2868</v>
      </c>
      <c r="C157" s="152" t="s">
        <v>2873</v>
      </c>
      <c r="D157" s="155" t="s">
        <v>2874</v>
      </c>
      <c r="E157" s="158" t="s">
        <v>2875</v>
      </c>
      <c r="F157" s="161" t="s">
        <v>2482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2865</v>
      </c>
      <c r="B158" s="151" t="s">
        <v>2868</v>
      </c>
      <c r="C158" s="152" t="s">
        <v>2876</v>
      </c>
      <c r="D158" s="155" t="s">
        <v>2877</v>
      </c>
      <c r="E158" s="158" t="s">
        <v>2878</v>
      </c>
      <c r="F158" s="161" t="s">
        <v>2482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2865</v>
      </c>
      <c r="B159" s="151" t="s">
        <v>2868</v>
      </c>
      <c r="C159" s="152" t="s">
        <v>2879</v>
      </c>
      <c r="D159" s="155" t="s">
        <v>2880</v>
      </c>
      <c r="E159" s="158" t="s">
        <v>2881</v>
      </c>
      <c r="F159" s="161" t="s">
        <v>2482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2865</v>
      </c>
      <c r="B160" s="151" t="s">
        <v>2868</v>
      </c>
      <c r="C160" s="152" t="s">
        <v>2882</v>
      </c>
      <c r="D160" s="155" t="s">
        <v>2883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2865</v>
      </c>
      <c r="B161" s="151" t="s">
        <v>2868</v>
      </c>
      <c r="C161" s="152" t="s">
        <v>2884</v>
      </c>
      <c r="D161" s="155" t="s">
        <v>2885</v>
      </c>
      <c r="E161" s="158" t="s">
        <v>2886</v>
      </c>
      <c r="F161" s="161" t="s">
        <v>2482</v>
      </c>
      <c r="G161" s="164">
        <f>IF(COUNTIF(H161:AU161,"&lt;&gt;")=0,"",SUMPRODUCT(((Recommendations[ImplStatus]="Implemented")+(Recommendations[ImplStatus]="Compensated"))*ISNUMBER(MATCH(Recommendations[Id],H161:AU161,0)))/COUNTIF(H161:AU161,"&lt;&gt;"))</f>
        <v>0</v>
      </c>
      <c r="H161" s="167" t="s">
        <v>184</v>
      </c>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2865</v>
      </c>
      <c r="B162" s="151" t="s">
        <v>2868</v>
      </c>
      <c r="C162" s="152" t="s">
        <v>2887</v>
      </c>
      <c r="D162" s="155" t="s">
        <v>2888</v>
      </c>
      <c r="E162" s="158" t="s">
        <v>2889</v>
      </c>
      <c r="F162" s="161" t="s">
        <v>2482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2865</v>
      </c>
      <c r="B163" s="151" t="s">
        <v>2868</v>
      </c>
      <c r="C163" s="152" t="s">
        <v>2890</v>
      </c>
      <c r="D163" s="155" t="s">
        <v>2891</v>
      </c>
      <c r="E163" s="158" t="s">
        <v>2892</v>
      </c>
      <c r="F163" s="161" t="s">
        <v>2482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2865</v>
      </c>
      <c r="B164" s="150" t="s">
        <v>2286</v>
      </c>
      <c r="C164" s="148" t="s">
        <v>2893</v>
      </c>
      <c r="D164" s="154" t="s">
        <v>2894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2865</v>
      </c>
      <c r="B165" s="151" t="s">
        <v>2286</v>
      </c>
      <c r="C165" s="152" t="s">
        <v>2895</v>
      </c>
      <c r="D165" s="155" t="s">
        <v>2896</v>
      </c>
      <c r="E165" s="158" t="s">
        <v>2897</v>
      </c>
      <c r="F165" s="161" t="s">
        <v>2482</v>
      </c>
      <c r="G165" s="164">
        <f>IF(COUNTIF(H165:AU165,"&lt;&gt;")=0,"",SUMPRODUCT(((Recommendations[ImplStatus]="Implemented")+(Recommendations[ImplStatus]="Compensated"))*ISNUMBER(MATCH(Recommendations[Id],H165:AU165,0)))/COUNTIF(H165:AU165,"&lt;&gt;"))</f>
        <v>0</v>
      </c>
      <c r="H165" s="167" t="s">
        <v>398</v>
      </c>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2865</v>
      </c>
      <c r="B166" s="151" t="s">
        <v>2286</v>
      </c>
      <c r="C166" s="152" t="s">
        <v>2898</v>
      </c>
      <c r="D166" s="155" t="s">
        <v>2899</v>
      </c>
      <c r="E166" s="158" t="s">
        <v>2900</v>
      </c>
      <c r="F166" s="161" t="s">
        <v>2482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2865</v>
      </c>
      <c r="B167" s="151" t="s">
        <v>2286</v>
      </c>
      <c r="C167" s="152" t="s">
        <v>2901</v>
      </c>
      <c r="D167" s="155" t="s">
        <v>2902</v>
      </c>
      <c r="E167" s="158" t="s">
        <v>2903</v>
      </c>
      <c r="F167" s="161" t="s">
        <v>2482</v>
      </c>
      <c r="G167" s="164">
        <f>IF(COUNTIF(H167:AU167,"&lt;&gt;")=0,"",SUMPRODUCT(((Recommendations[ImplStatus]="Implemented")+(Recommendations[ImplStatus]="Compensated"))*ISNUMBER(MATCH(Recommendations[Id],H167:AU167,0)))/COUNTIF(H167:AU167,"&lt;&gt;"))</f>
        <v>0</v>
      </c>
      <c r="H167" s="167" t="s">
        <v>45</v>
      </c>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2865</v>
      </c>
      <c r="B168" s="151" t="s">
        <v>2286</v>
      </c>
      <c r="C168" s="152" t="s">
        <v>2904</v>
      </c>
      <c r="D168" s="155" t="s">
        <v>2905</v>
      </c>
      <c r="E168" s="158"/>
      <c r="F168" s="161" t="s">
        <v>19</v>
      </c>
      <c r="G168" s="164">
        <f>IF(COUNTIF(H168:AU168,"&lt;&gt;")=0,"",SUMPRODUCT(((Recommendations[ImplStatus]="Implemented")+(Recommendations[ImplStatus]="Compensated"))*ISNUMBER(MATCH(Recommendations[Id],H168:AU168,0)))/COUNTIF(H168:AU168,"&lt;&gt;"))</f>
        <v>0</v>
      </c>
      <c r="H168" s="167" t="s">
        <v>531</v>
      </c>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2865</v>
      </c>
      <c r="B169" s="151" t="s">
        <v>2286</v>
      </c>
      <c r="C169" s="152" t="s">
        <v>2906</v>
      </c>
      <c r="D169" s="155" t="s">
        <v>2907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2865</v>
      </c>
      <c r="B170" s="151" t="s">
        <v>2286</v>
      </c>
      <c r="C170" s="152" t="s">
        <v>2908</v>
      </c>
      <c r="D170" s="155" t="s">
        <v>2909</v>
      </c>
      <c r="E170" s="158" t="s">
        <v>2910</v>
      </c>
      <c r="F170" s="161" t="s">
        <v>2496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2865</v>
      </c>
      <c r="B171" s="151" t="s">
        <v>2286</v>
      </c>
      <c r="C171" s="152" t="s">
        <v>2911</v>
      </c>
      <c r="D171" s="155" t="s">
        <v>2912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2865</v>
      </c>
      <c r="B172" s="151" t="s">
        <v>2286</v>
      </c>
      <c r="C172" s="152" t="s">
        <v>2913</v>
      </c>
      <c r="D172" s="155" t="s">
        <v>2914</v>
      </c>
      <c r="E172" s="158"/>
      <c r="F172" s="161" t="s">
        <v>19</v>
      </c>
      <c r="G172" s="164">
        <f>IF(COUNTIF(H172:AU172,"&lt;&gt;")=0,"",SUMPRODUCT(((Recommendations[ImplStatus]="Implemented")+(Recommendations[ImplStatus]="Compensated"))*ISNUMBER(MATCH(Recommendations[Id],H172:AU172,0)))/COUNTIF(H172:AU172,"&lt;&gt;"))</f>
        <v>0</v>
      </c>
      <c r="H172" s="167" t="s">
        <v>376</v>
      </c>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2865</v>
      </c>
      <c r="B173" s="151" t="s">
        <v>2286</v>
      </c>
      <c r="C173" s="152" t="s">
        <v>2915</v>
      </c>
      <c r="D173" s="155" t="s">
        <v>2916</v>
      </c>
      <c r="E173" s="158" t="s">
        <v>2917</v>
      </c>
      <c r="F173" s="161" t="s">
        <v>2482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2865</v>
      </c>
      <c r="B174" s="150" t="s">
        <v>2918</v>
      </c>
      <c r="C174" s="148" t="s">
        <v>2919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2865</v>
      </c>
      <c r="B175" s="151" t="s">
        <v>2918</v>
      </c>
      <c r="C175" s="152" t="s">
        <v>2920</v>
      </c>
      <c r="D175" s="155" t="s">
        <v>2921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2865</v>
      </c>
      <c r="B176" s="151" t="s">
        <v>2918</v>
      </c>
      <c r="C176" s="152" t="s">
        <v>2922</v>
      </c>
      <c r="D176" s="155" t="s">
        <v>2923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2865</v>
      </c>
      <c r="B177" s="151" t="s">
        <v>2918</v>
      </c>
      <c r="C177" s="152" t="s">
        <v>2924</v>
      </c>
      <c r="D177" s="155" t="s">
        <v>2925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2865</v>
      </c>
      <c r="B178" s="151" t="s">
        <v>2918</v>
      </c>
      <c r="C178" s="152" t="s">
        <v>2926</v>
      </c>
      <c r="D178" s="155" t="s">
        <v>2927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2865</v>
      </c>
      <c r="B179" s="151" t="s">
        <v>2918</v>
      </c>
      <c r="C179" s="152" t="s">
        <v>2928</v>
      </c>
      <c r="D179" s="155" t="s">
        <v>2929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2930</v>
      </c>
      <c r="B180" s="149" t="s">
        <v>19</v>
      </c>
      <c r="C180" s="147" t="s">
        <v>2931</v>
      </c>
      <c r="D180" s="153" t="s">
        <v>2932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2930</v>
      </c>
      <c r="B181" s="150" t="s">
        <v>2933</v>
      </c>
      <c r="C181" s="148" t="s">
        <v>2934</v>
      </c>
      <c r="D181" s="154" t="s">
        <v>2935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2930</v>
      </c>
      <c r="B182" s="151" t="s">
        <v>2933</v>
      </c>
      <c r="C182" s="152" t="s">
        <v>2936</v>
      </c>
      <c r="D182" s="155" t="s">
        <v>2937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2930</v>
      </c>
      <c r="B183" s="151" t="s">
        <v>2933</v>
      </c>
      <c r="C183" s="152" t="s">
        <v>2938</v>
      </c>
      <c r="D183" s="155" t="s">
        <v>2939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2930</v>
      </c>
      <c r="B184" s="151" t="s">
        <v>2933</v>
      </c>
      <c r="C184" s="152" t="s">
        <v>2940</v>
      </c>
      <c r="D184" s="155" t="s">
        <v>2941</v>
      </c>
      <c r="E184" s="158" t="s">
        <v>2942</v>
      </c>
      <c r="F184" s="161" t="s">
        <v>2482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2930</v>
      </c>
      <c r="B185" s="151" t="s">
        <v>2933</v>
      </c>
      <c r="C185" s="152" t="s">
        <v>2943</v>
      </c>
      <c r="D185" s="155" t="s">
        <v>2944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2930</v>
      </c>
      <c r="B186" s="151" t="s">
        <v>2933</v>
      </c>
      <c r="C186" s="152" t="s">
        <v>2945</v>
      </c>
      <c r="D186" s="155" t="s">
        <v>2946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2930</v>
      </c>
      <c r="B187" s="151" t="s">
        <v>2933</v>
      </c>
      <c r="C187" s="152" t="s">
        <v>2947</v>
      </c>
      <c r="D187" s="155" t="s">
        <v>2948</v>
      </c>
      <c r="E187" s="158" t="s">
        <v>2949</v>
      </c>
      <c r="F187" s="161" t="s">
        <v>2482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2930</v>
      </c>
      <c r="B188" s="151" t="s">
        <v>2933</v>
      </c>
      <c r="C188" s="152" t="s">
        <v>2950</v>
      </c>
      <c r="D188" s="155" t="s">
        <v>2951</v>
      </c>
      <c r="E188" s="158" t="s">
        <v>2952</v>
      </c>
      <c r="F188" s="161" t="s">
        <v>2482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2930</v>
      </c>
      <c r="B189" s="151" t="s">
        <v>2933</v>
      </c>
      <c r="C189" s="152" t="s">
        <v>2953</v>
      </c>
      <c r="D189" s="155" t="s">
        <v>2954</v>
      </c>
      <c r="E189" s="158" t="s">
        <v>2955</v>
      </c>
      <c r="F189" s="161" t="s">
        <v>2482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2930</v>
      </c>
      <c r="B190" s="150" t="s">
        <v>2956</v>
      </c>
      <c r="C190" s="148" t="s">
        <v>2957</v>
      </c>
      <c r="D190" s="154" t="s">
        <v>2958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2930</v>
      </c>
      <c r="B191" s="151" t="s">
        <v>2956</v>
      </c>
      <c r="C191" s="152" t="s">
        <v>2959</v>
      </c>
      <c r="D191" s="155" t="s">
        <v>2960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2930</v>
      </c>
      <c r="B192" s="151" t="s">
        <v>2956</v>
      </c>
      <c r="C192" s="152" t="s">
        <v>2961</v>
      </c>
      <c r="D192" s="155" t="s">
        <v>2962</v>
      </c>
      <c r="E192" s="158" t="s">
        <v>2963</v>
      </c>
      <c r="F192" s="161" t="s">
        <v>2486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2930</v>
      </c>
      <c r="B193" s="151" t="s">
        <v>2956</v>
      </c>
      <c r="C193" s="152" t="s">
        <v>2964</v>
      </c>
      <c r="D193" s="155" t="s">
        <v>2965</v>
      </c>
      <c r="E193" s="158" t="s">
        <v>2966</v>
      </c>
      <c r="F193" s="161" t="s">
        <v>2486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2930</v>
      </c>
      <c r="B194" s="151" t="s">
        <v>2956</v>
      </c>
      <c r="C194" s="152" t="s">
        <v>2967</v>
      </c>
      <c r="D194" s="155" t="s">
        <v>2968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2930</v>
      </c>
      <c r="B195" s="151" t="s">
        <v>2956</v>
      </c>
      <c r="C195" s="152" t="s">
        <v>2969</v>
      </c>
      <c r="D195" s="155" t="s">
        <v>2970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2930</v>
      </c>
      <c r="B196" s="150" t="s">
        <v>2971</v>
      </c>
      <c r="C196" s="148" t="s">
        <v>2972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2930</v>
      </c>
      <c r="B197" s="151" t="s">
        <v>2971</v>
      </c>
      <c r="C197" s="152" t="s">
        <v>2973</v>
      </c>
      <c r="D197" s="155" t="s">
        <v>2974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2930</v>
      </c>
      <c r="B198" s="151" t="s">
        <v>2971</v>
      </c>
      <c r="C198" s="152" t="s">
        <v>2975</v>
      </c>
      <c r="D198" s="155" t="s">
        <v>2976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2930</v>
      </c>
      <c r="B199" s="150" t="s">
        <v>2977</v>
      </c>
      <c r="C199" s="148" t="s">
        <v>2978</v>
      </c>
      <c r="D199" s="154" t="s">
        <v>2979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2930</v>
      </c>
      <c r="B200" s="151" t="s">
        <v>2977</v>
      </c>
      <c r="C200" s="152" t="s">
        <v>2980</v>
      </c>
      <c r="D200" s="155" t="s">
        <v>2981</v>
      </c>
      <c r="E200" s="158" t="s">
        <v>2982</v>
      </c>
      <c r="F200" s="161" t="s">
        <v>2496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2930</v>
      </c>
      <c r="B201" s="151" t="s">
        <v>2977</v>
      </c>
      <c r="C201" s="152" t="s">
        <v>2983</v>
      </c>
      <c r="D201" s="155" t="s">
        <v>2984</v>
      </c>
      <c r="E201" s="158" t="s">
        <v>2985</v>
      </c>
      <c r="F201" s="161" t="s">
        <v>2482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2930</v>
      </c>
      <c r="B202" s="151" t="s">
        <v>2977</v>
      </c>
      <c r="C202" s="152" t="s">
        <v>2986</v>
      </c>
      <c r="D202" s="155" t="s">
        <v>2987</v>
      </c>
      <c r="E202" s="158" t="s">
        <v>2988</v>
      </c>
      <c r="F202" s="161" t="s">
        <v>2482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2930</v>
      </c>
      <c r="B203" s="151" t="s">
        <v>2977</v>
      </c>
      <c r="C203" s="152" t="s">
        <v>2989</v>
      </c>
      <c r="D203" s="155" t="s">
        <v>2990</v>
      </c>
      <c r="E203" s="158" t="s">
        <v>2991</v>
      </c>
      <c r="F203" s="161" t="s">
        <v>2482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2930</v>
      </c>
      <c r="B204" s="151" t="s">
        <v>2977</v>
      </c>
      <c r="C204" s="152" t="s">
        <v>2992</v>
      </c>
      <c r="D204" s="155" t="s">
        <v>2993</v>
      </c>
      <c r="E204" s="158" t="s">
        <v>2994</v>
      </c>
      <c r="F204" s="161" t="s">
        <v>2482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2930</v>
      </c>
      <c r="B205" s="150" t="s">
        <v>2995</v>
      </c>
      <c r="C205" s="148" t="s">
        <v>2996</v>
      </c>
      <c r="D205" s="154" t="s">
        <v>2997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2930</v>
      </c>
      <c r="B206" s="151" t="s">
        <v>2995</v>
      </c>
      <c r="C206" s="152" t="s">
        <v>2998</v>
      </c>
      <c r="D206" s="155" t="s">
        <v>2999</v>
      </c>
      <c r="E206" s="158" t="s">
        <v>3000</v>
      </c>
      <c r="F206" s="161" t="s">
        <v>2486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2930</v>
      </c>
      <c r="B207" s="151" t="s">
        <v>2995</v>
      </c>
      <c r="C207" s="152" t="s">
        <v>3001</v>
      </c>
      <c r="D207" s="155" t="s">
        <v>3002</v>
      </c>
      <c r="E207" s="158" t="s">
        <v>3003</v>
      </c>
      <c r="F207" s="161" t="s">
        <v>2486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2930</v>
      </c>
      <c r="B208" s="151" t="s">
        <v>2995</v>
      </c>
      <c r="C208" s="152" t="s">
        <v>3004</v>
      </c>
      <c r="D208" s="155" t="s">
        <v>3005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2930</v>
      </c>
      <c r="B209" s="150" t="s">
        <v>3006</v>
      </c>
      <c r="C209" s="148" t="s">
        <v>3007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2930</v>
      </c>
      <c r="B210" s="151" t="s">
        <v>3006</v>
      </c>
      <c r="C210" s="152" t="s">
        <v>3008</v>
      </c>
      <c r="D210" s="155" t="s">
        <v>3009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3010</v>
      </c>
      <c r="B211" s="149" t="s">
        <v>19</v>
      </c>
      <c r="C211" s="147" t="s">
        <v>3011</v>
      </c>
      <c r="D211" s="153" t="s">
        <v>3012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3010</v>
      </c>
      <c r="B212" s="150" t="s">
        <v>3013</v>
      </c>
      <c r="C212" s="148" t="s">
        <v>3014</v>
      </c>
      <c r="D212" s="154" t="s">
        <v>3015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3010</v>
      </c>
      <c r="B213" s="151" t="s">
        <v>3013</v>
      </c>
      <c r="C213" s="152" t="s">
        <v>3016</v>
      </c>
      <c r="D213" s="155" t="s">
        <v>3017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3010</v>
      </c>
      <c r="B214" s="151" t="s">
        <v>3013</v>
      </c>
      <c r="C214" s="152" t="s">
        <v>3018</v>
      </c>
      <c r="D214" s="155" t="s">
        <v>3019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3010</v>
      </c>
      <c r="B215" s="151" t="s">
        <v>3013</v>
      </c>
      <c r="C215" s="152" t="s">
        <v>3020</v>
      </c>
      <c r="D215" s="155" t="s">
        <v>3021</v>
      </c>
      <c r="E215" s="158" t="s">
        <v>3022</v>
      </c>
      <c r="F215" s="161" t="s">
        <v>2486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3010</v>
      </c>
      <c r="B216" s="151" t="s">
        <v>3013</v>
      </c>
      <c r="C216" s="152" t="s">
        <v>3023</v>
      </c>
      <c r="D216" s="155" t="s">
        <v>3024</v>
      </c>
      <c r="E216" s="158" t="s">
        <v>3025</v>
      </c>
      <c r="F216" s="161" t="s">
        <v>2482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3010</v>
      </c>
      <c r="B217" s="150" t="s">
        <v>2971</v>
      </c>
      <c r="C217" s="148" t="s">
        <v>3026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3010</v>
      </c>
      <c r="B218" s="151" t="s">
        <v>2971</v>
      </c>
      <c r="C218" s="152" t="s">
        <v>3027</v>
      </c>
      <c r="D218" s="155" t="s">
        <v>3028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3010</v>
      </c>
      <c r="B219" s="151" t="s">
        <v>2971</v>
      </c>
      <c r="C219" s="152" t="s">
        <v>3029</v>
      </c>
      <c r="D219" s="155" t="s">
        <v>3030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3010</v>
      </c>
      <c r="B220" s="150" t="s">
        <v>3031</v>
      </c>
      <c r="C220" s="148" t="s">
        <v>3032</v>
      </c>
      <c r="D220" s="154" t="s">
        <v>3033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3010</v>
      </c>
      <c r="B221" s="151" t="s">
        <v>3031</v>
      </c>
      <c r="C221" s="152" t="s">
        <v>3034</v>
      </c>
      <c r="D221" s="155" t="s">
        <v>3035</v>
      </c>
      <c r="E221" s="158" t="s">
        <v>3036</v>
      </c>
      <c r="F221" s="161" t="s">
        <v>2482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3010</v>
      </c>
      <c r="B222" s="151" t="s">
        <v>3031</v>
      </c>
      <c r="C222" s="152" t="s">
        <v>3037</v>
      </c>
      <c r="D222" s="155" t="s">
        <v>3038</v>
      </c>
      <c r="E222" s="158" t="s">
        <v>3039</v>
      </c>
      <c r="F222" s="161" t="s">
        <v>2482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3010</v>
      </c>
      <c r="B223" s="151" t="s">
        <v>3031</v>
      </c>
      <c r="C223" s="152" t="s">
        <v>3040</v>
      </c>
      <c r="D223" s="155" t="s">
        <v>3041</v>
      </c>
      <c r="E223" s="158" t="s">
        <v>3042</v>
      </c>
      <c r="F223" s="161" t="s">
        <v>2482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3010</v>
      </c>
      <c r="B224" s="151" t="s">
        <v>3031</v>
      </c>
      <c r="C224" s="152" t="s">
        <v>3043</v>
      </c>
      <c r="D224" s="155" t="s">
        <v>3044</v>
      </c>
      <c r="E224" s="158" t="s">
        <v>3045</v>
      </c>
      <c r="F224" s="161" t="s">
        <v>2482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3010</v>
      </c>
      <c r="B225" s="151" t="s">
        <v>3031</v>
      </c>
      <c r="C225" s="152" t="s">
        <v>3046</v>
      </c>
      <c r="D225" s="155" t="s">
        <v>3047</v>
      </c>
      <c r="E225" s="158" t="s">
        <v>3048</v>
      </c>
      <c r="F225" s="161" t="s">
        <v>2482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3010</v>
      </c>
      <c r="B226" s="168" t="s">
        <v>3031</v>
      </c>
      <c r="C226" s="169" t="s">
        <v>3049</v>
      </c>
      <c r="D226" s="170" t="s">
        <v>3050</v>
      </c>
      <c r="E226" s="171" t="s">
        <v>3051</v>
      </c>
      <c r="F226" s="172" t="s">
        <v>2482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55" t="s">
        <v>595</v>
      </c>
      <c r="B230" s="255"/>
      <c r="C230" s="255"/>
      <c r="D230" s="255"/>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IFERROR(INDEX('Recommendations'!$G$2:$G$123, MATCH(H2,'Recommendations'!$A$2:$A$123,0))="Implemented", FALSE))</xm:f>
            <x14:dxf>
              <font>
                <color rgb="FF000000"/>
              </font>
              <fill>
                <patternFill>
                  <bgColor rgb="FF3C7D22"/>
                </patternFill>
              </fill>
            </x14:dxf>
          </x14:cfRule>
          <x14:cfRule type="expression" priority="2" id="{00000000-000E-0000-0700-000002000000}">
            <xm:f>AND(H2&lt;&gt;"", IFERROR(INDEX('Recommendations'!$G$2:$G$123, MATCH(H2,'Recommendations'!$A$2:$A$123,0))="Compensated", FALSE))</xm:f>
            <x14:dxf>
              <font>
                <color rgb="FF000000"/>
              </font>
              <fill>
                <patternFill>
                  <bgColor rgb="FFC6E0B4"/>
                </patternFill>
              </fill>
            </x14:dxf>
          </x14:cfRule>
          <x14:cfRule type="expression" priority="3" id="{00000000-000E-0000-0700-000003000000}">
            <xm:f>AND(H2&lt;&gt;"", IFERROR(INDEX('Recommendations'!$G$2:$G$123, MATCH(H2,'Recommendations'!$A$2:$A$123,0))="Testing", FALSE))</xm:f>
            <x14:dxf>
              <font>
                <color rgb="FF000000"/>
              </font>
              <fill>
                <patternFill>
                  <bgColor rgb="FFFFC000"/>
                </patternFill>
              </fill>
            </x14:dxf>
          </x14:cfRule>
          <x14:cfRule type="expression" priority="4" id="{00000000-000E-0000-0700-000004000000}">
            <xm:f>AND(H2&lt;&gt;"", IFERROR(INDEX('Recommendations'!$G$2:$G$123, MATCH(H2,'Recommendations'!$A$2:$A$123,0))="Failed", FALSE))</xm:f>
            <x14:dxf>
              <font>
                <color rgb="FF000000"/>
              </font>
              <fill>
                <patternFill>
                  <bgColor rgb="FFD82891"/>
                </patternFill>
              </fill>
            </x14:dxf>
          </x14:cfRule>
          <x14:cfRule type="expression" priority="5" id="{00000000-000E-0000-0700-000005000000}">
            <xm:f>AND(H2&lt;&gt;"", IFERROR(INDEX('Recommendations'!$G$2:$G$123, MATCH(H2,'Recommendations'!$A$2:$A$123,0))="Risk Accepted", FALSE))</xm:f>
            <x14:dxf>
              <font>
                <color rgb="FF000000"/>
              </font>
              <fill>
                <patternFill>
                  <bgColor rgb="FFD9D9D9"/>
                </patternFill>
              </fill>
            </x14:dxf>
          </x14:cfRule>
          <x14:cfRule type="expression" priority="6" id="{00000000-000E-0000-0700-000006000000}">
            <xm:f>AND(H2&lt;&gt;"", IFERROR(INDEX('Recommendations'!$G$2:$G$123, MATCH(H2,'Recommendations'!$A$2:$A$123,0))="N/A",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2469</v>
      </c>
      <c r="B1" s="207" t="s">
        <v>3052</v>
      </c>
      <c r="C1" s="207" t="s">
        <v>3053</v>
      </c>
      <c r="D1" s="207" t="s">
        <v>3054</v>
      </c>
      <c r="E1" s="207" t="s">
        <v>1778</v>
      </c>
      <c r="F1" s="207" t="s">
        <v>837</v>
      </c>
      <c r="G1" s="207" t="s">
        <v>838</v>
      </c>
      <c r="H1" s="207" t="s">
        <v>839</v>
      </c>
      <c r="I1" s="207" t="s">
        <v>840</v>
      </c>
      <c r="J1" s="207" t="s">
        <v>841</v>
      </c>
      <c r="K1" s="207" t="s">
        <v>842</v>
      </c>
      <c r="L1" s="207" t="s">
        <v>843</v>
      </c>
      <c r="M1" s="207" t="s">
        <v>844</v>
      </c>
      <c r="N1" s="207" t="s">
        <v>845</v>
      </c>
      <c r="O1" s="207" t="s">
        <v>846</v>
      </c>
      <c r="P1" s="207" t="s">
        <v>847</v>
      </c>
      <c r="Q1" s="207" t="s">
        <v>848</v>
      </c>
      <c r="R1" s="207" t="s">
        <v>849</v>
      </c>
      <c r="S1" s="207" t="s">
        <v>850</v>
      </c>
      <c r="T1" s="207" t="s">
        <v>851</v>
      </c>
      <c r="U1" s="207" t="s">
        <v>852</v>
      </c>
      <c r="V1" s="207" t="s">
        <v>853</v>
      </c>
      <c r="W1" s="207" t="s">
        <v>854</v>
      </c>
      <c r="X1" s="207" t="s">
        <v>855</v>
      </c>
      <c r="Y1" s="207" t="s">
        <v>856</v>
      </c>
      <c r="Z1" s="207" t="s">
        <v>857</v>
      </c>
      <c r="AA1" s="207" t="s">
        <v>858</v>
      </c>
      <c r="AB1" s="207" t="s">
        <v>859</v>
      </c>
      <c r="AC1" s="207" t="s">
        <v>860</v>
      </c>
      <c r="AD1" s="207" t="s">
        <v>861</v>
      </c>
      <c r="AE1" s="207" t="s">
        <v>862</v>
      </c>
      <c r="AF1" s="207" t="s">
        <v>863</v>
      </c>
      <c r="AG1" s="207" t="s">
        <v>864</v>
      </c>
      <c r="AH1" s="207" t="s">
        <v>865</v>
      </c>
      <c r="AI1" s="207" t="s">
        <v>866</v>
      </c>
      <c r="AJ1" s="207" t="s">
        <v>867</v>
      </c>
      <c r="AK1" s="207" t="s">
        <v>868</v>
      </c>
      <c r="AL1" s="207" t="s">
        <v>869</v>
      </c>
      <c r="AM1" s="207" t="s">
        <v>870</v>
      </c>
      <c r="AN1" s="207" t="s">
        <v>871</v>
      </c>
      <c r="AO1" s="207" t="s">
        <v>872</v>
      </c>
      <c r="AP1" s="207" t="s">
        <v>873</v>
      </c>
      <c r="AQ1" s="207" t="s">
        <v>874</v>
      </c>
      <c r="AR1" s="207" t="s">
        <v>875</v>
      </c>
      <c r="AS1" s="207" t="s">
        <v>876</v>
      </c>
      <c r="AT1" s="208" t="s">
        <v>877</v>
      </c>
    </row>
    <row r="2" spans="1:46" ht="60" customHeight="1" outlineLevel="1" x14ac:dyDescent="0.35">
      <c r="A2" s="200" t="s">
        <v>679</v>
      </c>
      <c r="B2" s="186" t="s">
        <v>3055</v>
      </c>
      <c r="C2" s="186"/>
      <c r="D2" s="189" t="s">
        <v>3056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679</v>
      </c>
      <c r="B3" s="187" t="s">
        <v>3055</v>
      </c>
      <c r="C3" s="188" t="s">
        <v>3057</v>
      </c>
      <c r="D3" s="190" t="s">
        <v>3058</v>
      </c>
      <c r="E3" s="190" t="s">
        <v>3059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679</v>
      </c>
      <c r="B4" s="187" t="s">
        <v>3055</v>
      </c>
      <c r="C4" s="188" t="s">
        <v>3060</v>
      </c>
      <c r="D4" s="190" t="s">
        <v>3061</v>
      </c>
      <c r="E4" s="190" t="s">
        <v>3062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679</v>
      </c>
      <c r="B5" s="187" t="s">
        <v>3055</v>
      </c>
      <c r="C5" s="188" t="s">
        <v>3063</v>
      </c>
      <c r="D5" s="190" t="s">
        <v>3064</v>
      </c>
      <c r="E5" s="190" t="s">
        <v>3065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679</v>
      </c>
      <c r="B6" s="187" t="s">
        <v>3055</v>
      </c>
      <c r="C6" s="188" t="s">
        <v>3066</v>
      </c>
      <c r="D6" s="190" t="s">
        <v>3067</v>
      </c>
      <c r="E6" s="190" t="s">
        <v>3068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679</v>
      </c>
      <c r="B7" s="187" t="s">
        <v>3055</v>
      </c>
      <c r="C7" s="188" t="s">
        <v>3069</v>
      </c>
      <c r="D7" s="190" t="s">
        <v>3070</v>
      </c>
      <c r="E7" s="190" t="s">
        <v>3071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679</v>
      </c>
      <c r="B8" s="187" t="s">
        <v>3055</v>
      </c>
      <c r="C8" s="188" t="s">
        <v>3072</v>
      </c>
      <c r="D8" s="190" t="s">
        <v>3073</v>
      </c>
      <c r="E8" s="190" t="s">
        <v>3074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679</v>
      </c>
      <c r="B9" s="187" t="s">
        <v>3055</v>
      </c>
      <c r="C9" s="188" t="s">
        <v>3075</v>
      </c>
      <c r="D9" s="190" t="s">
        <v>3076</v>
      </c>
      <c r="E9" s="190" t="s">
        <v>3077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679</v>
      </c>
      <c r="B10" s="187" t="s">
        <v>3055</v>
      </c>
      <c r="C10" s="188" t="s">
        <v>3078</v>
      </c>
      <c r="D10" s="190" t="s">
        <v>3079</v>
      </c>
      <c r="E10" s="190" t="s">
        <v>3080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679</v>
      </c>
      <c r="B11" s="187" t="s">
        <v>3055</v>
      </c>
      <c r="C11" s="188" t="s">
        <v>3081</v>
      </c>
      <c r="D11" s="190" t="s">
        <v>3082</v>
      </c>
      <c r="E11" s="190" t="s">
        <v>3083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679</v>
      </c>
      <c r="B12" s="187" t="s">
        <v>3055</v>
      </c>
      <c r="C12" s="188" t="s">
        <v>3084</v>
      </c>
      <c r="D12" s="190" t="s">
        <v>3085</v>
      </c>
      <c r="E12" s="190" t="s">
        <v>3086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679</v>
      </c>
      <c r="B13" s="187" t="s">
        <v>3055</v>
      </c>
      <c r="C13" s="188" t="s">
        <v>3087</v>
      </c>
      <c r="D13" s="190" t="s">
        <v>3088</v>
      </c>
      <c r="E13" s="190" t="s">
        <v>3089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679</v>
      </c>
      <c r="B14" s="187" t="s">
        <v>3055</v>
      </c>
      <c r="C14" s="188" t="s">
        <v>3090</v>
      </c>
      <c r="D14" s="190" t="s">
        <v>3091</v>
      </c>
      <c r="E14" s="190" t="s">
        <v>3092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679</v>
      </c>
      <c r="B15" s="187" t="s">
        <v>3055</v>
      </c>
      <c r="C15" s="188" t="s">
        <v>3093</v>
      </c>
      <c r="D15" s="190" t="s">
        <v>3094</v>
      </c>
      <c r="E15" s="190" t="s">
        <v>3095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679</v>
      </c>
      <c r="B16" s="187" t="s">
        <v>3055</v>
      </c>
      <c r="C16" s="188" t="s">
        <v>3096</v>
      </c>
      <c r="D16" s="190" t="s">
        <v>3097</v>
      </c>
      <c r="E16" s="190" t="s">
        <v>3098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679</v>
      </c>
      <c r="B17" s="187" t="s">
        <v>3055</v>
      </c>
      <c r="C17" s="188" t="s">
        <v>3099</v>
      </c>
      <c r="D17" s="190" t="s">
        <v>3100</v>
      </c>
      <c r="E17" s="190" t="s">
        <v>3101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679</v>
      </c>
      <c r="B18" s="187" t="s">
        <v>3055</v>
      </c>
      <c r="C18" s="188" t="s">
        <v>3102</v>
      </c>
      <c r="D18" s="190" t="s">
        <v>3103</v>
      </c>
      <c r="E18" s="190" t="s">
        <v>3104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679</v>
      </c>
      <c r="B19" s="186" t="s">
        <v>3105</v>
      </c>
      <c r="C19" s="186"/>
      <c r="D19" s="189" t="s">
        <v>3106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679</v>
      </c>
      <c r="B20" s="187" t="s">
        <v>3105</v>
      </c>
      <c r="C20" s="188" t="s">
        <v>3107</v>
      </c>
      <c r="D20" s="190" t="s">
        <v>3108</v>
      </c>
      <c r="E20" s="190" t="s">
        <v>3109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679</v>
      </c>
      <c r="B21" s="187" t="s">
        <v>3105</v>
      </c>
      <c r="C21" s="188" t="s">
        <v>3110</v>
      </c>
      <c r="D21" s="190" t="s">
        <v>3111</v>
      </c>
      <c r="E21" s="190" t="s">
        <v>3112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679</v>
      </c>
      <c r="B22" s="187" t="s">
        <v>3105</v>
      </c>
      <c r="C22" s="188" t="s">
        <v>3113</v>
      </c>
      <c r="D22" s="190" t="s">
        <v>3114</v>
      </c>
      <c r="E22" s="190" t="s">
        <v>3115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679</v>
      </c>
      <c r="B23" s="187" t="s">
        <v>3105</v>
      </c>
      <c r="C23" s="188" t="s">
        <v>3116</v>
      </c>
      <c r="D23" s="190" t="s">
        <v>3117</v>
      </c>
      <c r="E23" s="190" t="s">
        <v>3118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679</v>
      </c>
      <c r="B24" s="187" t="s">
        <v>3105</v>
      </c>
      <c r="C24" s="188" t="s">
        <v>3119</v>
      </c>
      <c r="D24" s="190" t="s">
        <v>3120</v>
      </c>
      <c r="E24" s="190" t="s">
        <v>3121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679</v>
      </c>
      <c r="B25" s="187" t="s">
        <v>3105</v>
      </c>
      <c r="C25" s="188" t="s">
        <v>3122</v>
      </c>
      <c r="D25" s="190" t="s">
        <v>3123</v>
      </c>
      <c r="E25" s="190" t="s">
        <v>3124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679</v>
      </c>
      <c r="B26" s="187" t="s">
        <v>3105</v>
      </c>
      <c r="C26" s="188" t="s">
        <v>3125</v>
      </c>
      <c r="D26" s="190" t="s">
        <v>3126</v>
      </c>
      <c r="E26" s="190" t="s">
        <v>3127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679</v>
      </c>
      <c r="B27" s="187" t="s">
        <v>3105</v>
      </c>
      <c r="C27" s="188" t="s">
        <v>3128</v>
      </c>
      <c r="D27" s="190" t="s">
        <v>3129</v>
      </c>
      <c r="E27" s="190" t="s">
        <v>3130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679</v>
      </c>
      <c r="B28" s="187" t="s">
        <v>3105</v>
      </c>
      <c r="C28" s="188" t="s">
        <v>3131</v>
      </c>
      <c r="D28" s="190" t="s">
        <v>3132</v>
      </c>
      <c r="E28" s="190" t="s">
        <v>3133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679</v>
      </c>
      <c r="B29" s="187" t="s">
        <v>3105</v>
      </c>
      <c r="C29" s="188" t="s">
        <v>3134</v>
      </c>
      <c r="D29" s="190" t="s">
        <v>3135</v>
      </c>
      <c r="E29" s="190" t="s">
        <v>3136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679</v>
      </c>
      <c r="B30" s="187" t="s">
        <v>3105</v>
      </c>
      <c r="C30" s="188" t="s">
        <v>3137</v>
      </c>
      <c r="D30" s="190" t="s">
        <v>3138</v>
      </c>
      <c r="E30" s="190" t="s">
        <v>3139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679</v>
      </c>
      <c r="B31" s="187" t="s">
        <v>3105</v>
      </c>
      <c r="C31" s="188" t="s">
        <v>3140</v>
      </c>
      <c r="D31" s="190" t="s">
        <v>3141</v>
      </c>
      <c r="E31" s="190" t="s">
        <v>3142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3143</v>
      </c>
      <c r="B32" s="186"/>
      <c r="C32" s="186"/>
      <c r="D32" s="189" t="s">
        <v>3144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3143</v>
      </c>
      <c r="B33" s="187"/>
      <c r="C33" s="188" t="s">
        <v>3145</v>
      </c>
      <c r="D33" s="190" t="s">
        <v>3146</v>
      </c>
      <c r="E33" s="190" t="s">
        <v>3147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3143</v>
      </c>
      <c r="B34" s="187"/>
      <c r="C34" s="188" t="s">
        <v>3148</v>
      </c>
      <c r="D34" s="190" t="s">
        <v>3149</v>
      </c>
      <c r="E34" s="190" t="s">
        <v>3150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3143</v>
      </c>
      <c r="B35" s="187"/>
      <c r="C35" s="188" t="s">
        <v>3151</v>
      </c>
      <c r="D35" s="190" t="s">
        <v>3152</v>
      </c>
      <c r="E35" s="190" t="s">
        <v>3153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3143</v>
      </c>
      <c r="B36" s="186" t="s">
        <v>3154</v>
      </c>
      <c r="C36" s="186"/>
      <c r="D36" s="189" t="s">
        <v>3155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3143</v>
      </c>
      <c r="B37" s="187" t="s">
        <v>3154</v>
      </c>
      <c r="C37" s="188" t="s">
        <v>3156</v>
      </c>
      <c r="D37" s="190" t="s">
        <v>3157</v>
      </c>
      <c r="E37" s="190" t="s">
        <v>3158</v>
      </c>
      <c r="F37" s="192">
        <f>IF(COUNTIF(G37:AT37,"&lt;&gt;")=0,"",SUMPRODUCT(((Recommendations[ImplStatus]="Implemented")+(Recommendations[ImplStatus]="Compensated"))*ISNUMBER(MATCH(Recommendations[Id],G37:AT37,0)))/COUNTIF(G37:AT37,"&lt;&gt;"))</f>
        <v>0</v>
      </c>
      <c r="G37" s="194" t="s">
        <v>423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3143</v>
      </c>
      <c r="B38" s="187" t="s">
        <v>3154</v>
      </c>
      <c r="C38" s="188" t="s">
        <v>3159</v>
      </c>
      <c r="D38" s="190" t="s">
        <v>3160</v>
      </c>
      <c r="E38" s="190" t="s">
        <v>3161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3143</v>
      </c>
      <c r="B39" s="187" t="s">
        <v>3154</v>
      </c>
      <c r="C39" s="188" t="s">
        <v>3162</v>
      </c>
      <c r="D39" s="190" t="s">
        <v>3163</v>
      </c>
      <c r="E39" s="190" t="s">
        <v>3164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3143</v>
      </c>
      <c r="B40" s="187" t="s">
        <v>3154</v>
      </c>
      <c r="C40" s="188" t="s">
        <v>3165</v>
      </c>
      <c r="D40" s="190" t="s">
        <v>3166</v>
      </c>
      <c r="E40" s="190" t="s">
        <v>3167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3143</v>
      </c>
      <c r="B41" s="187" t="s">
        <v>3154</v>
      </c>
      <c r="C41" s="188" t="s">
        <v>3168</v>
      </c>
      <c r="D41" s="190" t="s">
        <v>3169</v>
      </c>
      <c r="E41" s="190" t="s">
        <v>3170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3143</v>
      </c>
      <c r="B42" s="187" t="s">
        <v>3154</v>
      </c>
      <c r="C42" s="188" t="s">
        <v>3171</v>
      </c>
      <c r="D42" s="190" t="s">
        <v>3172</v>
      </c>
      <c r="E42" s="190" t="s">
        <v>3173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3143</v>
      </c>
      <c r="B43" s="187" t="s">
        <v>3154</v>
      </c>
      <c r="C43" s="188" t="s">
        <v>3174</v>
      </c>
      <c r="D43" s="190" t="s">
        <v>3175</v>
      </c>
      <c r="E43" s="190" t="s">
        <v>3176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3143</v>
      </c>
      <c r="B44" s="187" t="s">
        <v>3154</v>
      </c>
      <c r="C44" s="188" t="s">
        <v>3177</v>
      </c>
      <c r="D44" s="190" t="s">
        <v>3178</v>
      </c>
      <c r="E44" s="190" t="s">
        <v>3179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3143</v>
      </c>
      <c r="B45" s="187" t="s">
        <v>3154</v>
      </c>
      <c r="C45" s="188" t="s">
        <v>3180</v>
      </c>
      <c r="D45" s="190" t="s">
        <v>3181</v>
      </c>
      <c r="E45" s="190" t="s">
        <v>3182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3143</v>
      </c>
      <c r="B46" s="187" t="s">
        <v>3154</v>
      </c>
      <c r="C46" s="188" t="s">
        <v>3183</v>
      </c>
      <c r="D46" s="190" t="s">
        <v>3184</v>
      </c>
      <c r="E46" s="190" t="s">
        <v>3185</v>
      </c>
      <c r="F46" s="192">
        <f>IF(COUNTIF(G46:AT46,"&lt;&gt;")=0,"",SUMPRODUCT(((Recommendations[ImplStatus]="Implemented")+(Recommendations[ImplStatus]="Compensated"))*ISNUMBER(MATCH(Recommendations[Id],G46:AT46,0)))/COUNTIF(G46:AT46,"&lt;&gt;"))</f>
        <v>0</v>
      </c>
      <c r="G46" s="194" t="s">
        <v>139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3143</v>
      </c>
      <c r="B47" s="187" t="s">
        <v>3154</v>
      </c>
      <c r="C47" s="188" t="s">
        <v>3186</v>
      </c>
      <c r="D47" s="190" t="s">
        <v>3187</v>
      </c>
      <c r="E47" s="190" t="s">
        <v>3188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3143</v>
      </c>
      <c r="B48" s="187" t="s">
        <v>3154</v>
      </c>
      <c r="C48" s="188" t="s">
        <v>3189</v>
      </c>
      <c r="D48" s="190" t="s">
        <v>3190</v>
      </c>
      <c r="E48" s="190" t="s">
        <v>3191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3143</v>
      </c>
      <c r="B49" s="187" t="s">
        <v>3154</v>
      </c>
      <c r="C49" s="188" t="s">
        <v>3192</v>
      </c>
      <c r="D49" s="190" t="s">
        <v>3193</v>
      </c>
      <c r="E49" s="190" t="s">
        <v>3194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3143</v>
      </c>
      <c r="B50" s="187" t="s">
        <v>3154</v>
      </c>
      <c r="C50" s="188" t="s">
        <v>3195</v>
      </c>
      <c r="D50" s="190" t="s">
        <v>3196</v>
      </c>
      <c r="E50" s="190" t="s">
        <v>3197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3143</v>
      </c>
      <c r="B51" s="186" t="s">
        <v>3198</v>
      </c>
      <c r="C51" s="186"/>
      <c r="D51" s="189" t="s">
        <v>3199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3143</v>
      </c>
      <c r="B52" s="187" t="s">
        <v>3198</v>
      </c>
      <c r="C52" s="188" t="s">
        <v>3200</v>
      </c>
      <c r="D52" s="190" t="s">
        <v>3201</v>
      </c>
      <c r="E52" s="190" t="s">
        <v>3202</v>
      </c>
      <c r="F52" s="192">
        <f>IF(COUNTIF(G52:AT52,"&lt;&gt;")=0,"",SUMPRODUCT(((Recommendations[ImplStatus]="Implemented")+(Recommendations[ImplStatus]="Compensated"))*ISNUMBER(MATCH(Recommendations[Id],G52:AT52,0)))/COUNTIF(G52:AT52,"&lt;&gt;"))</f>
        <v>0</v>
      </c>
      <c r="G52" s="194" t="s">
        <v>56</v>
      </c>
      <c r="H52" s="194" t="s">
        <v>61</v>
      </c>
      <c r="I52" s="194" t="s">
        <v>66</v>
      </c>
      <c r="J52" s="194" t="s">
        <v>71</v>
      </c>
      <c r="K52" s="194" t="s">
        <v>76</v>
      </c>
      <c r="L52" s="194" t="s">
        <v>116</v>
      </c>
      <c r="M52" s="194" t="s">
        <v>121</v>
      </c>
      <c r="N52" s="194" t="s">
        <v>126</v>
      </c>
      <c r="O52" s="194" t="s">
        <v>131</v>
      </c>
      <c r="P52" s="194" t="s">
        <v>135</v>
      </c>
      <c r="Q52" s="194" t="s">
        <v>239</v>
      </c>
      <c r="R52" s="194" t="s">
        <v>244</v>
      </c>
      <c r="S52" s="194" t="s">
        <v>248</v>
      </c>
      <c r="T52" s="194" t="s">
        <v>252</v>
      </c>
      <c r="U52" s="194" t="s">
        <v>256</v>
      </c>
      <c r="V52" s="194" t="s">
        <v>260</v>
      </c>
      <c r="W52" s="194" t="s">
        <v>264</v>
      </c>
      <c r="X52" s="194" t="s">
        <v>268</v>
      </c>
      <c r="Y52" s="194" t="s">
        <v>299</v>
      </c>
      <c r="Z52" s="194" t="s">
        <v>304</v>
      </c>
      <c r="AA52" s="194" t="s">
        <v>334</v>
      </c>
      <c r="AB52" s="194" t="s">
        <v>339</v>
      </c>
      <c r="AC52" s="194" t="s">
        <v>408</v>
      </c>
      <c r="AD52" s="194" t="s">
        <v>413</v>
      </c>
      <c r="AE52" s="194" t="s">
        <v>433</v>
      </c>
      <c r="AF52" s="194" t="s">
        <v>453</v>
      </c>
      <c r="AG52" s="194" t="s">
        <v>501</v>
      </c>
      <c r="AH52" s="194" t="s">
        <v>506</v>
      </c>
      <c r="AI52" s="194" t="s">
        <v>536</v>
      </c>
      <c r="AJ52" s="194"/>
      <c r="AK52" s="194"/>
      <c r="AL52" s="194"/>
      <c r="AM52" s="194"/>
      <c r="AN52" s="194"/>
      <c r="AO52" s="194"/>
      <c r="AP52" s="194"/>
      <c r="AQ52" s="194"/>
      <c r="AR52" s="194"/>
      <c r="AS52" s="194"/>
      <c r="AT52" s="204"/>
    </row>
    <row r="53" spans="1:46" ht="60" customHeight="1" x14ac:dyDescent="0.35">
      <c r="A53" s="201" t="s">
        <v>3143</v>
      </c>
      <c r="B53" s="187" t="s">
        <v>3198</v>
      </c>
      <c r="C53" s="188" t="s">
        <v>3203</v>
      </c>
      <c r="D53" s="190" t="s">
        <v>3204</v>
      </c>
      <c r="E53" s="190" t="s">
        <v>3205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3143</v>
      </c>
      <c r="B54" s="187" t="s">
        <v>3198</v>
      </c>
      <c r="C54" s="188" t="s">
        <v>3206</v>
      </c>
      <c r="D54" s="190" t="s">
        <v>3207</v>
      </c>
      <c r="E54" s="190" t="s">
        <v>3208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3143</v>
      </c>
      <c r="B55" s="187" t="s">
        <v>3198</v>
      </c>
      <c r="C55" s="188" t="s">
        <v>3209</v>
      </c>
      <c r="D55" s="190" t="s">
        <v>3210</v>
      </c>
      <c r="E55" s="190" t="s">
        <v>3211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3143</v>
      </c>
      <c r="B56" s="187" t="s">
        <v>3198</v>
      </c>
      <c r="C56" s="188" t="s">
        <v>3212</v>
      </c>
      <c r="D56" s="190" t="s">
        <v>3213</v>
      </c>
      <c r="E56" s="190" t="s">
        <v>3214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3143</v>
      </c>
      <c r="B57" s="187" t="s">
        <v>3198</v>
      </c>
      <c r="C57" s="188" t="s">
        <v>3215</v>
      </c>
      <c r="D57" s="190" t="s">
        <v>3216</v>
      </c>
      <c r="E57" s="190" t="s">
        <v>3217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3143</v>
      </c>
      <c r="B58" s="187" t="s">
        <v>3198</v>
      </c>
      <c r="C58" s="188" t="s">
        <v>3218</v>
      </c>
      <c r="D58" s="190" t="s">
        <v>3219</v>
      </c>
      <c r="E58" s="190" t="s">
        <v>3220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3143</v>
      </c>
      <c r="B59" s="187" t="s">
        <v>3198</v>
      </c>
      <c r="C59" s="188" t="s">
        <v>3221</v>
      </c>
      <c r="D59" s="190" t="s">
        <v>3222</v>
      </c>
      <c r="E59" s="190" t="s">
        <v>3223</v>
      </c>
      <c r="F59" s="192">
        <f>IF(COUNTIF(G59:AT59,"&lt;&gt;")=0,"",SUMPRODUCT(((Recommendations[ImplStatus]="Implemented")+(Recommendations[ImplStatus]="Compensated"))*ISNUMBER(MATCH(Recommendations[Id],G59:AT59,0)))/COUNTIF(G59:AT59,"&lt;&gt;"))</f>
        <v>0</v>
      </c>
      <c r="G59" s="194" t="s">
        <v>81</v>
      </c>
      <c r="H59" s="194" t="s">
        <v>85</v>
      </c>
      <c r="I59" s="194" t="s">
        <v>89</v>
      </c>
      <c r="J59" s="194" t="s">
        <v>93</v>
      </c>
      <c r="K59" s="194" t="s">
        <v>97</v>
      </c>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3143</v>
      </c>
      <c r="B60" s="187" t="s">
        <v>3224</v>
      </c>
      <c r="C60" s="188" t="s">
        <v>3225</v>
      </c>
      <c r="D60" s="190" t="s">
        <v>3226</v>
      </c>
      <c r="E60" s="190" t="s">
        <v>3227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3143</v>
      </c>
      <c r="B61" s="187" t="s">
        <v>3224</v>
      </c>
      <c r="C61" s="188" t="s">
        <v>3228</v>
      </c>
      <c r="D61" s="190" t="s">
        <v>3229</v>
      </c>
      <c r="E61" s="190" t="s">
        <v>3230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3143</v>
      </c>
      <c r="B62" s="186" t="s">
        <v>3231</v>
      </c>
      <c r="C62" s="186"/>
      <c r="D62" s="189" t="s">
        <v>3232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3143</v>
      </c>
      <c r="B63" s="187" t="s">
        <v>3231</v>
      </c>
      <c r="C63" s="188" t="s">
        <v>3233</v>
      </c>
      <c r="D63" s="190" t="s">
        <v>3234</v>
      </c>
      <c r="E63" s="190" t="s">
        <v>3235</v>
      </c>
      <c r="F63" s="192">
        <f>IF(COUNTIF(G63:AT63,"&lt;&gt;")=0,"",SUMPRODUCT(((Recommendations[ImplStatus]="Implemented")+(Recommendations[ImplStatus]="Compensated"))*ISNUMBER(MATCH(Recommendations[Id],G63:AT63,0)))/COUNTIF(G63:AT63,"&lt;&gt;"))</f>
        <v>0</v>
      </c>
      <c r="G63" s="194" t="s">
        <v>590</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3143</v>
      </c>
      <c r="B64" s="187" t="s">
        <v>3231</v>
      </c>
      <c r="C64" s="188" t="s">
        <v>3236</v>
      </c>
      <c r="D64" s="190" t="s">
        <v>3237</v>
      </c>
      <c r="E64" s="190" t="s">
        <v>3238</v>
      </c>
      <c r="F64" s="192">
        <f>IF(COUNTIF(G64:AT64,"&lt;&gt;")=0,"",SUMPRODUCT(((Recommendations[ImplStatus]="Implemented")+(Recommendations[ImplStatus]="Compensated"))*ISNUMBER(MATCH(Recommendations[Id],G64:AT64,0)))/COUNTIF(G64:AT64,"&lt;&gt;"))</f>
        <v>0</v>
      </c>
      <c r="G64" s="194" t="s">
        <v>590</v>
      </c>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3143</v>
      </c>
      <c r="B65" s="187" t="s">
        <v>3231</v>
      </c>
      <c r="C65" s="188" t="s">
        <v>3239</v>
      </c>
      <c r="D65" s="190" t="s">
        <v>3240</v>
      </c>
      <c r="E65" s="190" t="s">
        <v>3241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3143</v>
      </c>
      <c r="B66" s="187" t="s">
        <v>3231</v>
      </c>
      <c r="C66" s="188" t="s">
        <v>3242</v>
      </c>
      <c r="D66" s="190" t="s">
        <v>3243</v>
      </c>
      <c r="E66" s="190" t="s">
        <v>3244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3143</v>
      </c>
      <c r="B67" s="187" t="s">
        <v>3231</v>
      </c>
      <c r="C67" s="188" t="s">
        <v>3245</v>
      </c>
      <c r="D67" s="190" t="s">
        <v>3246</v>
      </c>
      <c r="E67" s="190" t="s">
        <v>3247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3143</v>
      </c>
      <c r="B68" s="187" t="s">
        <v>3231</v>
      </c>
      <c r="C68" s="188" t="s">
        <v>3248</v>
      </c>
      <c r="D68" s="190" t="s">
        <v>3249</v>
      </c>
      <c r="E68" s="190" t="s">
        <v>3250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3143</v>
      </c>
      <c r="B69" s="187" t="s">
        <v>3231</v>
      </c>
      <c r="C69" s="188" t="s">
        <v>3251</v>
      </c>
      <c r="D69" s="190" t="s">
        <v>3252</v>
      </c>
      <c r="E69" s="190" t="s">
        <v>3253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3143</v>
      </c>
      <c r="B70" s="187" t="s">
        <v>3231</v>
      </c>
      <c r="C70" s="188" t="s">
        <v>3254</v>
      </c>
      <c r="D70" s="190" t="s">
        <v>3255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3143</v>
      </c>
      <c r="B71" s="187" t="s">
        <v>3231</v>
      </c>
      <c r="C71" s="188" t="s">
        <v>3256</v>
      </c>
      <c r="D71" s="190" t="s">
        <v>3257</v>
      </c>
      <c r="E71" s="190" t="s">
        <v>3258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3143</v>
      </c>
      <c r="B72" s="187" t="s">
        <v>3231</v>
      </c>
      <c r="C72" s="188" t="s">
        <v>3259</v>
      </c>
      <c r="D72" s="190" t="s">
        <v>3260</v>
      </c>
      <c r="E72" s="190" t="s">
        <v>3261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3143</v>
      </c>
      <c r="B73" s="187" t="s">
        <v>3231</v>
      </c>
      <c r="C73" s="188" t="s">
        <v>3262</v>
      </c>
      <c r="D73" s="190" t="s">
        <v>3263</v>
      </c>
      <c r="E73" s="190" t="s">
        <v>3264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3143</v>
      </c>
      <c r="B74" s="187" t="s">
        <v>3231</v>
      </c>
      <c r="C74" s="188" t="s">
        <v>3265</v>
      </c>
      <c r="D74" s="190" t="s">
        <v>3266</v>
      </c>
      <c r="E74" s="190" t="s">
        <v>3267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3143</v>
      </c>
      <c r="B75" s="187" t="s">
        <v>3231</v>
      </c>
      <c r="C75" s="188" t="s">
        <v>3268</v>
      </c>
      <c r="D75" s="190" t="s">
        <v>3269</v>
      </c>
      <c r="E75" s="190" t="s">
        <v>3270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3143</v>
      </c>
      <c r="B76" s="187" t="s">
        <v>3231</v>
      </c>
      <c r="C76" s="188" t="s">
        <v>3271</v>
      </c>
      <c r="D76" s="190" t="s">
        <v>3272</v>
      </c>
      <c r="E76" s="190" t="s">
        <v>3273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3143</v>
      </c>
      <c r="B77" s="187" t="s">
        <v>3231</v>
      </c>
      <c r="C77" s="188" t="s">
        <v>3274</v>
      </c>
      <c r="D77" s="190" t="s">
        <v>3275</v>
      </c>
      <c r="E77" s="190" t="s">
        <v>3276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3143</v>
      </c>
      <c r="B78" s="187" t="s">
        <v>3231</v>
      </c>
      <c r="C78" s="188" t="s">
        <v>3277</v>
      </c>
      <c r="D78" s="190" t="s">
        <v>3278</v>
      </c>
      <c r="E78" s="190" t="s">
        <v>3279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3143</v>
      </c>
      <c r="B79" s="186" t="s">
        <v>3231</v>
      </c>
      <c r="C79" s="186"/>
      <c r="D79" s="189" t="s">
        <v>3280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3281</v>
      </c>
      <c r="B80" s="187"/>
      <c r="C80" s="188" t="s">
        <v>3282</v>
      </c>
      <c r="D80" s="190" t="s">
        <v>3283</v>
      </c>
      <c r="E80" s="190" t="s">
        <v>3284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3281</v>
      </c>
      <c r="B81" s="187"/>
      <c r="C81" s="188" t="s">
        <v>3285</v>
      </c>
      <c r="D81" s="190" t="s">
        <v>3286</v>
      </c>
      <c r="E81" s="190" t="s">
        <v>3287</v>
      </c>
      <c r="F81" s="192">
        <f>IF(COUNTIF(G81:AT81,"&lt;&gt;")=0,"",SUMPRODUCT(((Recommendations[ImplStatus]="Implemented")+(Recommendations[ImplStatus]="Compensated"))*ISNUMBER(MATCH(Recommendations[Id],G81:AT81,0)))/COUNTIF(G81:AT81,"&lt;&gt;"))</f>
        <v>0</v>
      </c>
      <c r="G81" s="194" t="s">
        <v>309</v>
      </c>
      <c r="H81" s="194" t="s">
        <v>390</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3281</v>
      </c>
      <c r="B82" s="187"/>
      <c r="C82" s="188" t="s">
        <v>3288</v>
      </c>
      <c r="D82" s="190" t="s">
        <v>3289</v>
      </c>
      <c r="E82" s="190" t="s">
        <v>3290</v>
      </c>
      <c r="F82" s="192">
        <f>IF(COUNTIF(G82:AT82,"&lt;&gt;")=0,"",SUMPRODUCT(((Recommendations[ImplStatus]="Implemented")+(Recommendations[ImplStatus]="Compensated"))*ISNUMBER(MATCH(Recommendations[Id],G82:AT82,0)))/COUNTIF(G82:AT82,"&lt;&gt;"))</f>
        <v>0</v>
      </c>
      <c r="G82" s="194" t="s">
        <v>101</v>
      </c>
      <c r="H82" s="194" t="s">
        <v>106</v>
      </c>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3281</v>
      </c>
      <c r="B83" s="187"/>
      <c r="C83" s="188" t="s">
        <v>3291</v>
      </c>
      <c r="D83" s="190" t="s">
        <v>3292</v>
      </c>
      <c r="E83" s="190" t="s">
        <v>3293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3281</v>
      </c>
      <c r="B84" s="186"/>
      <c r="C84" s="186"/>
      <c r="D84" s="189" t="s">
        <v>3294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3295</v>
      </c>
      <c r="B85" s="187"/>
      <c r="C85" s="188" t="s">
        <v>3296</v>
      </c>
      <c r="D85" s="190" t="s">
        <v>3297</v>
      </c>
      <c r="E85" s="190" t="s">
        <v>3298</v>
      </c>
      <c r="F85" s="192">
        <f>IF(COUNTIF(G85:AT85,"&lt;&gt;")=0,"",SUMPRODUCT(((Recommendations[ImplStatus]="Implemented")+(Recommendations[ImplStatus]="Compensated"))*ISNUMBER(MATCH(Recommendations[Id],G85:AT85,0)))/COUNTIF(G85:AT85,"&lt;&gt;"))</f>
        <v>0</v>
      </c>
      <c r="G85" s="194" t="s">
        <v>418</v>
      </c>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3295</v>
      </c>
      <c r="B86" s="187"/>
      <c r="C86" s="188" t="s">
        <v>3299</v>
      </c>
      <c r="D86" s="190" t="s">
        <v>3300</v>
      </c>
      <c r="E86" s="190" t="s">
        <v>3301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3295</v>
      </c>
      <c r="B87" s="187"/>
      <c r="C87" s="188" t="s">
        <v>3302</v>
      </c>
      <c r="D87" s="190" t="s">
        <v>3303</v>
      </c>
      <c r="E87" s="190" t="s">
        <v>3304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3295</v>
      </c>
      <c r="B88" s="187"/>
      <c r="C88" s="188" t="s">
        <v>3305</v>
      </c>
      <c r="D88" s="190" t="s">
        <v>3306</v>
      </c>
      <c r="E88" s="190" t="s">
        <v>3307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3295</v>
      </c>
      <c r="B89" s="187"/>
      <c r="C89" s="188" t="s">
        <v>3308</v>
      </c>
      <c r="D89" s="190" t="s">
        <v>3309</v>
      </c>
      <c r="E89" s="190" t="s">
        <v>3310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3295</v>
      </c>
      <c r="B90" s="186" t="s">
        <v>3311</v>
      </c>
      <c r="C90" s="186"/>
      <c r="D90" s="189" t="s">
        <v>3312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3295</v>
      </c>
      <c r="B91" s="187" t="s">
        <v>3311</v>
      </c>
      <c r="C91" s="188" t="s">
        <v>3313</v>
      </c>
      <c r="D91" s="190" t="s">
        <v>3314</v>
      </c>
      <c r="E91" s="190" t="s">
        <v>3315</v>
      </c>
      <c r="F91" s="192">
        <f>IF(COUNTIF(G91:AT91,"&lt;&gt;")=0,"",SUMPRODUCT(((Recommendations[ImplStatus]="Implemented")+(Recommendations[ImplStatus]="Compensated"))*ISNUMBER(MATCH(Recommendations[Id],G91:AT91,0)))/COUNTIF(G91:AT91,"&lt;&gt;"))</f>
        <v>0</v>
      </c>
      <c r="G91" s="194" t="s">
        <v>319</v>
      </c>
      <c r="H91" s="194" t="s">
        <v>324</v>
      </c>
      <c r="I91" s="194" t="s">
        <v>329</v>
      </c>
      <c r="J91" s="194" t="s">
        <v>511</v>
      </c>
      <c r="K91" s="194" t="s">
        <v>516</v>
      </c>
      <c r="L91" s="194" t="s">
        <v>521</v>
      </c>
      <c r="M91" s="194" t="s">
        <v>546</v>
      </c>
      <c r="N91" s="194" t="s">
        <v>551</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3295</v>
      </c>
      <c r="B92" s="187" t="s">
        <v>3311</v>
      </c>
      <c r="C92" s="188" t="s">
        <v>3316</v>
      </c>
      <c r="D92" s="190" t="s">
        <v>3317</v>
      </c>
      <c r="E92" s="190" t="s">
        <v>3318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3311</v>
      </c>
      <c r="C93" s="188" t="s">
        <v>3319</v>
      </c>
      <c r="D93" s="190" t="s">
        <v>3320</v>
      </c>
      <c r="E93" s="190" t="s">
        <v>3321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3311</v>
      </c>
      <c r="C94" s="188" t="s">
        <v>3322</v>
      </c>
      <c r="D94" s="190" t="s">
        <v>3323</v>
      </c>
      <c r="E94" s="190" t="s">
        <v>3324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3311</v>
      </c>
      <c r="C95" s="188" t="s">
        <v>3325</v>
      </c>
      <c r="D95" s="190" t="s">
        <v>3326</v>
      </c>
      <c r="E95" s="190" t="s">
        <v>3327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3311</v>
      </c>
      <c r="C96" s="188" t="s">
        <v>3328</v>
      </c>
      <c r="D96" s="190" t="s">
        <v>3329</v>
      </c>
      <c r="E96" s="190" t="s">
        <v>3330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3311</v>
      </c>
      <c r="C97" s="188" t="s">
        <v>3331</v>
      </c>
      <c r="D97" s="190" t="s">
        <v>3332</v>
      </c>
      <c r="E97" s="190" t="s">
        <v>3333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3311</v>
      </c>
      <c r="C98" s="188" t="s">
        <v>3334</v>
      </c>
      <c r="D98" s="190" t="s">
        <v>3335</v>
      </c>
      <c r="E98" s="190" t="s">
        <v>3336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3337</v>
      </c>
      <c r="C99" s="186"/>
      <c r="D99" s="189" t="s">
        <v>3338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3337</v>
      </c>
      <c r="C100" s="188" t="s">
        <v>3339</v>
      </c>
      <c r="D100" s="190" t="s">
        <v>3340</v>
      </c>
      <c r="E100" s="190" t="s">
        <v>3341</v>
      </c>
      <c r="F100" s="192">
        <f>IF(COUNTIF(G100:AT100,"&lt;&gt;")=0,"",SUMPRODUCT(((Recommendations[ImplStatus]="Implemented")+(Recommendations[ImplStatus]="Compensated"))*ISNUMBER(MATCH(Recommendations[Id],G100:AT100,0)))/COUNTIF(G100:AT100,"&lt;&gt;"))</f>
        <v>0</v>
      </c>
      <c r="G100" s="194" t="s">
        <v>531</v>
      </c>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3337</v>
      </c>
      <c r="C101" s="188" t="s">
        <v>3342</v>
      </c>
      <c r="D101" s="190" t="s">
        <v>3343</v>
      </c>
      <c r="E101" s="190" t="s">
        <v>3344</v>
      </c>
      <c r="F101" s="192">
        <f>IF(COUNTIF(G101:AT101,"&lt;&gt;")=0,"",SUMPRODUCT(((Recommendations[ImplStatus]="Implemented")+(Recommendations[ImplStatus]="Compensated"))*ISNUMBER(MATCH(Recommendations[Id],G101:AT101,0)))/COUNTIF(G101:AT101,"&lt;&gt;"))</f>
        <v>0</v>
      </c>
      <c r="G101" s="194" t="s">
        <v>531</v>
      </c>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3337</v>
      </c>
      <c r="C102" s="188" t="s">
        <v>3345</v>
      </c>
      <c r="D102" s="190" t="s">
        <v>3346</v>
      </c>
      <c r="E102" s="190" t="s">
        <v>3347</v>
      </c>
      <c r="F102" s="192">
        <f>IF(COUNTIF(G102:AT102,"&lt;&gt;")=0,"",SUMPRODUCT(((Recommendations[ImplStatus]="Implemented")+(Recommendations[ImplStatus]="Compensated"))*ISNUMBER(MATCH(Recommendations[Id],G102:AT102,0)))/COUNTIF(G102:AT102,"&lt;&gt;"))</f>
        <v>0</v>
      </c>
      <c r="G102" s="194" t="s">
        <v>531</v>
      </c>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3337</v>
      </c>
      <c r="C103" s="188" t="s">
        <v>3348</v>
      </c>
      <c r="D103" s="190" t="s">
        <v>3349</v>
      </c>
      <c r="E103" s="190" t="s">
        <v>3350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3337</v>
      </c>
      <c r="C104" s="196" t="s">
        <v>3351</v>
      </c>
      <c r="D104" s="197" t="s">
        <v>3352</v>
      </c>
      <c r="E104" s="197" t="s">
        <v>3353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55" t="s">
        <v>595</v>
      </c>
      <c r="B108" s="255"/>
      <c r="C108" s="255"/>
      <c r="D108" s="255"/>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IFERROR(INDEX('Recommendations'!$G$2:$G$123, MATCH(G2,'Recommendations'!$A$2:$A$123,0))="Implemented", FALSE))</xm:f>
            <x14:dxf>
              <font>
                <color rgb="FF000000"/>
              </font>
              <fill>
                <patternFill>
                  <bgColor rgb="FF3C7D22"/>
                </patternFill>
              </fill>
            </x14:dxf>
          </x14:cfRule>
          <x14:cfRule type="expression" priority="2" id="{00000000-000E-0000-0800-000002000000}">
            <xm:f>AND(G2&lt;&gt;"", IFERROR(INDEX('Recommendations'!$G$2:$G$123, MATCH(G2,'Recommendations'!$A$2:$A$123,0))="Compensated", FALSE))</xm:f>
            <x14:dxf>
              <font>
                <color rgb="FF000000"/>
              </font>
              <fill>
                <patternFill>
                  <bgColor rgb="FFC6E0B4"/>
                </patternFill>
              </fill>
            </x14:dxf>
          </x14:cfRule>
          <x14:cfRule type="expression" priority="3" id="{00000000-000E-0000-0800-000003000000}">
            <xm:f>AND(G2&lt;&gt;"", IFERROR(INDEX('Recommendations'!$G$2:$G$123, MATCH(G2,'Recommendations'!$A$2:$A$123,0))="Testing", FALSE))</xm:f>
            <x14:dxf>
              <font>
                <color rgb="FF000000"/>
              </font>
              <fill>
                <patternFill>
                  <bgColor rgb="FFFFC000"/>
                </patternFill>
              </fill>
            </x14:dxf>
          </x14:cfRule>
          <x14:cfRule type="expression" priority="4" id="{00000000-000E-0000-0800-000004000000}">
            <xm:f>AND(G2&lt;&gt;"", IFERROR(INDEX('Recommendations'!$G$2:$G$123, MATCH(G2,'Recommendations'!$A$2:$A$123,0))="Failed", FALSE))</xm:f>
            <x14:dxf>
              <font>
                <color rgb="FF000000"/>
              </font>
              <fill>
                <patternFill>
                  <bgColor rgb="FFD82891"/>
                </patternFill>
              </fill>
            </x14:dxf>
          </x14:cfRule>
          <x14:cfRule type="expression" priority="5" id="{00000000-000E-0000-0800-000005000000}">
            <xm:f>AND(G2&lt;&gt;"", IFERROR(INDEX('Recommendations'!$G$2:$G$123, MATCH(G2,'Recommendations'!$A$2:$A$123,0))="Risk Accepted", FALSE))</xm:f>
            <x14:dxf>
              <font>
                <color rgb="FF000000"/>
              </font>
              <fill>
                <patternFill>
                  <bgColor rgb="FFD9D9D9"/>
                </patternFill>
              </fill>
            </x14:dxf>
          </x14:cfRule>
          <x14:cfRule type="expression" priority="6" id="{00000000-000E-0000-0800-000006000000}">
            <xm:f>AND(G2&lt;&gt;"", IFERROR(INDEX('Recommendations'!$G$2:$G$123, MATCH(G2,'Recommendations'!$A$2:$A$123,0))="N/A",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Apple OS X 10.12 Security Technical Implementation Guide - SHGIR</dc:title>
  <dc:subject>Generated on: 2026-06-08 15:01:40</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2026-06-08T14:01:49Z</dcterms:modified>
  <cp:category>DISA-STIG</cp:category>
  <cp:contentStatus>Draft</cp:contentStatus>
</cp:coreProperties>
</file>