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03BEA9B8E71F8124EDC56340C78B8C57B6B142EF" xr6:coauthVersionLast="47" xr6:coauthVersionMax="47" xr10:uidLastSave="{CBE272C2-4C2A-4E65-9635-51FCC307C3E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6" l="1"/>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F85" i="3" s="1"/>
  <c r="D85" i="3"/>
  <c r="C85" i="3"/>
  <c r="E84" i="3"/>
  <c r="D84" i="3"/>
  <c r="C84" i="3"/>
  <c r="F84" i="3" s="1"/>
  <c r="E83" i="3"/>
  <c r="D83" i="3"/>
  <c r="C83" i="3"/>
  <c r="F83" i="3" s="1"/>
  <c r="F82" i="3"/>
  <c r="T167" i="3" s="1"/>
  <c r="E82" i="3"/>
  <c r="D82" i="3"/>
  <c r="C82" i="3"/>
  <c r="S136"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D8" i="3"/>
  <c r="C8" i="3"/>
  <c r="C7" i="3" s="1"/>
  <c r="D7" i="3" s="1"/>
  <c r="E56" i="3" l="1"/>
  <c r="D56" i="3"/>
  <c r="C56" i="3"/>
  <c r="G125" i="3"/>
  <c r="V166" i="3"/>
  <c r="V161" i="3"/>
  <c r="V156" i="3"/>
  <c r="V151" i="3"/>
  <c r="V146" i="3"/>
  <c r="V141" i="3"/>
  <c r="V165" i="3"/>
  <c r="V160" i="3"/>
  <c r="V155" i="3"/>
  <c r="V150" i="3"/>
  <c r="V145" i="3"/>
  <c r="V140" i="3"/>
  <c r="E91" i="3"/>
  <c r="D91" i="3"/>
  <c r="V164" i="3"/>
  <c r="V159" i="3"/>
  <c r="V154" i="3"/>
  <c r="V149" i="3"/>
  <c r="V144" i="3"/>
  <c r="V139" i="3"/>
  <c r="V168" i="3"/>
  <c r="V163" i="3"/>
  <c r="V158" i="3"/>
  <c r="V153" i="3"/>
  <c r="V148" i="3"/>
  <c r="V143" i="3"/>
  <c r="V138" i="3"/>
  <c r="C91" i="3"/>
  <c r="V167" i="3"/>
  <c r="V162" i="3"/>
  <c r="V157" i="3"/>
  <c r="V152" i="3"/>
  <c r="V147" i="3"/>
  <c r="V14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D92" i="3"/>
  <c r="E57" i="3"/>
  <c r="D57" i="3"/>
  <c r="C57" i="3"/>
  <c r="E34" i="3"/>
  <c r="D34" i="3"/>
  <c r="C34" i="3"/>
  <c r="E93" i="3"/>
  <c r="D93" i="3"/>
  <c r="C93" i="3"/>
  <c r="C94" i="3"/>
  <c r="E94" i="3"/>
  <c r="D94" i="3"/>
  <c r="E58" i="3"/>
  <c r="D58" i="3"/>
  <c r="C58" i="3"/>
  <c r="E113" i="3"/>
  <c r="D113" i="3"/>
  <c r="C113" i="3"/>
  <c r="C72" i="3"/>
  <c r="E72" i="3"/>
  <c r="D72" i="3"/>
  <c r="E73" i="3"/>
  <c r="D73" i="3"/>
  <c r="C73" i="3"/>
  <c r="C35" i="3"/>
  <c r="E35" i="3"/>
  <c r="D35" i="3"/>
  <c r="C54" i="3"/>
  <c r="D54" i="3"/>
  <c r="E54" i="3"/>
  <c r="D110" i="3"/>
  <c r="C110" i="3"/>
  <c r="E110" i="3"/>
  <c r="E111" i="3"/>
  <c r="D111" i="3"/>
  <c r="C111" i="3"/>
  <c r="D53" i="3"/>
  <c r="E53" i="3"/>
  <c r="C53" i="3"/>
  <c r="C55" i="3"/>
  <c r="E55" i="3"/>
  <c r="D55" i="3"/>
  <c r="E112" i="3"/>
  <c r="D112" i="3"/>
  <c r="C112" i="3"/>
  <c r="F16" i="3"/>
  <c r="U136" i="3"/>
  <c r="W136" i="3"/>
  <c r="T138" i="3"/>
  <c r="T143" i="3"/>
  <c r="T148" i="3"/>
  <c r="T153" i="3"/>
  <c r="T158" i="3"/>
  <c r="T163" i="3"/>
  <c r="T168" i="3"/>
  <c r="C90" i="3"/>
  <c r="T139" i="3"/>
  <c r="T144" i="3"/>
  <c r="T149" i="3"/>
  <c r="T154" i="3"/>
  <c r="T159" i="3"/>
  <c r="T164" i="3"/>
  <c r="D90" i="3"/>
  <c r="E90" i="3"/>
  <c r="T140" i="3"/>
  <c r="T145" i="3"/>
  <c r="T150" i="3"/>
  <c r="T155" i="3"/>
  <c r="T160" i="3"/>
  <c r="T165" i="3"/>
  <c r="T141" i="3"/>
  <c r="T146" i="3"/>
  <c r="T151" i="3"/>
  <c r="T156" i="3"/>
  <c r="T161" i="3"/>
  <c r="T166" i="3"/>
  <c r="T142" i="3"/>
  <c r="T147" i="3"/>
  <c r="T152" i="3"/>
  <c r="T157" i="3"/>
  <c r="T162" i="3"/>
  <c r="R167" i="3" l="1"/>
  <c r="R162" i="3"/>
  <c r="R157" i="3"/>
  <c r="R152" i="3"/>
  <c r="R147" i="3"/>
  <c r="R142" i="3"/>
  <c r="R166" i="3"/>
  <c r="R161" i="3"/>
  <c r="R156" i="3"/>
  <c r="R151" i="3"/>
  <c r="R146" i="3"/>
  <c r="R141" i="3"/>
  <c r="R165" i="3"/>
  <c r="R160" i="3"/>
  <c r="R155" i="3"/>
  <c r="R150" i="3"/>
  <c r="R145" i="3"/>
  <c r="R140" i="3"/>
  <c r="C20" i="3"/>
  <c r="R164" i="3"/>
  <c r="R159" i="3"/>
  <c r="R154" i="3"/>
  <c r="R149" i="3"/>
  <c r="R144" i="3"/>
  <c r="R139" i="3"/>
  <c r="D20" i="3"/>
  <c r="E20" i="3"/>
  <c r="R168" i="3"/>
  <c r="R163" i="3"/>
  <c r="R158" i="3"/>
  <c r="R153" i="3"/>
  <c r="R148" i="3"/>
  <c r="R143" i="3"/>
  <c r="R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apparmor packages are installed</t>
        </r>
      </text>
    </comment>
    <comment ref="AI19" authorId="0" shapeId="0" xr:uid="{00000000-0006-0000-0400-000019000000}">
      <text>
        <r>
          <rPr>
            <sz val="11"/>
            <rFont val="Calibri"/>
          </rPr>
          <t>Ensure AppArmor is enabled</t>
        </r>
      </text>
    </comment>
    <comment ref="AJ19" authorId="0" shapeId="0" xr:uid="{00000000-0006-0000-0400-00001A000000}">
      <text>
        <r>
          <rPr>
            <sz val="11"/>
            <rFont val="Calibri"/>
          </rPr>
          <t>Ensure all AppArmor Profiles are enforcing</t>
        </r>
      </text>
    </comment>
    <comment ref="AK19" authorId="0" shapeId="0" xr:uid="{00000000-0006-0000-0400-00001B000000}">
      <text>
        <r>
          <rPr>
            <sz val="11"/>
            <rFont val="Calibri"/>
          </rPr>
          <t>Ensure bootloader password is set</t>
        </r>
      </text>
    </comment>
    <comment ref="AL19" authorId="0" shapeId="0" xr:uid="{00000000-0006-0000-0400-00001C000000}">
      <text>
        <r>
          <rPr>
            <sz val="11"/>
            <rFont val="Calibri"/>
          </rPr>
          <t>Ensure access to bootloader config is configured</t>
        </r>
      </text>
    </comment>
    <comment ref="AM19" authorId="0" shapeId="0" xr:uid="{00000000-0006-0000-0400-00001D000000}">
      <text>
        <r>
          <rPr>
            <sz val="11"/>
            <rFont val="Calibri"/>
          </rPr>
          <t>Ensure access to /etc/motd is configured</t>
        </r>
      </text>
    </comment>
    <comment ref="AN19" authorId="0" shapeId="0" xr:uid="{00000000-0006-0000-0400-00001E000000}">
      <text>
        <r>
          <rPr>
            <sz val="11"/>
            <rFont val="Calibri"/>
          </rPr>
          <t>Ensure access to /etc/issue is configured</t>
        </r>
      </text>
    </comment>
    <comment ref="AO19" authorId="0" shapeId="0" xr:uid="{00000000-0006-0000-0400-00001F000000}">
      <text>
        <r>
          <rPr>
            <sz val="11"/>
            <rFont val="Calibri"/>
          </rPr>
          <t>Ensure access to /etc/issue.net is configured</t>
        </r>
      </text>
    </comment>
    <comment ref="AP19" authorId="0" shapeId="0" xr:uid="{00000000-0006-0000-0400-000020000000}">
      <text>
        <r>
          <rPr>
            <sz val="11"/>
            <rFont val="Calibri"/>
          </rPr>
          <t>Ensure access to /etc/crontab is configured</t>
        </r>
      </text>
    </comment>
    <comment ref="AQ19" authorId="0" shapeId="0" xr:uid="{00000000-0006-0000-0400-000021000000}">
      <text>
        <r>
          <rPr>
            <sz val="11"/>
            <rFont val="Calibri"/>
          </rPr>
          <t>Ensure access to /etc/cron.hourly is configured</t>
        </r>
      </text>
    </comment>
    <comment ref="AR19" authorId="0" shapeId="0" xr:uid="{00000000-0006-0000-0400-000022000000}">
      <text>
        <r>
          <rPr>
            <sz val="11"/>
            <rFont val="Calibri"/>
          </rPr>
          <t>Ensure access to /etc/cron.daily is configured</t>
        </r>
      </text>
    </comment>
    <comment ref="AS19" authorId="0" shapeId="0" xr:uid="{00000000-0006-0000-0400-000023000000}">
      <text>
        <r>
          <rPr>
            <sz val="11"/>
            <rFont val="Calibri"/>
          </rPr>
          <t>Ensure access to /etc/cron.weekly is configured</t>
        </r>
      </text>
    </comment>
    <comment ref="AT19" authorId="0" shapeId="0" xr:uid="{00000000-0006-0000-0400-000024000000}">
      <text>
        <r>
          <rPr>
            <sz val="11"/>
            <rFont val="Calibri"/>
          </rPr>
          <t>Ensure access to /etc/cron.monthly is configured</t>
        </r>
      </text>
    </comment>
    <comment ref="AU19" authorId="0" shapeId="0" xr:uid="{00000000-0006-0000-0400-000025000000}">
      <text>
        <r>
          <rPr>
            <sz val="11"/>
            <rFont val="Calibri"/>
          </rPr>
          <t>Ensure access to /etc/cron.d is configured</t>
        </r>
      </text>
    </comment>
    <comment ref="AV19" authorId="0" shapeId="0" xr:uid="{00000000-0006-0000-0400-000026000000}">
      <text>
        <r>
          <rPr>
            <sz val="11"/>
            <rFont val="Calibri"/>
          </rPr>
          <t>Ensure access to crontab is configured</t>
        </r>
      </text>
    </comment>
    <comment ref="AW19" authorId="0" shapeId="0" xr:uid="{00000000-0006-0000-0400-000027000000}">
      <text>
        <r>
          <rPr>
            <sz val="11"/>
            <rFont val="Calibri"/>
          </rPr>
          <t>Ensure access to at is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MACs are configured</t>
        </r>
      </text>
    </comment>
    <comment ref="J27" authorId="0" shapeId="0" xr:uid="{00000000-0006-0000-0400-00002C000000}">
      <text>
        <r>
          <rPr>
            <sz val="11"/>
            <rFont val="Calibri"/>
          </rPr>
          <t>Ensure pam_pwhistory includes use_authtok</t>
        </r>
      </text>
    </comment>
    <comment ref="K27" authorId="0" shapeId="0" xr:uid="{00000000-0006-0000-0400-00002D000000}">
      <text>
        <r>
          <rPr>
            <sz val="11"/>
            <rFont val="Calibri"/>
          </rPr>
          <t>Ensure pam_unix includes a strong password hashing algorithm</t>
        </r>
      </text>
    </comment>
    <comment ref="L27" authorId="0" shapeId="0" xr:uid="{00000000-0006-0000-0400-00002E000000}">
      <text>
        <r>
          <rPr>
            <sz val="11"/>
            <rFont val="Calibri"/>
          </rPr>
          <t>Ensure pam_unix includes use_authtok</t>
        </r>
      </text>
    </comment>
    <comment ref="M27" authorId="0" shapeId="0" xr:uid="{00000000-0006-0000-0400-00002F000000}">
      <text>
        <r>
          <rPr>
            <sz val="11"/>
            <rFont val="Calibri"/>
          </rPr>
          <t>Ensure strong password hashing algorithm is configured</t>
        </r>
      </text>
    </comment>
    <comment ref="N27" authorId="0" shapeId="0" xr:uid="{00000000-0006-0000-0400-000030000000}">
      <text>
        <r>
          <rPr>
            <sz val="11"/>
            <rFont val="Calibri"/>
          </rPr>
          <t>Ensure accounts in /etc/passwd use shadowed passwords</t>
        </r>
      </text>
    </comment>
    <comment ref="J30" authorId="0" shapeId="0" xr:uid="{00000000-0006-0000-0400-000031000000}">
      <text>
        <r>
          <rPr>
            <sz val="11"/>
            <rFont val="Calibri"/>
          </rPr>
          <t>Ensure prelink is not installed</t>
        </r>
      </text>
    </comment>
    <comment ref="K30" authorId="0" shapeId="0" xr:uid="{00000000-0006-0000-0400-000032000000}">
      <text>
        <r>
          <rPr>
            <sz val="11"/>
            <rFont val="Calibri"/>
          </rPr>
          <t>Ensure AIDE is installed</t>
        </r>
      </text>
    </comment>
    <comment ref="L30" authorId="0" shapeId="0" xr:uid="{00000000-0006-0000-0400-000033000000}">
      <text>
        <r>
          <rPr>
            <sz val="11"/>
            <rFont val="Calibri"/>
          </rPr>
          <t>Ensure filesystem integrity is regularly checked</t>
        </r>
      </text>
    </comment>
    <comment ref="J34" authorId="0" shapeId="0" xr:uid="{00000000-0006-0000-0400-000034000000}">
      <text>
        <r>
          <rPr>
            <sz val="11"/>
            <rFont val="Calibri"/>
          </rPr>
          <t>Ensure GDM screen locks when the user is idle</t>
        </r>
      </text>
    </comment>
    <comment ref="K34" authorId="0" shapeId="0" xr:uid="{00000000-0006-0000-0400-000035000000}">
      <text>
        <r>
          <rPr>
            <sz val="11"/>
            <rFont val="Calibri"/>
          </rPr>
          <t>Ensure GDM screen locks cannot be overridden</t>
        </r>
      </text>
    </comment>
    <comment ref="L34" authorId="0" shapeId="0" xr:uid="{00000000-0006-0000-0400-000036000000}">
      <text>
        <r>
          <rPr>
            <sz val="11"/>
            <rFont val="Calibri"/>
          </rPr>
          <t>Ensure default user shell timeout is configured</t>
        </r>
      </text>
    </comment>
    <comment ref="J35" authorId="0" shapeId="0" xr:uid="{00000000-0006-0000-0400-000037000000}">
      <text>
        <r>
          <rPr>
            <sz val="11"/>
            <rFont val="Calibri"/>
          </rPr>
          <t>Ensure ufw is installed</t>
        </r>
      </text>
    </comment>
    <comment ref="K35" authorId="0" shapeId="0" xr:uid="{00000000-0006-0000-0400-000038000000}">
      <text>
        <r>
          <rPr>
            <sz val="11"/>
            <rFont val="Calibri"/>
          </rPr>
          <t>Ensure ufw service is configured</t>
        </r>
      </text>
    </comment>
    <comment ref="L35" authorId="0" shapeId="0" xr:uid="{00000000-0006-0000-0400-000039000000}">
      <text>
        <r>
          <rPr>
            <sz val="11"/>
            <rFont val="Calibri"/>
          </rPr>
          <t>Ensure ufw incoming default is configured</t>
        </r>
      </text>
    </comment>
    <comment ref="M35" authorId="0" shapeId="0" xr:uid="{00000000-0006-0000-0400-00003A000000}">
      <text>
        <r>
          <rPr>
            <sz val="11"/>
            <rFont val="Calibri"/>
          </rPr>
          <t>Ensure ufw outgoing default is configured</t>
        </r>
      </text>
    </comment>
    <comment ref="N35" authorId="0" shapeId="0" xr:uid="{00000000-0006-0000-0400-00003B000000}">
      <text>
        <r>
          <rPr>
            <sz val="11"/>
            <rFont val="Calibri"/>
          </rPr>
          <t>Ensure ufw routed default is configured</t>
        </r>
      </text>
    </comment>
    <comment ref="J36" authorId="0" shapeId="0" xr:uid="{00000000-0006-0000-0400-00003C000000}">
      <text>
        <r>
          <rPr>
            <sz val="11"/>
            <rFont val="Calibri"/>
          </rPr>
          <t>Ensure ufw is installed</t>
        </r>
      </text>
    </comment>
    <comment ref="K36" authorId="0" shapeId="0" xr:uid="{00000000-0006-0000-0400-00003D000000}">
      <text>
        <r>
          <rPr>
            <sz val="11"/>
            <rFont val="Calibri"/>
          </rPr>
          <t>Ensure ufw service is configured</t>
        </r>
      </text>
    </comment>
    <comment ref="L36" authorId="0" shapeId="0" xr:uid="{00000000-0006-0000-0400-00003E000000}">
      <text>
        <r>
          <rPr>
            <sz val="11"/>
            <rFont val="Calibri"/>
          </rPr>
          <t>Ensure ufw incoming default is configured</t>
        </r>
      </text>
    </comment>
    <comment ref="M36" authorId="0" shapeId="0" xr:uid="{00000000-0006-0000-0400-00003F000000}">
      <text>
        <r>
          <rPr>
            <sz val="11"/>
            <rFont val="Calibri"/>
          </rPr>
          <t>Ensure ufw outgoing default is configured</t>
        </r>
      </text>
    </comment>
    <comment ref="N36" authorId="0" shapeId="0" xr:uid="{00000000-0006-0000-0400-000040000000}">
      <text>
        <r>
          <rPr>
            <sz val="11"/>
            <rFont val="Calibri"/>
          </rPr>
          <t>Ensure ufw routed default is configured</t>
        </r>
      </text>
    </comment>
    <comment ref="J39" authorId="0" shapeId="0" xr:uid="{00000000-0006-0000-0400-000041000000}">
      <text>
        <r>
          <rPr>
            <sz val="11"/>
            <rFont val="Calibri"/>
          </rPr>
          <t>Ensure cramfs kernel module is not available</t>
        </r>
      </text>
    </comment>
    <comment ref="K39" authorId="0" shapeId="0" xr:uid="{00000000-0006-0000-0400-000042000000}">
      <text>
        <r>
          <rPr>
            <sz val="11"/>
            <rFont val="Calibri"/>
          </rPr>
          <t>Ensure freevxfs kernel module is not available</t>
        </r>
      </text>
    </comment>
    <comment ref="L39" authorId="0" shapeId="0" xr:uid="{00000000-0006-0000-0400-000043000000}">
      <text>
        <r>
          <rPr>
            <sz val="11"/>
            <rFont val="Calibri"/>
          </rPr>
          <t>Ensure hfs kernel module is not available</t>
        </r>
      </text>
    </comment>
    <comment ref="M39" authorId="0" shapeId="0" xr:uid="{00000000-0006-0000-0400-000044000000}">
      <text>
        <r>
          <rPr>
            <sz val="11"/>
            <rFont val="Calibri"/>
          </rPr>
          <t>Ensure hfsplus kernel module is not available</t>
        </r>
      </text>
    </comment>
    <comment ref="N39" authorId="0" shapeId="0" xr:uid="{00000000-0006-0000-0400-000045000000}">
      <text>
        <r>
          <rPr>
            <sz val="11"/>
            <rFont val="Calibri"/>
          </rPr>
          <t>Ensure jffs2 kernel module is not available</t>
        </r>
      </text>
    </comment>
    <comment ref="O39" authorId="0" shapeId="0" xr:uid="{00000000-0006-0000-0400-000046000000}">
      <text>
        <r>
          <rPr>
            <sz val="11"/>
            <rFont val="Calibri"/>
          </rPr>
          <t>Ensure overlay kernel module is not available</t>
        </r>
      </text>
    </comment>
    <comment ref="P39" authorId="0" shapeId="0" xr:uid="{00000000-0006-0000-0400-000047000000}">
      <text>
        <r>
          <rPr>
            <sz val="11"/>
            <rFont val="Calibri"/>
          </rPr>
          <t>Ensure squashfs kernel module is not available</t>
        </r>
      </text>
    </comment>
    <comment ref="Q39" authorId="0" shapeId="0" xr:uid="{00000000-0006-0000-0400-000048000000}">
      <text>
        <r>
          <rPr>
            <sz val="11"/>
            <rFont val="Calibri"/>
          </rPr>
          <t>Ensure udf kernel module is not available</t>
        </r>
      </text>
    </comment>
    <comment ref="R39" authorId="0" shapeId="0" xr:uid="{00000000-0006-0000-0400-000049000000}">
      <text>
        <r>
          <rPr>
            <sz val="11"/>
            <rFont val="Calibri"/>
          </rPr>
          <t>Ensure firewire-core kernel module is not available</t>
        </r>
      </text>
    </comment>
    <comment ref="S39" authorId="0" shapeId="0" xr:uid="{00000000-0006-0000-0400-00004A000000}">
      <text>
        <r>
          <rPr>
            <sz val="11"/>
            <rFont val="Calibri"/>
          </rPr>
          <t>Ensure unused filesystems kernel modules are not available</t>
        </r>
      </text>
    </comment>
    <comment ref="T39" authorId="0" shapeId="0" xr:uid="{00000000-0006-0000-0400-00004B000000}">
      <text>
        <r>
          <rPr>
            <sz val="11"/>
            <rFont val="Calibri"/>
          </rPr>
          <t>Ensure weak dependencies are configured</t>
        </r>
      </text>
    </comment>
    <comment ref="U39" authorId="0" shapeId="0" xr:uid="{00000000-0006-0000-0400-00004C000000}">
      <text>
        <r>
          <rPr>
            <sz val="11"/>
            <rFont val="Calibri"/>
          </rPr>
          <t>Ensure kernel.yama.ptrace_scope is configured</t>
        </r>
      </text>
    </comment>
    <comment ref="V39" authorId="0" shapeId="0" xr:uid="{00000000-0006-0000-0400-00004D000000}">
      <text>
        <r>
          <rPr>
            <sz val="11"/>
            <rFont val="Calibri"/>
          </rPr>
          <t>Ensure Automatic Error Reporting is configured</t>
        </r>
      </text>
    </comment>
    <comment ref="W39" authorId="0" shapeId="0" xr:uid="{00000000-0006-0000-0400-00004E000000}">
      <text>
        <r>
          <rPr>
            <sz val="11"/>
            <rFont val="Calibri"/>
          </rPr>
          <t>Ensure GDM is removed</t>
        </r>
      </text>
    </comment>
    <comment ref="X39" authorId="0" shapeId="0" xr:uid="{00000000-0006-0000-0400-00004F000000}">
      <text>
        <r>
          <rPr>
            <sz val="11"/>
            <rFont val="Calibri"/>
          </rPr>
          <t>Ensure XDMCP is not enabled</t>
        </r>
      </text>
    </comment>
    <comment ref="Y39" authorId="0" shapeId="0" xr:uid="{00000000-0006-0000-0400-000050000000}">
      <text>
        <r>
          <rPr>
            <sz val="11"/>
            <rFont val="Calibri"/>
          </rPr>
          <t>Ensure avahi daemon services are not in use</t>
        </r>
      </text>
    </comment>
    <comment ref="Z39" authorId="0" shapeId="0" xr:uid="{00000000-0006-0000-0400-000051000000}">
      <text>
        <r>
          <rPr>
            <sz val="11"/>
            <rFont val="Calibri"/>
          </rPr>
          <t>Ensure dhcp server services are not in use</t>
        </r>
      </text>
    </comment>
    <comment ref="AA39" authorId="0" shapeId="0" xr:uid="{00000000-0006-0000-0400-000052000000}">
      <text>
        <r>
          <rPr>
            <sz val="11"/>
            <rFont val="Calibri"/>
          </rPr>
          <t>Ensure dns server services are not in use</t>
        </r>
      </text>
    </comment>
    <comment ref="AB39" authorId="0" shapeId="0" xr:uid="{00000000-0006-0000-0400-000053000000}">
      <text>
        <r>
          <rPr>
            <sz val="11"/>
            <rFont val="Calibri"/>
          </rPr>
          <t>Ensure dnsmasq services are not in use</t>
        </r>
      </text>
    </comment>
    <comment ref="AC39" authorId="0" shapeId="0" xr:uid="{00000000-0006-0000-0400-000054000000}">
      <text>
        <r>
          <rPr>
            <sz val="11"/>
            <rFont val="Calibri"/>
          </rPr>
          <t>Ensure ftp server services are not in use</t>
        </r>
      </text>
    </comment>
    <comment ref="AD39" authorId="0" shapeId="0" xr:uid="{00000000-0006-0000-0400-000055000000}">
      <text>
        <r>
          <rPr>
            <sz val="11"/>
            <rFont val="Calibri"/>
          </rPr>
          <t>Ensure ldap server services are not in use</t>
        </r>
      </text>
    </comment>
    <comment ref="AE39" authorId="0" shapeId="0" xr:uid="{00000000-0006-0000-0400-000056000000}">
      <text>
        <r>
          <rPr>
            <sz val="11"/>
            <rFont val="Calibri"/>
          </rPr>
          <t>Ensure message access server services are not in use</t>
        </r>
      </text>
    </comment>
    <comment ref="AF39" authorId="0" shapeId="0" xr:uid="{00000000-0006-0000-0400-000057000000}">
      <text>
        <r>
          <rPr>
            <sz val="11"/>
            <rFont val="Calibri"/>
          </rPr>
          <t>Ensure network file system services are not in use</t>
        </r>
      </text>
    </comment>
    <comment ref="AG39" authorId="0" shapeId="0" xr:uid="{00000000-0006-0000-0400-000058000000}">
      <text>
        <r>
          <rPr>
            <sz val="11"/>
            <rFont val="Calibri"/>
          </rPr>
          <t>Ensure nis server services are not in use</t>
        </r>
      </text>
    </comment>
    <comment ref="AH39" authorId="0" shapeId="0" xr:uid="{00000000-0006-0000-0400-000059000000}">
      <text>
        <r>
          <rPr>
            <sz val="11"/>
            <rFont val="Calibri"/>
          </rPr>
          <t>Ensure print server services are not in use</t>
        </r>
      </text>
    </comment>
    <comment ref="AI39" authorId="0" shapeId="0" xr:uid="{00000000-0006-0000-0400-00005A000000}">
      <text>
        <r>
          <rPr>
            <sz val="11"/>
            <rFont val="Calibri"/>
          </rPr>
          <t>Ensure rpcbind services are not in use</t>
        </r>
      </text>
    </comment>
    <comment ref="AJ39" authorId="0" shapeId="0" xr:uid="{00000000-0006-0000-0400-00005B000000}">
      <text>
        <r>
          <rPr>
            <sz val="11"/>
            <rFont val="Calibri"/>
          </rPr>
          <t>Ensure rsync services are not in use</t>
        </r>
      </text>
    </comment>
    <comment ref="AK39" authorId="0" shapeId="0" xr:uid="{00000000-0006-0000-0400-00005C000000}">
      <text>
        <r>
          <rPr>
            <sz val="11"/>
            <rFont val="Calibri"/>
          </rPr>
          <t>Ensure samba file server services are not in use</t>
        </r>
      </text>
    </comment>
    <comment ref="AL39" authorId="0" shapeId="0" xr:uid="{00000000-0006-0000-0400-00005D000000}">
      <text>
        <r>
          <rPr>
            <sz val="11"/>
            <rFont val="Calibri"/>
          </rPr>
          <t>Ensure snmp services are not in use</t>
        </r>
      </text>
    </comment>
    <comment ref="AM39" authorId="0" shapeId="0" xr:uid="{00000000-0006-0000-0400-00005E000000}">
      <text>
        <r>
          <rPr>
            <sz val="11"/>
            <rFont val="Calibri"/>
          </rPr>
          <t>Ensure tftp server services are not in use</t>
        </r>
      </text>
    </comment>
    <comment ref="AN39" authorId="0" shapeId="0" xr:uid="{00000000-0006-0000-0400-00005F000000}">
      <text>
        <r>
          <rPr>
            <sz val="11"/>
            <rFont val="Calibri"/>
          </rPr>
          <t>Ensure web proxy server services are not in use</t>
        </r>
      </text>
    </comment>
    <comment ref="AO39" authorId="0" shapeId="0" xr:uid="{00000000-0006-0000-0400-000060000000}">
      <text>
        <r>
          <rPr>
            <sz val="11"/>
            <rFont val="Calibri"/>
          </rPr>
          <t>Ensure web server services are not in use</t>
        </r>
      </text>
    </comment>
    <comment ref="AP39" authorId="0" shapeId="0" xr:uid="{00000000-0006-0000-0400-000061000000}">
      <text>
        <r>
          <rPr>
            <sz val="11"/>
            <rFont val="Calibri"/>
          </rPr>
          <t>Ensure xinetd services are not in use</t>
        </r>
      </text>
    </comment>
    <comment ref="AQ39" authorId="0" shapeId="0" xr:uid="{00000000-0006-0000-0400-000062000000}">
      <text>
        <r>
          <rPr>
            <sz val="11"/>
            <rFont val="Calibri"/>
          </rPr>
          <t>Ensure X window server services are not in use</t>
        </r>
      </text>
    </comment>
    <comment ref="AR39" authorId="0" shapeId="0" xr:uid="{00000000-0006-0000-0400-000063000000}">
      <text>
        <r>
          <rPr>
            <sz val="11"/>
            <rFont val="Calibri"/>
          </rPr>
          <t>Ensure mail transfer agents are configured for local-only mode</t>
        </r>
      </text>
    </comment>
    <comment ref="AS39" authorId="0" shapeId="0" xr:uid="{00000000-0006-0000-0400-000064000000}">
      <text>
        <r>
          <rPr>
            <sz val="11"/>
            <rFont val="Calibri"/>
          </rPr>
          <t>Ensure only approved services are listening on a network interface</t>
        </r>
      </text>
    </comment>
    <comment ref="AT39" authorId="0" shapeId="0" xr:uid="{00000000-0006-0000-0400-000065000000}">
      <text>
        <r>
          <rPr>
            <sz val="11"/>
            <rFont val="Calibri"/>
          </rPr>
          <t>Ensure nis client is not installed</t>
        </r>
      </text>
    </comment>
    <comment ref="AU39" authorId="0" shapeId="0" xr:uid="{00000000-0006-0000-0400-000066000000}">
      <text>
        <r>
          <rPr>
            <sz val="11"/>
            <rFont val="Calibri"/>
          </rPr>
          <t>Ensure rsh client is not installed</t>
        </r>
      </text>
    </comment>
    <comment ref="AV39" authorId="0" shapeId="0" xr:uid="{00000000-0006-0000-0400-000067000000}">
      <text>
        <r>
          <rPr>
            <sz val="11"/>
            <rFont val="Calibri"/>
          </rPr>
          <t>Ensure talk client is not installed</t>
        </r>
      </text>
    </comment>
    <comment ref="AW39" authorId="0" shapeId="0" xr:uid="{00000000-0006-0000-0400-000068000000}">
      <text>
        <r>
          <rPr>
            <sz val="11"/>
            <rFont val="Calibri"/>
          </rPr>
          <t>Ensure telnet client is not installed</t>
        </r>
      </text>
    </comment>
    <comment ref="J46" authorId="0" shapeId="0" xr:uid="{00000000-0006-0000-0400-000069000000}">
      <text>
        <r>
          <rPr>
            <sz val="11"/>
            <rFont val="Calibri"/>
          </rPr>
          <t>Ensure sshd GSSAPIAuthentication is disabled</t>
        </r>
      </text>
    </comment>
    <comment ref="K46" authorId="0" shapeId="0" xr:uid="{00000000-0006-0000-0400-00006A000000}">
      <text>
        <r>
          <rPr>
            <sz val="11"/>
            <rFont val="Calibri"/>
          </rPr>
          <t>Ensure sshd HostbasedAuthentication is disabled</t>
        </r>
      </text>
    </comment>
    <comment ref="L46" authorId="0" shapeId="0" xr:uid="{00000000-0006-0000-0400-00006B000000}">
      <text>
        <r>
          <rPr>
            <sz val="11"/>
            <rFont val="Calibri"/>
          </rPr>
          <t>Ensure sshd IgnoreRhosts is enabled</t>
        </r>
      </text>
    </comment>
    <comment ref="M46" authorId="0" shapeId="0" xr:uid="{00000000-0006-0000-0400-00006C000000}">
      <text>
        <r>
          <rPr>
            <sz val="11"/>
            <rFont val="Calibri"/>
          </rPr>
          <t>Ensure sshd PermitEmptyPasswords is disabled</t>
        </r>
      </text>
    </comment>
    <comment ref="N46" authorId="0" shapeId="0" xr:uid="{00000000-0006-0000-0400-00006D000000}">
      <text>
        <r>
          <rPr>
            <sz val="11"/>
            <rFont val="Calibri"/>
          </rPr>
          <t>Ensure sshd UsePAM is enabled</t>
        </r>
      </text>
    </comment>
    <comment ref="O46" authorId="0" shapeId="0" xr:uid="{00000000-0006-0000-0400-00006E000000}">
      <text>
        <r>
          <rPr>
            <sz val="11"/>
            <rFont val="Calibri"/>
          </rPr>
          <t>Ensure latest version of libpam-pwquality is installed</t>
        </r>
      </text>
    </comment>
    <comment ref="P46" authorId="0" shapeId="0" xr:uid="{00000000-0006-0000-0400-00006F000000}">
      <text>
        <r>
          <rPr>
            <sz val="11"/>
            <rFont val="Calibri"/>
          </rPr>
          <t>Ensure pam_pwquality module is enabled</t>
        </r>
      </text>
    </comment>
    <comment ref="Q46" authorId="0" shapeId="0" xr:uid="{00000000-0006-0000-0400-000070000000}">
      <text>
        <r>
          <rPr>
            <sz val="11"/>
            <rFont val="Calibri"/>
          </rPr>
          <t>Ensure pam_pwhistory module is enabled</t>
        </r>
      </text>
    </comment>
    <comment ref="R46" authorId="0" shapeId="0" xr:uid="{00000000-0006-0000-0400-000071000000}">
      <text>
        <r>
          <rPr>
            <sz val="11"/>
            <rFont val="Calibri"/>
          </rPr>
          <t>Ensure password number of changed characters is configured</t>
        </r>
      </text>
    </comment>
    <comment ref="S46" authorId="0" shapeId="0" xr:uid="{00000000-0006-0000-0400-000072000000}">
      <text>
        <r>
          <rPr>
            <sz val="11"/>
            <rFont val="Calibri"/>
          </rPr>
          <t>Ensure password length is configured</t>
        </r>
      </text>
    </comment>
    <comment ref="T46" authorId="0" shapeId="0" xr:uid="{00000000-0006-0000-0400-000073000000}">
      <text>
        <r>
          <rPr>
            <sz val="11"/>
            <rFont val="Calibri"/>
          </rPr>
          <t>Ensure password complexity is configured</t>
        </r>
      </text>
    </comment>
    <comment ref="U46" authorId="0" shapeId="0" xr:uid="{00000000-0006-0000-0400-000074000000}">
      <text>
        <r>
          <rPr>
            <sz val="11"/>
            <rFont val="Calibri"/>
          </rPr>
          <t>Ensure password same consecutive characters is configured</t>
        </r>
      </text>
    </comment>
    <comment ref="V46" authorId="0" shapeId="0" xr:uid="{00000000-0006-0000-0400-000075000000}">
      <text>
        <r>
          <rPr>
            <sz val="11"/>
            <rFont val="Calibri"/>
          </rPr>
          <t>Ensure password maximum sequential characters is configured</t>
        </r>
      </text>
    </comment>
    <comment ref="W46" authorId="0" shapeId="0" xr:uid="{00000000-0006-0000-0400-000076000000}">
      <text>
        <r>
          <rPr>
            <sz val="11"/>
            <rFont val="Calibri"/>
          </rPr>
          <t>Ensure password dictionary check is enabled</t>
        </r>
      </text>
    </comment>
    <comment ref="X46" authorId="0" shapeId="0" xr:uid="{00000000-0006-0000-0400-000077000000}">
      <text>
        <r>
          <rPr>
            <sz val="11"/>
            <rFont val="Calibri"/>
          </rPr>
          <t>Ensure password quality checking is enforced</t>
        </r>
      </text>
    </comment>
    <comment ref="Y46" authorId="0" shapeId="0" xr:uid="{00000000-0006-0000-0400-000078000000}">
      <text>
        <r>
          <rPr>
            <sz val="11"/>
            <rFont val="Calibri"/>
          </rPr>
          <t>Ensure password quality is enforced for the root user</t>
        </r>
      </text>
    </comment>
    <comment ref="Z46" authorId="0" shapeId="0" xr:uid="{00000000-0006-0000-0400-000079000000}">
      <text>
        <r>
          <rPr>
            <sz val="11"/>
            <rFont val="Calibri"/>
          </rPr>
          <t>Ensure password history remember is configured</t>
        </r>
      </text>
    </comment>
    <comment ref="AA46" authorId="0" shapeId="0" xr:uid="{00000000-0006-0000-0400-00007A000000}">
      <text>
        <r>
          <rPr>
            <sz val="11"/>
            <rFont val="Calibri"/>
          </rPr>
          <t>Ensure password history is enforced for the root user</t>
        </r>
      </text>
    </comment>
    <comment ref="AB46" authorId="0" shapeId="0" xr:uid="{00000000-0006-0000-0400-00007B000000}">
      <text>
        <r>
          <rPr>
            <sz val="11"/>
            <rFont val="Calibri"/>
          </rPr>
          <t>Ensure pam_unix does not include nullok</t>
        </r>
      </text>
    </comment>
    <comment ref="AC46" authorId="0" shapeId="0" xr:uid="{00000000-0006-0000-0400-00007C000000}">
      <text>
        <r>
          <rPr>
            <sz val="11"/>
            <rFont val="Calibri"/>
          </rPr>
          <t>Ensure pam_unix does not include remember</t>
        </r>
      </text>
    </comment>
    <comment ref="AD46" authorId="0" shapeId="0" xr:uid="{00000000-0006-0000-0400-00007D000000}">
      <text>
        <r>
          <rPr>
            <sz val="11"/>
            <rFont val="Calibri"/>
          </rPr>
          <t>Ensure password expiration is configured</t>
        </r>
      </text>
    </comment>
    <comment ref="AE46" authorId="0" shapeId="0" xr:uid="{00000000-0006-0000-0400-00007E000000}">
      <text>
        <r>
          <rPr>
            <sz val="11"/>
            <rFont val="Calibri"/>
          </rPr>
          <t>Ensure minimum password days is configured</t>
        </r>
      </text>
    </comment>
    <comment ref="AF46" authorId="0" shapeId="0" xr:uid="{00000000-0006-0000-0400-00007F000000}">
      <text>
        <r>
          <rPr>
            <sz val="11"/>
            <rFont val="Calibri"/>
          </rPr>
          <t>Ensure password expiration warning days is configured</t>
        </r>
      </text>
    </comment>
    <comment ref="AG46" authorId="0" shapeId="0" xr:uid="{00000000-0006-0000-0400-000080000000}">
      <text>
        <r>
          <rPr>
            <sz val="11"/>
            <rFont val="Calibri"/>
          </rPr>
          <t>Ensure inactive password lock is configured</t>
        </r>
      </text>
    </comment>
    <comment ref="AH46" authorId="0" shapeId="0" xr:uid="{00000000-0006-0000-0400-000081000000}">
      <text>
        <r>
          <rPr>
            <sz val="11"/>
            <rFont val="Calibri"/>
          </rPr>
          <t>Ensure all users last password change date is in the past</t>
        </r>
      </text>
    </comment>
    <comment ref="AI46" authorId="0" shapeId="0" xr:uid="{00000000-0006-0000-0400-000082000000}">
      <text>
        <r>
          <rPr>
            <sz val="11"/>
            <rFont val="Calibri"/>
          </rPr>
          <t>Ensure /etc/shadow password fields are not empty</t>
        </r>
      </text>
    </comment>
    <comment ref="J48" authorId="0" shapeId="0" xr:uid="{00000000-0006-0000-0400-000083000000}">
      <text>
        <r>
          <rPr>
            <sz val="11"/>
            <rFont val="Calibri"/>
          </rPr>
          <t>Ensure sshd PermitRootLogin is disabled</t>
        </r>
      </text>
    </comment>
    <comment ref="K48" authorId="0" shapeId="0" xr:uid="{00000000-0006-0000-0400-000084000000}">
      <text>
        <r>
          <rPr>
            <sz val="11"/>
            <rFont val="Calibri"/>
          </rPr>
          <t>Ensure sudo is installed</t>
        </r>
      </text>
    </comment>
    <comment ref="L48" authorId="0" shapeId="0" xr:uid="{00000000-0006-0000-0400-000085000000}">
      <text>
        <r>
          <rPr>
            <sz val="11"/>
            <rFont val="Calibri"/>
          </rPr>
          <t>Ensure sudo commands use pty</t>
        </r>
      </text>
    </comment>
    <comment ref="M48" authorId="0" shapeId="0" xr:uid="{00000000-0006-0000-0400-000086000000}">
      <text>
        <r>
          <rPr>
            <sz val="11"/>
            <rFont val="Calibri"/>
          </rPr>
          <t>Ensure users must provide password for escalation</t>
        </r>
      </text>
    </comment>
    <comment ref="N48" authorId="0" shapeId="0" xr:uid="{00000000-0006-0000-0400-000087000000}">
      <text>
        <r>
          <rPr>
            <sz val="11"/>
            <rFont val="Calibri"/>
          </rPr>
          <t>Ensure re-authentication for privilege escalation is not disabled globally</t>
        </r>
      </text>
    </comment>
    <comment ref="O48" authorId="0" shapeId="0" xr:uid="{00000000-0006-0000-0400-000088000000}">
      <text>
        <r>
          <rPr>
            <sz val="11"/>
            <rFont val="Calibri"/>
          </rPr>
          <t>Ensure sudo timestamp_timeout is configured</t>
        </r>
      </text>
    </comment>
    <comment ref="J53" authorId="0" shapeId="0" xr:uid="{00000000-0006-0000-0400-000089000000}">
      <text>
        <r>
          <rPr>
            <sz val="11"/>
            <rFont val="Calibri"/>
          </rPr>
          <t>Ensure pam_faillock module is enabled</t>
        </r>
      </text>
    </comment>
    <comment ref="K53" authorId="0" shapeId="0" xr:uid="{00000000-0006-0000-0400-00008A000000}">
      <text>
        <r>
          <rPr>
            <sz val="11"/>
            <rFont val="Calibri"/>
          </rPr>
          <t>Ensure password failed attempts lockout is configured</t>
        </r>
      </text>
    </comment>
    <comment ref="L53" authorId="0" shapeId="0" xr:uid="{00000000-0006-0000-0400-00008B000000}">
      <text>
        <r>
          <rPr>
            <sz val="11"/>
            <rFont val="Calibri"/>
          </rPr>
          <t>Ensure password unlock time is configured</t>
        </r>
      </text>
    </comment>
    <comment ref="M53" authorId="0" shapeId="0" xr:uid="{00000000-0006-0000-0400-00008C000000}">
      <text>
        <r>
          <rPr>
            <sz val="11"/>
            <rFont val="Calibri"/>
          </rPr>
          <t>Ensure password failed attempts lockout includes root account</t>
        </r>
      </text>
    </comment>
    <comment ref="J63" authorId="0" shapeId="0" xr:uid="{00000000-0006-0000-0400-00008D000000}">
      <text>
        <r>
          <rPr>
            <sz val="11"/>
            <rFont val="Calibri"/>
          </rPr>
          <t>Ensure GPG keys are configured</t>
        </r>
      </text>
    </comment>
    <comment ref="K63" authorId="0" shapeId="0" xr:uid="{00000000-0006-0000-0400-00008E000000}">
      <text>
        <r>
          <rPr>
            <sz val="11"/>
            <rFont val="Calibri"/>
          </rPr>
          <t>Ensure package manager repositories are configured</t>
        </r>
      </text>
    </comment>
    <comment ref="L63" authorId="0" shapeId="0" xr:uid="{00000000-0006-0000-0400-00008F000000}">
      <text>
        <r>
          <rPr>
            <sz val="11"/>
            <rFont val="Calibri"/>
          </rPr>
          <t>Ensure updates, patches, and additional security software are installed</t>
        </r>
      </text>
    </comment>
    <comment ref="J64" authorId="0" shapeId="0" xr:uid="{00000000-0006-0000-0400-000090000000}">
      <text>
        <r>
          <rPr>
            <sz val="11"/>
            <rFont val="Calibri"/>
          </rPr>
          <t>Ensure GPG keys are configured</t>
        </r>
      </text>
    </comment>
    <comment ref="K64" authorId="0" shapeId="0" xr:uid="{00000000-0006-0000-0400-000091000000}">
      <text>
        <r>
          <rPr>
            <sz val="11"/>
            <rFont val="Calibri"/>
          </rPr>
          <t>Ensure package manager repositories are configured</t>
        </r>
      </text>
    </comment>
    <comment ref="L64" authorId="0" shapeId="0" xr:uid="{00000000-0006-0000-0400-000092000000}">
      <text>
        <r>
          <rPr>
            <sz val="11"/>
            <rFont val="Calibri"/>
          </rPr>
          <t>Ensure updates, patches, and additional security software are installed</t>
        </r>
      </text>
    </comment>
    <comment ref="J70" authorId="0" shapeId="0" xr:uid="{00000000-0006-0000-0400-000093000000}">
      <text>
        <r>
          <rPr>
            <sz val="11"/>
            <rFont val="Calibri"/>
          </rPr>
          <t>Ensure sshd LogLevel is configured</t>
        </r>
      </text>
    </comment>
    <comment ref="K70" authorId="0" shapeId="0" xr:uid="{00000000-0006-0000-0400-000094000000}">
      <text>
        <r>
          <rPr>
            <sz val="11"/>
            <rFont val="Calibri"/>
          </rPr>
          <t>Ensure journald service is enabled and active</t>
        </r>
      </text>
    </comment>
    <comment ref="L70" authorId="0" shapeId="0" xr:uid="{00000000-0006-0000-0400-000095000000}">
      <text>
        <r>
          <rPr>
            <sz val="11"/>
            <rFont val="Calibri"/>
          </rPr>
          <t>Ensure journald log file rotation is configured</t>
        </r>
      </text>
    </comment>
    <comment ref="M70" authorId="0" shapeId="0" xr:uid="{00000000-0006-0000-0400-000096000000}">
      <text>
        <r>
          <rPr>
            <sz val="11"/>
            <rFont val="Calibri"/>
          </rPr>
          <t>Ensure systemd-journal-remote is installed</t>
        </r>
      </text>
    </comment>
    <comment ref="N70" authorId="0" shapeId="0" xr:uid="{00000000-0006-0000-0400-000097000000}">
      <text>
        <r>
          <rPr>
            <sz val="11"/>
            <rFont val="Calibri"/>
          </rPr>
          <t>Ensure systemd-journal-upload authentication is configured</t>
        </r>
      </text>
    </comment>
    <comment ref="O70" authorId="0" shapeId="0" xr:uid="{00000000-0006-0000-0400-000098000000}">
      <text>
        <r>
          <rPr>
            <sz val="11"/>
            <rFont val="Calibri"/>
          </rPr>
          <t>Ensure systemd-journal-upload is enabled and active</t>
        </r>
      </text>
    </comment>
    <comment ref="P70" authorId="0" shapeId="0" xr:uid="{00000000-0006-0000-0400-000099000000}">
      <text>
        <r>
          <rPr>
            <sz val="11"/>
            <rFont val="Calibri"/>
          </rPr>
          <t>Ensure journald ForwardToSyslog is disabled</t>
        </r>
      </text>
    </comment>
    <comment ref="Q70" authorId="0" shapeId="0" xr:uid="{00000000-0006-0000-0400-00009A000000}">
      <text>
        <r>
          <rPr>
            <sz val="11"/>
            <rFont val="Calibri"/>
          </rPr>
          <t>Ensure journald Compress is configured</t>
        </r>
      </text>
    </comment>
    <comment ref="R70" authorId="0" shapeId="0" xr:uid="{00000000-0006-0000-0400-00009B000000}">
      <text>
        <r>
          <rPr>
            <sz val="11"/>
            <rFont val="Calibri"/>
          </rPr>
          <t>Ensure journald Storage is configured</t>
        </r>
      </text>
    </comment>
    <comment ref="S70" authorId="0" shapeId="0" xr:uid="{00000000-0006-0000-0400-00009C000000}">
      <text>
        <r>
          <rPr>
            <sz val="11"/>
            <rFont val="Calibri"/>
          </rPr>
          <t>Ensure rsyslog is installed</t>
        </r>
      </text>
    </comment>
    <comment ref="T70" authorId="0" shapeId="0" xr:uid="{00000000-0006-0000-0400-00009D000000}">
      <text>
        <r>
          <rPr>
            <sz val="11"/>
            <rFont val="Calibri"/>
          </rPr>
          <t>Ensure rsyslog service is enabled and active</t>
        </r>
      </text>
    </comment>
    <comment ref="U70" authorId="0" shapeId="0" xr:uid="{00000000-0006-0000-0400-00009E000000}">
      <text>
        <r>
          <rPr>
            <sz val="11"/>
            <rFont val="Calibri"/>
          </rPr>
          <t>Ensure journald is configured to send logs to rsyslog</t>
        </r>
      </text>
    </comment>
    <comment ref="V70" authorId="0" shapeId="0" xr:uid="{00000000-0006-0000-0400-00009F000000}">
      <text>
        <r>
          <rPr>
            <sz val="11"/>
            <rFont val="Calibri"/>
          </rPr>
          <t>Ensure rsyslog log file creation mode is configured</t>
        </r>
      </text>
    </comment>
    <comment ref="W70" authorId="0" shapeId="0" xr:uid="{00000000-0006-0000-0400-0000A0000000}">
      <text>
        <r>
          <rPr>
            <sz val="11"/>
            <rFont val="Calibri"/>
          </rPr>
          <t>Ensure rsyslog logging is configured</t>
        </r>
      </text>
    </comment>
    <comment ref="X70" authorId="0" shapeId="0" xr:uid="{00000000-0006-0000-0400-0000A1000000}">
      <text>
        <r>
          <rPr>
            <sz val="11"/>
            <rFont val="Calibri"/>
          </rPr>
          <t>Ensure rsyslog is configured to send logs to a remote log host</t>
        </r>
      </text>
    </comment>
    <comment ref="Y70" authorId="0" shapeId="0" xr:uid="{00000000-0006-0000-0400-0000A2000000}">
      <text>
        <r>
          <rPr>
            <sz val="11"/>
            <rFont val="Calibri"/>
          </rPr>
          <t>Ensure auditd service is enabled and active</t>
        </r>
      </text>
    </comment>
    <comment ref="Z70" authorId="0" shapeId="0" xr:uid="{00000000-0006-0000-0400-0000A3000000}">
      <text>
        <r>
          <rPr>
            <sz val="11"/>
            <rFont val="Calibri"/>
          </rPr>
          <t>Ensure auditing for processes that start prior to auditd is enabled</t>
        </r>
      </text>
    </comment>
    <comment ref="AA70" authorId="0" shapeId="0" xr:uid="{00000000-0006-0000-0400-0000A4000000}">
      <text>
        <r>
          <rPr>
            <sz val="11"/>
            <rFont val="Calibri"/>
          </rPr>
          <t>Ensure audit_backlog_limit is configured</t>
        </r>
      </text>
    </comment>
    <comment ref="AB70" authorId="0" shapeId="0" xr:uid="{00000000-0006-0000-0400-0000A5000000}">
      <text>
        <r>
          <rPr>
            <sz val="11"/>
            <rFont val="Calibri"/>
          </rPr>
          <t>Ensure system is disabled when audit logs are full</t>
        </r>
      </text>
    </comment>
    <comment ref="AC70" authorId="0" shapeId="0" xr:uid="{00000000-0006-0000-0400-0000A6000000}">
      <text>
        <r>
          <rPr>
            <sz val="11"/>
            <rFont val="Calibri"/>
          </rPr>
          <t>Ensure system warns when audit logs are low on space</t>
        </r>
      </text>
    </comment>
    <comment ref="AD70" authorId="0" shapeId="0" xr:uid="{00000000-0006-0000-0400-0000A7000000}">
      <text>
        <r>
          <rPr>
            <sz val="11"/>
            <rFont val="Calibri"/>
          </rPr>
          <t>Ensure successful and unsuccessful attempts to use the chcon command are collected</t>
        </r>
      </text>
    </comment>
    <comment ref="AE70" authorId="0" shapeId="0" xr:uid="{00000000-0006-0000-0400-0000A8000000}">
      <text>
        <r>
          <rPr>
            <sz val="11"/>
            <rFont val="Calibri"/>
          </rPr>
          <t>Ensure successful and unsuccessful attempts to use the setfacl command are collected</t>
        </r>
      </text>
    </comment>
    <comment ref="AF70" authorId="0" shapeId="0" xr:uid="{00000000-0006-0000-0400-0000A9000000}">
      <text>
        <r>
          <rPr>
            <sz val="11"/>
            <rFont val="Calibri"/>
          </rPr>
          <t>Ensure successful and unsuccessful attempts to use the chacl command are collected</t>
        </r>
      </text>
    </comment>
    <comment ref="AG70" authorId="0" shapeId="0" xr:uid="{00000000-0006-0000-0400-0000AA000000}">
      <text>
        <r>
          <rPr>
            <sz val="11"/>
            <rFont val="Calibri"/>
          </rPr>
          <t>Ensure successful and unsuccessful attempts to use the usermod command are collected</t>
        </r>
      </text>
    </comment>
    <comment ref="J71" authorId="0" shapeId="0" xr:uid="{00000000-0006-0000-0400-0000AB000000}">
      <text>
        <r>
          <rPr>
            <sz val="11"/>
            <rFont val="Calibri"/>
          </rPr>
          <t>Ensure separate partition exists for /var/log</t>
        </r>
      </text>
    </comment>
    <comment ref="K71" authorId="0" shapeId="0" xr:uid="{00000000-0006-0000-0400-0000AC000000}">
      <text>
        <r>
          <rPr>
            <sz val="11"/>
            <rFont val="Calibri"/>
          </rPr>
          <t>Ensure separate partition exists for /var/log/audit</t>
        </r>
      </text>
    </comment>
    <comment ref="L71" authorId="0" shapeId="0" xr:uid="{00000000-0006-0000-0400-0000AD000000}">
      <text>
        <r>
          <rPr>
            <sz val="11"/>
            <rFont val="Calibri"/>
          </rPr>
          <t>Ensure journald Compress is configured</t>
        </r>
      </text>
    </comment>
    <comment ref="M71" authorId="0" shapeId="0" xr:uid="{00000000-0006-0000-0400-0000AE000000}">
      <text>
        <r>
          <rPr>
            <sz val="11"/>
            <rFont val="Calibri"/>
          </rPr>
          <t>Ensure logrotate is configured</t>
        </r>
      </text>
    </comment>
    <comment ref="N71" authorId="0" shapeId="0" xr:uid="{00000000-0006-0000-0400-0000AF000000}">
      <text>
        <r>
          <rPr>
            <sz val="11"/>
            <rFont val="Calibri"/>
          </rPr>
          <t>Ensure audit log storage size is configured</t>
        </r>
      </text>
    </comment>
    <comment ref="O71" authorId="0" shapeId="0" xr:uid="{00000000-0006-0000-0400-0000B0000000}">
      <text>
        <r>
          <rPr>
            <sz val="11"/>
            <rFont val="Calibri"/>
          </rPr>
          <t>Ensure audit logs are not automatically deleted</t>
        </r>
      </text>
    </comment>
    <comment ref="P71" authorId="0" shapeId="0" xr:uid="{00000000-0006-0000-0400-0000B1000000}">
      <text>
        <r>
          <rPr>
            <sz val="11"/>
            <rFont val="Calibri"/>
          </rPr>
          <t>Ensure system is disabled when audit logs are full</t>
        </r>
      </text>
    </comment>
    <comment ref="Q71" authorId="0" shapeId="0" xr:uid="{00000000-0006-0000-0400-0000B2000000}">
      <text>
        <r>
          <rPr>
            <sz val="11"/>
            <rFont val="Calibri"/>
          </rPr>
          <t>Ensure system warns when audit logs are low on space</t>
        </r>
      </text>
    </comment>
    <comment ref="J72" authorId="0" shapeId="0" xr:uid="{00000000-0006-0000-0400-0000B3000000}">
      <text>
        <r>
          <rPr>
            <sz val="11"/>
            <rFont val="Calibri"/>
          </rPr>
          <t>Ensure a single time synchronization daemon is in use</t>
        </r>
      </text>
    </comment>
    <comment ref="K72" authorId="0" shapeId="0" xr:uid="{00000000-0006-0000-0400-0000B4000000}">
      <text>
        <r>
          <rPr>
            <sz val="11"/>
            <rFont val="Calibri"/>
          </rPr>
          <t>Ensure systemd-timesyncd configured with authorized timeserver</t>
        </r>
      </text>
    </comment>
    <comment ref="L72" authorId="0" shapeId="0" xr:uid="{00000000-0006-0000-0400-0000B5000000}">
      <text>
        <r>
          <rPr>
            <sz val="11"/>
            <rFont val="Calibri"/>
          </rPr>
          <t>Ensure systemd-timesyncd is enabled and running</t>
        </r>
      </text>
    </comment>
    <comment ref="M72" authorId="0" shapeId="0" xr:uid="{00000000-0006-0000-0400-0000B6000000}">
      <text>
        <r>
          <rPr>
            <sz val="11"/>
            <rFont val="Calibri"/>
          </rPr>
          <t>Ensure chrony is configured with authorized timeserver</t>
        </r>
      </text>
    </comment>
    <comment ref="N72" authorId="0" shapeId="0" xr:uid="{00000000-0006-0000-0400-0000B7000000}">
      <text>
        <r>
          <rPr>
            <sz val="11"/>
            <rFont val="Calibri"/>
          </rPr>
          <t>Ensure chrony is enabled and running</t>
        </r>
      </text>
    </comment>
    <comment ref="J73" authorId="0" shapeId="0" xr:uid="{00000000-0006-0000-0400-0000B8000000}">
      <text>
        <r>
          <rPr>
            <sz val="11"/>
            <rFont val="Calibri"/>
          </rPr>
          <t>Ensure net.ipv4.conf.all.log_martians is configured</t>
        </r>
      </text>
    </comment>
    <comment ref="K73" authorId="0" shapeId="0" xr:uid="{00000000-0006-0000-0400-0000B9000000}">
      <text>
        <r>
          <rPr>
            <sz val="11"/>
            <rFont val="Calibri"/>
          </rPr>
          <t>Ensure net.ipv4.conf.default.log_martians is configured</t>
        </r>
      </text>
    </comment>
    <comment ref="L73" authorId="0" shapeId="0" xr:uid="{00000000-0006-0000-0400-0000BA000000}">
      <text>
        <r>
          <rPr>
            <sz val="11"/>
            <rFont val="Calibri"/>
          </rPr>
          <t>Ensure sshd MaxAuthTries is configured</t>
        </r>
      </text>
    </comment>
    <comment ref="M73" authorId="0" shapeId="0" xr:uid="{00000000-0006-0000-0400-0000BB000000}">
      <text>
        <r>
          <rPr>
            <sz val="11"/>
            <rFont val="Calibri"/>
          </rPr>
          <t>Ensure sudo log file exists</t>
        </r>
      </text>
    </comment>
    <comment ref="N73" authorId="0" shapeId="0" xr:uid="{00000000-0006-0000-0400-0000BC000000}">
      <text>
        <r>
          <rPr>
            <sz val="11"/>
            <rFont val="Calibri"/>
          </rPr>
          <t>Ensure auditd packages are installed</t>
        </r>
      </text>
    </comment>
    <comment ref="O73" authorId="0" shapeId="0" xr:uid="{00000000-0006-0000-0400-0000BD000000}">
      <text>
        <r>
          <rPr>
            <sz val="11"/>
            <rFont val="Calibri"/>
          </rPr>
          <t>Ensure changes to system administration scope (sudoers) is collected</t>
        </r>
      </text>
    </comment>
    <comment ref="P73" authorId="0" shapeId="0" xr:uid="{00000000-0006-0000-0400-0000BE000000}">
      <text>
        <r>
          <rPr>
            <sz val="11"/>
            <rFont val="Calibri"/>
          </rPr>
          <t>Ensure actions as another user are always logged</t>
        </r>
      </text>
    </comment>
    <comment ref="Q73" authorId="0" shapeId="0" xr:uid="{00000000-0006-0000-0400-0000BF000000}">
      <text>
        <r>
          <rPr>
            <sz val="11"/>
            <rFont val="Calibri"/>
          </rPr>
          <t>Ensure events that modify the sudo log file are collected</t>
        </r>
      </text>
    </comment>
    <comment ref="R73" authorId="0" shapeId="0" xr:uid="{00000000-0006-0000-0400-0000C0000000}">
      <text>
        <r>
          <rPr>
            <sz val="11"/>
            <rFont val="Calibri"/>
          </rPr>
          <t>Ensure events that modify date and time information are collected</t>
        </r>
      </text>
    </comment>
    <comment ref="S73" authorId="0" shapeId="0" xr:uid="{00000000-0006-0000-0400-0000C1000000}">
      <text>
        <r>
          <rPr>
            <sz val="11"/>
            <rFont val="Calibri"/>
          </rPr>
          <t>Ensure events that modify the system</t>
        </r>
        <r>
          <rPr>
            <sz val="11"/>
            <color rgb="FF000000"/>
            <rFont val="Calibri"/>
          </rPr>
          <t>'</t>
        </r>
        <r>
          <rPr>
            <sz val="11"/>
            <color rgb="FF000000"/>
            <rFont val="Calibri"/>
          </rPr>
          <t>s network environment are collected</t>
        </r>
      </text>
    </comment>
    <comment ref="T73" authorId="0" shapeId="0" xr:uid="{00000000-0006-0000-0400-0000C2000000}">
      <text>
        <r>
          <rPr>
            <sz val="11"/>
            <rFont val="Calibri"/>
          </rPr>
          <t>Ensure use of privileged commands are collected</t>
        </r>
      </text>
    </comment>
    <comment ref="U73" authorId="0" shapeId="0" xr:uid="{00000000-0006-0000-0400-0000C3000000}">
      <text>
        <r>
          <rPr>
            <sz val="11"/>
            <rFont val="Calibri"/>
          </rPr>
          <t>Ensure unsuccessful file access attempts are collected</t>
        </r>
      </text>
    </comment>
    <comment ref="V73" authorId="0" shapeId="0" xr:uid="{00000000-0006-0000-0400-0000C4000000}">
      <text>
        <r>
          <rPr>
            <sz val="11"/>
            <rFont val="Calibri"/>
          </rPr>
          <t>Ensure events that modify user/group information are collected</t>
        </r>
      </text>
    </comment>
    <comment ref="W73" authorId="0" shapeId="0" xr:uid="{00000000-0006-0000-0400-0000C5000000}">
      <text>
        <r>
          <rPr>
            <sz val="11"/>
            <rFont val="Calibri"/>
          </rPr>
          <t>Ensure discretionary access control permission modification events are collected</t>
        </r>
      </text>
    </comment>
    <comment ref="X73" authorId="0" shapeId="0" xr:uid="{00000000-0006-0000-0400-0000C6000000}">
      <text>
        <r>
          <rPr>
            <sz val="11"/>
            <rFont val="Calibri"/>
          </rPr>
          <t>Ensure successful file system mounts are collected</t>
        </r>
      </text>
    </comment>
    <comment ref="Y73" authorId="0" shapeId="0" xr:uid="{00000000-0006-0000-0400-0000C7000000}">
      <text>
        <r>
          <rPr>
            <sz val="11"/>
            <rFont val="Calibri"/>
          </rPr>
          <t>Ensure session initiation information is collected</t>
        </r>
      </text>
    </comment>
    <comment ref="Z73" authorId="0" shapeId="0" xr:uid="{00000000-0006-0000-0400-0000C8000000}">
      <text>
        <r>
          <rPr>
            <sz val="11"/>
            <rFont val="Calibri"/>
          </rPr>
          <t>Ensure login and logout events are collected</t>
        </r>
      </text>
    </comment>
    <comment ref="AA73" authorId="0" shapeId="0" xr:uid="{00000000-0006-0000-0400-0000C9000000}">
      <text>
        <r>
          <rPr>
            <sz val="11"/>
            <rFont val="Calibri"/>
          </rPr>
          <t>Ensure file deletion events by users are collected</t>
        </r>
      </text>
    </comment>
    <comment ref="AB73" authorId="0" shapeId="0" xr:uid="{00000000-0006-0000-0400-0000CA000000}">
      <text>
        <r>
          <rPr>
            <sz val="11"/>
            <rFont val="Calibri"/>
          </rPr>
          <t>Ensure events that modify the system</t>
        </r>
        <r>
          <rPr>
            <sz val="11"/>
            <color rgb="FF000000"/>
            <rFont val="Calibri"/>
          </rPr>
          <t>'</t>
        </r>
        <r>
          <rPr>
            <sz val="11"/>
            <color rgb="FF000000"/>
            <rFont val="Calibri"/>
          </rPr>
          <t>s Mandatory Access Controls are collected</t>
        </r>
      </text>
    </comment>
    <comment ref="AC73" authorId="0" shapeId="0" xr:uid="{00000000-0006-0000-0400-0000CB000000}">
      <text>
        <r>
          <rPr>
            <sz val="11"/>
            <rFont val="Calibri"/>
          </rPr>
          <t>Ensure kernel module loading unloading and modification is collected</t>
        </r>
      </text>
    </comment>
    <comment ref="AD73" authorId="0" shapeId="0" xr:uid="{00000000-0006-0000-0400-0000CC000000}">
      <text>
        <r>
          <rPr>
            <sz val="11"/>
            <rFont val="Calibri"/>
          </rPr>
          <t>Ensure the audit configuration is immutable</t>
        </r>
      </text>
    </comment>
    <comment ref="AE73" authorId="0" shapeId="0" xr:uid="{00000000-0006-0000-0400-0000CD000000}">
      <text>
        <r>
          <rPr>
            <sz val="11"/>
            <rFont val="Calibri"/>
          </rPr>
          <t>Ensure the running and on disk configuration is the same</t>
        </r>
      </text>
    </comment>
    <comment ref="J77" authorId="0" shapeId="0" xr:uid="{00000000-0006-0000-0400-0000CE000000}">
      <text>
        <r>
          <rPr>
            <sz val="11"/>
            <rFont val="Calibri"/>
          </rPr>
          <t>Ensure journald is configured to send logs to rsyslog</t>
        </r>
      </text>
    </comment>
    <comment ref="J92" authorId="0" shapeId="0" xr:uid="{00000000-0006-0000-0400-0000CF000000}">
      <text>
        <r>
          <rPr>
            <sz val="11"/>
            <rFont val="Calibri"/>
          </rPr>
          <t>Ensure usb-storage kernel module is not available</t>
        </r>
      </text>
    </comment>
    <comment ref="K92" authorId="0" shapeId="0" xr:uid="{00000000-0006-0000-0400-0000D0000000}">
      <text>
        <r>
          <rPr>
            <sz val="11"/>
            <rFont val="Calibri"/>
          </rPr>
          <t>Ensure GDM automatic mounting of removable media is disabled</t>
        </r>
      </text>
    </comment>
    <comment ref="L92" authorId="0" shapeId="0" xr:uid="{00000000-0006-0000-0400-0000D1000000}">
      <text>
        <r>
          <rPr>
            <sz val="11"/>
            <rFont val="Calibri"/>
          </rPr>
          <t>Ensure GDM autorun-never is enabled</t>
        </r>
      </text>
    </comment>
    <comment ref="M92" authorId="0" shapeId="0" xr:uid="{00000000-0006-0000-0400-0000D2000000}">
      <text>
        <r>
          <rPr>
            <sz val="11"/>
            <rFont val="Calibri"/>
          </rPr>
          <t>Ensure GDM autorun-never is not overridden</t>
        </r>
      </text>
    </comment>
    <comment ref="N92" authorId="0" shapeId="0" xr:uid="{00000000-0006-0000-0400-0000D3000000}">
      <text>
        <r>
          <rPr>
            <sz val="11"/>
            <rFont val="Calibri"/>
          </rPr>
          <t>Ensure autofs services are not in use</t>
        </r>
      </text>
    </comment>
    <comment ref="J94" authorId="0" shapeId="0" xr:uid="{00000000-0006-0000-0400-0000D4000000}">
      <text>
        <r>
          <rPr>
            <sz val="11"/>
            <rFont val="Calibri"/>
          </rPr>
          <t>Ensure apparmor_restrict_unprivileged_unconfined is enabled</t>
        </r>
      </text>
    </comment>
    <comment ref="K94" authorId="0" shapeId="0" xr:uid="{00000000-0006-0000-0400-0000D5000000}">
      <text>
        <r>
          <rPr>
            <sz val="11"/>
            <rFont val="Calibri"/>
          </rPr>
          <t>Ensure kernel.randomize_va_space is configured</t>
        </r>
      </text>
    </comment>
    <comment ref="J130" authorId="0" shapeId="0" xr:uid="{00000000-0006-0000-0400-0000D6000000}">
      <text>
        <r>
          <rPr>
            <sz val="11"/>
            <rFont val="Calibri"/>
          </rPr>
          <t>Ensure all groups in /etc/passwd exist in /etc/group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sshd LoginGraceTime is configured</t>
        </r>
      </text>
    </comment>
    <comment ref="I2" authorId="0" shapeId="0" xr:uid="{00000000-0006-0000-0500-000002000000}">
      <text>
        <r>
          <rPr>
            <sz val="11"/>
            <rFont val="Calibri"/>
          </rPr>
          <t>Ensure sshd MaxAuthTries is configured</t>
        </r>
      </text>
    </comment>
    <comment ref="H6" authorId="0" shapeId="0" xr:uid="{00000000-0006-0000-0500-000003000000}">
      <text>
        <r>
          <rPr>
            <sz val="11"/>
            <rFont val="Calibri"/>
          </rPr>
          <t>Ensure all AppArmor Profiles are enforcing</t>
        </r>
      </text>
    </comment>
    <comment ref="H7" authorId="0" shapeId="0" xr:uid="{00000000-0006-0000-0500-000004000000}">
      <text>
        <r>
          <rPr>
            <sz val="11"/>
            <rFont val="Calibri"/>
          </rPr>
          <t>Ensure rsyslog logging is configured</t>
        </r>
      </text>
    </comment>
    <comment ref="I7" authorId="0" shapeId="0" xr:uid="{00000000-0006-0000-0500-00000F000000}">
      <text>
        <r>
          <rPr>
            <sz val="11"/>
            <rFont val="Calibri"/>
          </rPr>
          <t>Ensure auditing for processes that start prior to auditd is enabled</t>
        </r>
      </text>
    </comment>
    <comment ref="J7" authorId="0" shapeId="0" xr:uid="{00000000-0006-0000-0500-000005000000}">
      <text>
        <r>
          <rPr>
            <sz val="11"/>
            <rFont val="Calibri"/>
          </rPr>
          <t>Ensure changes to system administration scope (sudoers) is collected</t>
        </r>
      </text>
    </comment>
    <comment ref="K7" authorId="0" shapeId="0" xr:uid="{00000000-0006-0000-0500-000006000000}">
      <text>
        <r>
          <rPr>
            <sz val="11"/>
            <rFont val="Calibri"/>
          </rPr>
          <t>Ensure actions as another user are always logged</t>
        </r>
      </text>
    </comment>
    <comment ref="L7" authorId="0" shapeId="0" xr:uid="{00000000-0006-0000-0500-000007000000}">
      <text>
        <r>
          <rPr>
            <sz val="11"/>
            <rFont val="Calibri"/>
          </rPr>
          <t>Ensure events that modify date and time information are collected</t>
        </r>
      </text>
    </comment>
    <comment ref="M7" authorId="0" shapeId="0" xr:uid="{00000000-0006-0000-0500-000008000000}">
      <text>
        <r>
          <rPr>
            <sz val="11"/>
            <rFont val="Calibri"/>
          </rPr>
          <t>Ensure events that modify the system</t>
        </r>
        <r>
          <rPr>
            <sz val="11"/>
            <color rgb="FF000000"/>
            <rFont val="Calibri"/>
          </rPr>
          <t>'</t>
        </r>
        <r>
          <rPr>
            <sz val="11"/>
            <color rgb="FF000000"/>
            <rFont val="Calibri"/>
          </rPr>
          <t>s network environment are collected</t>
        </r>
      </text>
    </comment>
    <comment ref="N7" authorId="0" shapeId="0" xr:uid="{00000000-0006-0000-0500-000009000000}">
      <text>
        <r>
          <rPr>
            <sz val="11"/>
            <rFont val="Calibri"/>
          </rPr>
          <t>Ensure unsuccessful file access attempts are collected</t>
        </r>
      </text>
    </comment>
    <comment ref="O7" authorId="0" shapeId="0" xr:uid="{00000000-0006-0000-0500-00000A000000}">
      <text>
        <r>
          <rPr>
            <sz val="11"/>
            <rFont val="Calibri"/>
          </rPr>
          <t>Ensure events that modify user/group information are collected</t>
        </r>
      </text>
    </comment>
    <comment ref="P7" authorId="0" shapeId="0" xr:uid="{00000000-0006-0000-0500-00000B000000}">
      <text>
        <r>
          <rPr>
            <sz val="11"/>
            <rFont val="Calibri"/>
          </rPr>
          <t>Ensure session initiation information is collected</t>
        </r>
      </text>
    </comment>
    <comment ref="Q7" authorId="0" shapeId="0" xr:uid="{00000000-0006-0000-0500-00000C000000}">
      <text>
        <r>
          <rPr>
            <sz val="11"/>
            <rFont val="Calibri"/>
          </rPr>
          <t>Ensure login and logout events are collected</t>
        </r>
      </text>
    </comment>
    <comment ref="R7" authorId="0" shapeId="0" xr:uid="{00000000-0006-0000-0500-00000D000000}">
      <text>
        <r>
          <rPr>
            <sz val="11"/>
            <rFont val="Calibri"/>
          </rPr>
          <t>Ensure file deletion events by users are collected</t>
        </r>
      </text>
    </comment>
    <comment ref="S7" authorId="0" shapeId="0" xr:uid="{00000000-0006-0000-0500-00000E000000}">
      <text>
        <r>
          <rPr>
            <sz val="11"/>
            <rFont val="Calibri"/>
          </rPr>
          <t>Ensure kernel module loading unloading and modification is collected</t>
        </r>
      </text>
    </comment>
    <comment ref="H8" authorId="0" shapeId="0" xr:uid="{00000000-0006-0000-0500-000010000000}">
      <text>
        <r>
          <rPr>
            <sz val="11"/>
            <rFont val="Calibri"/>
          </rPr>
          <t>Ensure kernel.yama.ptrace_scope is configured</t>
        </r>
      </text>
    </comment>
    <comment ref="H9" authorId="0" shapeId="0" xr:uid="{00000000-0006-0000-0500-000011000000}">
      <text>
        <r>
          <rPr>
            <sz val="11"/>
            <rFont val="Calibri"/>
          </rPr>
          <t>Ensure bootloader password is set</t>
        </r>
      </text>
    </comment>
    <comment ref="H12" authorId="0" shapeId="0" xr:uid="{00000000-0006-0000-0500-000012000000}">
      <text>
        <r>
          <rPr>
            <sz val="11"/>
            <rFont val="Calibri"/>
          </rPr>
          <t>Ensure net.ipv4.icmp_ignore_bogus_error_responses is configured</t>
        </r>
      </text>
    </comment>
    <comment ref="I12" authorId="0" shapeId="0" xr:uid="{00000000-0006-0000-0500-000013000000}">
      <text>
        <r>
          <rPr>
            <sz val="11"/>
            <rFont val="Calibri"/>
          </rPr>
          <t>Ensure journald Compress is configured</t>
        </r>
      </text>
    </comment>
    <comment ref="J12" authorId="0" shapeId="0" xr:uid="{00000000-0006-0000-0500-000014000000}">
      <text>
        <r>
          <rPr>
            <sz val="11"/>
            <rFont val="Calibri"/>
          </rPr>
          <t>Ensure audit log storage size is configured</t>
        </r>
      </text>
    </comment>
    <comment ref="K12" authorId="0" shapeId="0" xr:uid="{00000000-0006-0000-0500-000015000000}">
      <text>
        <r>
          <rPr>
            <sz val="11"/>
            <rFont val="Calibri"/>
          </rPr>
          <t>Ensure audit logs are not automatically deleted</t>
        </r>
      </text>
    </comment>
    <comment ref="H13" authorId="0" shapeId="0" xr:uid="{00000000-0006-0000-0500-000016000000}">
      <text>
        <r>
          <rPr>
            <sz val="11"/>
            <rFont val="Calibri"/>
          </rPr>
          <t>Ensure rsyslog is installed</t>
        </r>
      </text>
    </comment>
    <comment ref="H14" authorId="0" shapeId="0" xr:uid="{00000000-0006-0000-0500-000017000000}">
      <text>
        <r>
          <rPr>
            <sz val="11"/>
            <rFont val="Calibri"/>
          </rPr>
          <t>Ensure GDM automatic mounting of removable media is disabled</t>
        </r>
      </text>
    </comment>
    <comment ref="I14" authorId="0" shapeId="0" xr:uid="{00000000-0006-0000-0500-000034000000}">
      <text>
        <r>
          <rPr>
            <sz val="11"/>
            <rFont val="Calibri"/>
          </rPr>
          <t>Ensure GDM disabling automatic mounting of removable media is not overridden</t>
        </r>
      </text>
    </comment>
    <comment ref="J14" authorId="0" shapeId="0" xr:uid="{00000000-0006-0000-0500-000035000000}">
      <text>
        <r>
          <rPr>
            <sz val="11"/>
            <rFont val="Calibri"/>
          </rPr>
          <t>Ensure GDM autorun-never is enabled</t>
        </r>
      </text>
    </comment>
    <comment ref="K14" authorId="0" shapeId="0" xr:uid="{00000000-0006-0000-0500-000036000000}">
      <text>
        <r>
          <rPr>
            <sz val="11"/>
            <rFont val="Calibri"/>
          </rPr>
          <t>Ensure avahi daemon services are not in use</t>
        </r>
      </text>
    </comment>
    <comment ref="L14" authorId="0" shapeId="0" xr:uid="{00000000-0006-0000-0500-000037000000}">
      <text>
        <r>
          <rPr>
            <sz val="11"/>
            <rFont val="Calibri"/>
          </rPr>
          <t>Ensure dhcp server services are not in use</t>
        </r>
      </text>
    </comment>
    <comment ref="M14" authorId="0" shapeId="0" xr:uid="{00000000-0006-0000-0500-000038000000}">
      <text>
        <r>
          <rPr>
            <sz val="11"/>
            <rFont val="Calibri"/>
          </rPr>
          <t>Ensure dns server services are not in use</t>
        </r>
      </text>
    </comment>
    <comment ref="N14" authorId="0" shapeId="0" xr:uid="{00000000-0006-0000-0500-000039000000}">
      <text>
        <r>
          <rPr>
            <sz val="11"/>
            <rFont val="Calibri"/>
          </rPr>
          <t>Ensure dnsmasq services are not in use</t>
        </r>
      </text>
    </comment>
    <comment ref="O14" authorId="0" shapeId="0" xr:uid="{00000000-0006-0000-0500-00003A000000}">
      <text>
        <r>
          <rPr>
            <sz val="11"/>
            <rFont val="Calibri"/>
          </rPr>
          <t>Ensure ftp server services are not in use</t>
        </r>
      </text>
    </comment>
    <comment ref="P14" authorId="0" shapeId="0" xr:uid="{00000000-0006-0000-0500-00003B000000}">
      <text>
        <r>
          <rPr>
            <sz val="11"/>
            <rFont val="Calibri"/>
          </rPr>
          <t>Ensure ldap server services are not in use</t>
        </r>
      </text>
    </comment>
    <comment ref="Q14" authorId="0" shapeId="0" xr:uid="{00000000-0006-0000-0500-00003C000000}">
      <text>
        <r>
          <rPr>
            <sz val="11"/>
            <rFont val="Calibri"/>
          </rPr>
          <t>Ensure message access server services are not in use</t>
        </r>
      </text>
    </comment>
    <comment ref="R14" authorId="0" shapeId="0" xr:uid="{00000000-0006-0000-0500-00003D000000}">
      <text>
        <r>
          <rPr>
            <sz val="11"/>
            <rFont val="Calibri"/>
          </rPr>
          <t>Ensure network file system services are not in use</t>
        </r>
      </text>
    </comment>
    <comment ref="S14" authorId="0" shapeId="0" xr:uid="{00000000-0006-0000-0500-00003E000000}">
      <text>
        <r>
          <rPr>
            <sz val="11"/>
            <rFont val="Calibri"/>
          </rPr>
          <t>Ensure nis server services are not in use</t>
        </r>
      </text>
    </comment>
    <comment ref="T14" authorId="0" shapeId="0" xr:uid="{00000000-0006-0000-0500-000018000000}">
      <text>
        <r>
          <rPr>
            <sz val="11"/>
            <rFont val="Calibri"/>
          </rPr>
          <t>Ensure print server services are not in use</t>
        </r>
      </text>
    </comment>
    <comment ref="U14" authorId="0" shapeId="0" xr:uid="{00000000-0006-0000-0500-000019000000}">
      <text>
        <r>
          <rPr>
            <sz val="11"/>
            <rFont val="Calibri"/>
          </rPr>
          <t>Ensure rpcbind services are not in use</t>
        </r>
      </text>
    </comment>
    <comment ref="V14" authorId="0" shapeId="0" xr:uid="{00000000-0006-0000-0500-00001A000000}">
      <text>
        <r>
          <rPr>
            <sz val="11"/>
            <rFont val="Calibri"/>
          </rPr>
          <t>Ensure rsync services are not in use</t>
        </r>
      </text>
    </comment>
    <comment ref="W14" authorId="0" shapeId="0" xr:uid="{00000000-0006-0000-0500-00001B000000}">
      <text>
        <r>
          <rPr>
            <sz val="11"/>
            <rFont val="Calibri"/>
          </rPr>
          <t>Ensure snmp services are not in use</t>
        </r>
      </text>
    </comment>
    <comment ref="X14" authorId="0" shapeId="0" xr:uid="{00000000-0006-0000-0500-00001C000000}">
      <text>
        <r>
          <rPr>
            <sz val="11"/>
            <rFont val="Calibri"/>
          </rPr>
          <t>Ensure tftp server services are not in use</t>
        </r>
      </text>
    </comment>
    <comment ref="Y14" authorId="0" shapeId="0" xr:uid="{00000000-0006-0000-0500-00001D000000}">
      <text>
        <r>
          <rPr>
            <sz val="11"/>
            <rFont val="Calibri"/>
          </rPr>
          <t>Ensure web proxy server services are not in use</t>
        </r>
      </text>
    </comment>
    <comment ref="Z14" authorId="0" shapeId="0" xr:uid="{00000000-0006-0000-0500-00001E000000}">
      <text>
        <r>
          <rPr>
            <sz val="11"/>
            <rFont val="Calibri"/>
          </rPr>
          <t>Ensure web server services are not in use</t>
        </r>
      </text>
    </comment>
    <comment ref="AA14" authorId="0" shapeId="0" xr:uid="{00000000-0006-0000-0500-00001F000000}">
      <text>
        <r>
          <rPr>
            <sz val="11"/>
            <rFont val="Calibri"/>
          </rPr>
          <t>Ensure xinetd services are not in use</t>
        </r>
      </text>
    </comment>
    <comment ref="AB14" authorId="0" shapeId="0" xr:uid="{00000000-0006-0000-0500-000020000000}">
      <text>
        <r>
          <rPr>
            <sz val="11"/>
            <rFont val="Calibri"/>
          </rPr>
          <t>Ensure X window server services are not in use</t>
        </r>
      </text>
    </comment>
    <comment ref="AC14" authorId="0" shapeId="0" xr:uid="{00000000-0006-0000-0500-000021000000}">
      <text>
        <r>
          <rPr>
            <sz val="11"/>
            <rFont val="Calibri"/>
          </rPr>
          <t>Ensure mail transfer agents are configured for local-only mode</t>
        </r>
      </text>
    </comment>
    <comment ref="AD14" authorId="0" shapeId="0" xr:uid="{00000000-0006-0000-0500-000022000000}">
      <text>
        <r>
          <rPr>
            <sz val="11"/>
            <rFont val="Calibri"/>
          </rPr>
          <t>Ensure only approved services are listening on a network interface</t>
        </r>
      </text>
    </comment>
    <comment ref="AE14" authorId="0" shapeId="0" xr:uid="{00000000-0006-0000-0500-000023000000}">
      <text>
        <r>
          <rPr>
            <sz val="11"/>
            <rFont val="Calibri"/>
          </rPr>
          <t>Ensure nis client is not installed</t>
        </r>
      </text>
    </comment>
    <comment ref="AF14" authorId="0" shapeId="0" xr:uid="{00000000-0006-0000-0500-000024000000}">
      <text>
        <r>
          <rPr>
            <sz val="11"/>
            <rFont val="Calibri"/>
          </rPr>
          <t>Ensure rsh client is not installed</t>
        </r>
      </text>
    </comment>
    <comment ref="AG14" authorId="0" shapeId="0" xr:uid="{00000000-0006-0000-0500-000025000000}">
      <text>
        <r>
          <rPr>
            <sz val="11"/>
            <rFont val="Calibri"/>
          </rPr>
          <t>Ensure talk client is not installed</t>
        </r>
      </text>
    </comment>
    <comment ref="AH14" authorId="0" shapeId="0" xr:uid="{00000000-0006-0000-0500-000026000000}">
      <text>
        <r>
          <rPr>
            <sz val="11"/>
            <rFont val="Calibri"/>
          </rPr>
          <t>Ensure telnet client is not installed</t>
        </r>
      </text>
    </comment>
    <comment ref="AI14" authorId="0" shapeId="0" xr:uid="{00000000-0006-0000-0500-000027000000}">
      <text>
        <r>
          <rPr>
            <sz val="11"/>
            <rFont val="Calibri"/>
          </rPr>
          <t>Ensure ldap client is not installed</t>
        </r>
      </text>
    </comment>
    <comment ref="AJ14" authorId="0" shapeId="0" xr:uid="{00000000-0006-0000-0500-000028000000}">
      <text>
        <r>
          <rPr>
            <sz val="11"/>
            <rFont val="Calibri"/>
          </rPr>
          <t>Ensure ftp client is not installed</t>
        </r>
      </text>
    </comment>
    <comment ref="AK14" authorId="0" shapeId="0" xr:uid="{00000000-0006-0000-0500-000029000000}">
      <text>
        <r>
          <rPr>
            <sz val="11"/>
            <rFont val="Calibri"/>
          </rPr>
          <t>Ensure IPv6 status is identified</t>
        </r>
      </text>
    </comment>
    <comment ref="AL14" authorId="0" shapeId="0" xr:uid="{00000000-0006-0000-0500-00002A000000}">
      <text>
        <r>
          <rPr>
            <sz val="11"/>
            <rFont val="Calibri"/>
          </rPr>
          <t>Ensure bluetooth services are not in use</t>
        </r>
      </text>
    </comment>
    <comment ref="AM14" authorId="0" shapeId="0" xr:uid="{00000000-0006-0000-0500-00002B000000}">
      <text>
        <r>
          <rPr>
            <sz val="11"/>
            <rFont val="Calibri"/>
          </rPr>
          <t>Ensure atm kernel module is not available</t>
        </r>
      </text>
    </comment>
    <comment ref="AN14" authorId="0" shapeId="0" xr:uid="{00000000-0006-0000-0500-00002C000000}">
      <text>
        <r>
          <rPr>
            <sz val="11"/>
            <rFont val="Calibri"/>
          </rPr>
          <t>Ensure can kernel module is not available</t>
        </r>
      </text>
    </comment>
    <comment ref="AO14" authorId="0" shapeId="0" xr:uid="{00000000-0006-0000-0500-00002D000000}">
      <text>
        <r>
          <rPr>
            <sz val="11"/>
            <rFont val="Calibri"/>
          </rPr>
          <t>Ensure dccp kernel module is not available</t>
        </r>
      </text>
    </comment>
    <comment ref="AP14" authorId="0" shapeId="0" xr:uid="{00000000-0006-0000-0500-00002E000000}">
      <text>
        <r>
          <rPr>
            <sz val="11"/>
            <rFont val="Calibri"/>
          </rPr>
          <t>Ensure rds kernel module is not available</t>
        </r>
      </text>
    </comment>
    <comment ref="AQ14" authorId="0" shapeId="0" xr:uid="{00000000-0006-0000-0500-00002F000000}">
      <text>
        <r>
          <rPr>
            <sz val="11"/>
            <rFont val="Calibri"/>
          </rPr>
          <t>Ensure sctp kernel module is not available</t>
        </r>
      </text>
    </comment>
    <comment ref="AR14" authorId="0" shapeId="0" xr:uid="{00000000-0006-0000-0500-000030000000}">
      <text>
        <r>
          <rPr>
            <sz val="11"/>
            <rFont val="Calibri"/>
          </rPr>
          <t>Ensure tipc kernel module is not available</t>
        </r>
      </text>
    </comment>
    <comment ref="AS14" authorId="0" shapeId="0" xr:uid="{00000000-0006-0000-0500-000031000000}">
      <text>
        <r>
          <rPr>
            <sz val="11"/>
            <rFont val="Calibri"/>
          </rPr>
          <t>Ensure net.ipv4.ip_forward is configured</t>
        </r>
      </text>
    </comment>
    <comment ref="AT14" authorId="0" shapeId="0" xr:uid="{00000000-0006-0000-0500-000032000000}">
      <text>
        <r>
          <rPr>
            <sz val="11"/>
            <rFont val="Calibri"/>
          </rPr>
          <t>Ensure net.ipv4.conf.all.forwarding is configured</t>
        </r>
      </text>
    </comment>
    <comment ref="AU14" authorId="0" shapeId="0" xr:uid="{00000000-0006-0000-0500-000033000000}">
      <text>
        <r>
          <rPr>
            <sz val="11"/>
            <rFont val="Calibri"/>
          </rPr>
          <t>Ensure net.ipv4.conf.default.forwarding is configured</t>
        </r>
      </text>
    </comment>
    <comment ref="H16" authorId="0" shapeId="0" xr:uid="{00000000-0006-0000-0500-00003F000000}">
      <text>
        <r>
          <rPr>
            <sz val="11"/>
            <rFont val="Calibri"/>
          </rPr>
          <t>Ensure rsh client is not installed</t>
        </r>
      </text>
    </comment>
    <comment ref="I16" authorId="0" shapeId="0" xr:uid="{00000000-0006-0000-0500-000040000000}">
      <text>
        <r>
          <rPr>
            <sz val="11"/>
            <rFont val="Calibri"/>
          </rPr>
          <t>Ensure talk client is not installed</t>
        </r>
      </text>
    </comment>
    <comment ref="J16" authorId="0" shapeId="0" xr:uid="{00000000-0006-0000-0500-000041000000}">
      <text>
        <r>
          <rPr>
            <sz val="11"/>
            <rFont val="Calibri"/>
          </rPr>
          <t>Ensure telnet client is not installed</t>
        </r>
      </text>
    </comment>
    <comment ref="K16" authorId="0" shapeId="0" xr:uid="{00000000-0006-0000-0500-000042000000}">
      <text>
        <r>
          <rPr>
            <sz val="11"/>
            <rFont val="Calibri"/>
          </rPr>
          <t>Ensure sshd Ciphers are configured</t>
        </r>
      </text>
    </comment>
    <comment ref="L16" authorId="0" shapeId="0" xr:uid="{00000000-0006-0000-0500-000043000000}">
      <text>
        <r>
          <rPr>
            <sz val="11"/>
            <rFont val="Calibri"/>
          </rPr>
          <t>Ensure sshd KexAlgorithms is configured</t>
        </r>
      </text>
    </comment>
    <comment ref="M16" authorId="0" shapeId="0" xr:uid="{00000000-0006-0000-0500-000044000000}">
      <text>
        <r>
          <rPr>
            <sz val="11"/>
            <rFont val="Calibri"/>
          </rPr>
          <t>Ensure sshd MACs are configured</t>
        </r>
      </text>
    </comment>
    <comment ref="N16" authorId="0" shapeId="0" xr:uid="{00000000-0006-0000-0500-000045000000}">
      <text>
        <r>
          <rPr>
            <sz val="11"/>
            <rFont val="Calibri"/>
          </rPr>
          <t>Ensure pam_pwhistory includes use_authtok</t>
        </r>
      </text>
    </comment>
    <comment ref="O16" authorId="0" shapeId="0" xr:uid="{00000000-0006-0000-0500-000046000000}">
      <text>
        <r>
          <rPr>
            <sz val="11"/>
            <rFont val="Calibri"/>
          </rPr>
          <t>Ensure pam_unix does not include nullok</t>
        </r>
      </text>
    </comment>
    <comment ref="P16" authorId="0" shapeId="0" xr:uid="{00000000-0006-0000-0500-000047000000}">
      <text>
        <r>
          <rPr>
            <sz val="11"/>
            <rFont val="Calibri"/>
          </rPr>
          <t>Ensure pam_unix does not include remember</t>
        </r>
      </text>
    </comment>
    <comment ref="Q16" authorId="0" shapeId="0" xr:uid="{00000000-0006-0000-0500-000048000000}">
      <text>
        <r>
          <rPr>
            <sz val="11"/>
            <rFont val="Calibri"/>
          </rPr>
          <t>Ensure pam_unix includes a strong password hashing algorithm</t>
        </r>
      </text>
    </comment>
    <comment ref="R16" authorId="0" shapeId="0" xr:uid="{00000000-0006-0000-0500-000049000000}">
      <text>
        <r>
          <rPr>
            <sz val="11"/>
            <rFont val="Calibri"/>
          </rPr>
          <t>Ensure pam_unix includes use_authtok</t>
        </r>
      </text>
    </comment>
    <comment ref="S16" authorId="0" shapeId="0" xr:uid="{00000000-0006-0000-0500-00004A000000}">
      <text>
        <r>
          <rPr>
            <sz val="11"/>
            <rFont val="Calibri"/>
          </rPr>
          <t>Ensure strong password hashing algorithm is configured</t>
        </r>
      </text>
    </comment>
    <comment ref="H18" authorId="0" shapeId="0" xr:uid="{00000000-0006-0000-0500-00004B000000}">
      <text>
        <r>
          <rPr>
            <sz val="11"/>
            <rFont val="Calibri"/>
          </rPr>
          <t>Ensure nosuid option set on /dev/shm partition</t>
        </r>
      </text>
    </comment>
    <comment ref="I18" authorId="0" shapeId="0" xr:uid="{00000000-0006-0000-0500-00004C000000}">
      <text>
        <r>
          <rPr>
            <sz val="11"/>
            <rFont val="Calibri"/>
          </rPr>
          <t>Ensure separate partition exists for /home</t>
        </r>
      </text>
    </comment>
    <comment ref="J18" authorId="0" shapeId="0" xr:uid="{00000000-0006-0000-0500-00004D000000}">
      <text>
        <r>
          <rPr>
            <sz val="11"/>
            <rFont val="Calibri"/>
          </rPr>
          <t>Ensure nodev option set on /home partition</t>
        </r>
      </text>
    </comment>
    <comment ref="K18" authorId="0" shapeId="0" xr:uid="{00000000-0006-0000-0500-00004E000000}">
      <text>
        <r>
          <rPr>
            <sz val="11"/>
            <rFont val="Calibri"/>
          </rPr>
          <t>Ensure nodev option set on /var/log partition</t>
        </r>
      </text>
    </comment>
    <comment ref="H19" authorId="0" shapeId="0" xr:uid="{00000000-0006-0000-0500-00004F000000}">
      <text>
        <r>
          <rPr>
            <sz val="11"/>
            <rFont val="Calibri"/>
          </rPr>
          <t>Ensure cramfs kernel module is not available</t>
        </r>
      </text>
    </comment>
    <comment ref="I19" authorId="0" shapeId="0" xr:uid="{00000000-0006-0000-0500-000050000000}">
      <text>
        <r>
          <rPr>
            <sz val="11"/>
            <rFont val="Calibri"/>
          </rPr>
          <t>Ensure freevxfs kernel module is not available</t>
        </r>
      </text>
    </comment>
    <comment ref="J19" authorId="0" shapeId="0" xr:uid="{00000000-0006-0000-0500-000051000000}">
      <text>
        <r>
          <rPr>
            <sz val="11"/>
            <rFont val="Calibri"/>
          </rPr>
          <t>Ensure hfs kernel module is not available</t>
        </r>
      </text>
    </comment>
    <comment ref="K19" authorId="0" shapeId="0" xr:uid="{00000000-0006-0000-0500-000052000000}">
      <text>
        <r>
          <rPr>
            <sz val="11"/>
            <rFont val="Calibri"/>
          </rPr>
          <t>Ensure hfsplus kernel module is not available</t>
        </r>
      </text>
    </comment>
    <comment ref="L19" authorId="0" shapeId="0" xr:uid="{00000000-0006-0000-0500-000053000000}">
      <text>
        <r>
          <rPr>
            <sz val="11"/>
            <rFont val="Calibri"/>
          </rPr>
          <t>Ensure jffs2 kernel module is not available</t>
        </r>
      </text>
    </comment>
    <comment ref="M19" authorId="0" shapeId="0" xr:uid="{00000000-0006-0000-0500-000054000000}">
      <text>
        <r>
          <rPr>
            <sz val="11"/>
            <rFont val="Calibri"/>
          </rPr>
          <t>Ensure overlay kernel module is not available</t>
        </r>
      </text>
    </comment>
    <comment ref="N19" authorId="0" shapeId="0" xr:uid="{00000000-0006-0000-0500-000055000000}">
      <text>
        <r>
          <rPr>
            <sz val="11"/>
            <rFont val="Calibri"/>
          </rPr>
          <t>Ensure squashfs kernel module is not available</t>
        </r>
      </text>
    </comment>
    <comment ref="O19" authorId="0" shapeId="0" xr:uid="{00000000-0006-0000-0500-000056000000}">
      <text>
        <r>
          <rPr>
            <sz val="11"/>
            <rFont val="Calibri"/>
          </rPr>
          <t>Ensure udf kernel module is not available</t>
        </r>
      </text>
    </comment>
    <comment ref="P19" authorId="0" shapeId="0" xr:uid="{00000000-0006-0000-0500-000057000000}">
      <text>
        <r>
          <rPr>
            <sz val="11"/>
            <rFont val="Calibri"/>
          </rPr>
          <t>Ensure apparmor_restrict_unprivileged_unconfined is enabled</t>
        </r>
      </text>
    </comment>
    <comment ref="Q19" authorId="0" shapeId="0" xr:uid="{00000000-0006-0000-0500-000058000000}">
      <text>
        <r>
          <rPr>
            <sz val="11"/>
            <rFont val="Calibri"/>
          </rPr>
          <t>Ensure kernel.randomize_va_space is configured</t>
        </r>
      </text>
    </comment>
    <comment ref="R19" authorId="0" shapeId="0" xr:uid="{00000000-0006-0000-0500-000059000000}">
      <text>
        <r>
          <rPr>
            <sz val="11"/>
            <rFont val="Calibri"/>
          </rPr>
          <t>Ensure prelink is not installed</t>
        </r>
      </text>
    </comment>
    <comment ref="S19" authorId="0" shapeId="0" xr:uid="{00000000-0006-0000-0500-00005A000000}">
      <text>
        <r>
          <rPr>
            <sz val="11"/>
            <rFont val="Calibri"/>
          </rPr>
          <t>Ensure XDMCP is not enabled</t>
        </r>
      </text>
    </comment>
    <comment ref="H20" authorId="0" shapeId="0" xr:uid="{00000000-0006-0000-0500-00005B000000}">
      <text>
        <r>
          <rPr>
            <sz val="11"/>
            <rFont val="Calibri"/>
          </rPr>
          <t>Ensure net.ipv4.icmp_echo_ignore_broadcasts is configured</t>
        </r>
      </text>
    </comment>
    <comment ref="I20" authorId="0" shapeId="0" xr:uid="{00000000-0006-0000-0500-00005C000000}">
      <text>
        <r>
          <rPr>
            <sz val="11"/>
            <rFont val="Calibri"/>
          </rPr>
          <t>Ensure net.ipv4.tcp_syncookies is configured</t>
        </r>
      </text>
    </comment>
    <comment ref="J20" authorId="0" shapeId="0" xr:uid="{00000000-0006-0000-0500-00005D000000}">
      <text>
        <r>
          <rPr>
            <sz val="11"/>
            <rFont val="Calibri"/>
          </rPr>
          <t>Ensure ufw is installed</t>
        </r>
      </text>
    </comment>
    <comment ref="K20" authorId="0" shapeId="0" xr:uid="{00000000-0006-0000-0500-00005E000000}">
      <text>
        <r>
          <rPr>
            <sz val="11"/>
            <rFont val="Calibri"/>
          </rPr>
          <t>Ensure ufw incoming default is configured</t>
        </r>
      </text>
    </comment>
    <comment ref="L20" authorId="0" shapeId="0" xr:uid="{00000000-0006-0000-0500-00005F000000}">
      <text>
        <r>
          <rPr>
            <sz val="11"/>
            <rFont val="Calibri"/>
          </rPr>
          <t>Ensure ufw outgoing default is configured</t>
        </r>
      </text>
    </comment>
    <comment ref="M20" authorId="0" shapeId="0" xr:uid="{00000000-0006-0000-0500-000060000000}">
      <text>
        <r>
          <rPr>
            <sz val="11"/>
            <rFont val="Calibri"/>
          </rPr>
          <t>Ensure ufw routed default is configured</t>
        </r>
      </text>
    </comment>
    <comment ref="H21" authorId="0" shapeId="0" xr:uid="{00000000-0006-0000-0500-000061000000}">
      <text>
        <r>
          <rPr>
            <sz val="11"/>
            <rFont val="Calibri"/>
          </rPr>
          <t>Ensure sshd Banner is configured</t>
        </r>
      </text>
    </comment>
    <comment ref="I21" authorId="0" shapeId="0" xr:uid="{00000000-0006-0000-0500-000062000000}">
      <text>
        <r>
          <rPr>
            <sz val="11"/>
            <rFont val="Calibri"/>
          </rPr>
          <t>Ensure sshd UsePAM is enabled</t>
        </r>
      </text>
    </comment>
    <comment ref="H22" authorId="0" shapeId="0" xr:uid="{00000000-0006-0000-0500-000063000000}">
      <text>
        <r>
          <rPr>
            <sz val="11"/>
            <rFont val="Calibri"/>
          </rPr>
          <t>Ensure firewire-core kernel module is not available</t>
        </r>
      </text>
    </comment>
    <comment ref="I22" authorId="0" shapeId="0" xr:uid="{00000000-0006-0000-0500-000064000000}">
      <text>
        <r>
          <rPr>
            <sz val="11"/>
            <rFont val="Calibri"/>
          </rPr>
          <t>Ensure usb-storage kernel module is not available</t>
        </r>
      </text>
    </comment>
    <comment ref="J22" authorId="0" shapeId="0" xr:uid="{00000000-0006-0000-0500-000065000000}">
      <text>
        <r>
          <rPr>
            <sz val="11"/>
            <rFont val="Calibri"/>
          </rPr>
          <t>Ensure successful file system mounts are collected</t>
        </r>
      </text>
    </comment>
    <comment ref="H23" authorId="0" shapeId="0" xr:uid="{00000000-0006-0000-0500-000066000000}">
      <text>
        <r>
          <rPr>
            <sz val="11"/>
            <rFont val="Calibri"/>
          </rPr>
          <t>Ensure GDM is removed</t>
        </r>
      </text>
    </comment>
    <comment ref="H25" authorId="0" shapeId="0" xr:uid="{00000000-0006-0000-0500-000067000000}">
      <text>
        <r>
          <rPr>
            <sz val="11"/>
            <rFont val="Calibri"/>
          </rPr>
          <t>Ensure ufw is installed</t>
        </r>
      </text>
    </comment>
    <comment ref="I25" authorId="0" shapeId="0" xr:uid="{00000000-0006-0000-0500-000068000000}">
      <text>
        <r>
          <rPr>
            <sz val="11"/>
            <rFont val="Calibri"/>
          </rPr>
          <t>Ensure ufw incoming default is configured</t>
        </r>
      </text>
    </comment>
    <comment ref="J25" authorId="0" shapeId="0" xr:uid="{00000000-0006-0000-0500-000069000000}">
      <text>
        <r>
          <rPr>
            <sz val="11"/>
            <rFont val="Calibri"/>
          </rPr>
          <t>Ensure ufw outgoing default is configured</t>
        </r>
      </text>
    </comment>
    <comment ref="K25" authorId="0" shapeId="0" xr:uid="{00000000-0006-0000-0500-00006A000000}">
      <text>
        <r>
          <rPr>
            <sz val="11"/>
            <rFont val="Calibri"/>
          </rPr>
          <t>Ensure ufw routed default is configured</t>
        </r>
      </text>
    </comment>
    <comment ref="H26" authorId="0" shapeId="0" xr:uid="{00000000-0006-0000-0500-00006B000000}">
      <text>
        <r>
          <rPr>
            <sz val="11"/>
            <rFont val="Calibri"/>
          </rPr>
          <t>Ensure net.ipv4.ip_forward is configured</t>
        </r>
      </text>
    </comment>
    <comment ref="I26" authorId="0" shapeId="0" xr:uid="{00000000-0006-0000-0500-00006C000000}">
      <text>
        <r>
          <rPr>
            <sz val="11"/>
            <rFont val="Calibri"/>
          </rPr>
          <t>Ensure net.ipv4.conf.all.forwarding is configured</t>
        </r>
      </text>
    </comment>
    <comment ref="J26" authorId="0" shapeId="0" xr:uid="{00000000-0006-0000-0500-00006D000000}">
      <text>
        <r>
          <rPr>
            <sz val="11"/>
            <rFont val="Calibri"/>
          </rPr>
          <t>Ensure net.ipv4.conf.default.forwarding is configured</t>
        </r>
      </text>
    </comment>
    <comment ref="K26" authorId="0" shapeId="0" xr:uid="{00000000-0006-0000-0500-00006E000000}">
      <text>
        <r>
          <rPr>
            <sz val="11"/>
            <rFont val="Calibri"/>
          </rPr>
          <t>Ensure net.ipv4.conf.all.send_redirects is configured</t>
        </r>
      </text>
    </comment>
    <comment ref="L26" authorId="0" shapeId="0" xr:uid="{00000000-0006-0000-0500-00006F000000}">
      <text>
        <r>
          <rPr>
            <sz val="11"/>
            <rFont val="Calibri"/>
          </rPr>
          <t>Ensure net.ipv4.conf.default.send_redirects is configured</t>
        </r>
      </text>
    </comment>
    <comment ref="M26" authorId="0" shapeId="0" xr:uid="{00000000-0006-0000-0500-000070000000}">
      <text>
        <r>
          <rPr>
            <sz val="11"/>
            <rFont val="Calibri"/>
          </rPr>
          <t>Ensure net.ipv4.conf.all.accept_redirects is configured</t>
        </r>
      </text>
    </comment>
    <comment ref="N26" authorId="0" shapeId="0" xr:uid="{00000000-0006-0000-0500-000071000000}">
      <text>
        <r>
          <rPr>
            <sz val="11"/>
            <rFont val="Calibri"/>
          </rPr>
          <t>Ensure net.ipv4.conf.default.accept_redirects is configured</t>
        </r>
      </text>
    </comment>
    <comment ref="O26" authorId="0" shapeId="0" xr:uid="{00000000-0006-0000-0500-000072000000}">
      <text>
        <r>
          <rPr>
            <sz val="11"/>
            <rFont val="Calibri"/>
          </rPr>
          <t>Ensure net.ipv4.conf.all.secure_redirects is configured</t>
        </r>
      </text>
    </comment>
    <comment ref="P26" authorId="0" shapeId="0" xr:uid="{00000000-0006-0000-0500-000073000000}">
      <text>
        <r>
          <rPr>
            <sz val="11"/>
            <rFont val="Calibri"/>
          </rPr>
          <t>Ensure net.ipv4.conf.default.secure_redirects is configured</t>
        </r>
      </text>
    </comment>
    <comment ref="Q26" authorId="0" shapeId="0" xr:uid="{00000000-0006-0000-0500-000074000000}">
      <text>
        <r>
          <rPr>
            <sz val="11"/>
            <rFont val="Calibri"/>
          </rPr>
          <t>Ensure net.ipv4.conf.all.rp_filter is configured</t>
        </r>
      </text>
    </comment>
    <comment ref="R26" authorId="0" shapeId="0" xr:uid="{00000000-0006-0000-0500-000075000000}">
      <text>
        <r>
          <rPr>
            <sz val="11"/>
            <rFont val="Calibri"/>
          </rPr>
          <t>Ensure net.ipv4.conf.default.rp_filter is configured</t>
        </r>
      </text>
    </comment>
    <comment ref="S26" authorId="0" shapeId="0" xr:uid="{00000000-0006-0000-0500-000076000000}">
      <text>
        <r>
          <rPr>
            <sz val="11"/>
            <rFont val="Calibri"/>
          </rPr>
          <t>Ensure  net.ipv6.conf.all.forwarding is configured</t>
        </r>
      </text>
    </comment>
    <comment ref="T26" authorId="0" shapeId="0" xr:uid="{00000000-0006-0000-0500-000077000000}">
      <text>
        <r>
          <rPr>
            <sz val="11"/>
            <rFont val="Calibri"/>
          </rPr>
          <t>Ensure  net.ipv6.conf.default.forwarding is configured</t>
        </r>
      </text>
    </comment>
    <comment ref="U26" authorId="0" shapeId="0" xr:uid="{00000000-0006-0000-0500-000078000000}">
      <text>
        <r>
          <rPr>
            <sz val="11"/>
            <rFont val="Calibri"/>
          </rPr>
          <t>Ensure net.ipv6.conf.all.accept_redirects is configured</t>
        </r>
      </text>
    </comment>
    <comment ref="V26" authorId="0" shapeId="0" xr:uid="{00000000-0006-0000-0500-000079000000}">
      <text>
        <r>
          <rPr>
            <sz val="11"/>
            <rFont val="Calibri"/>
          </rPr>
          <t>Ensure net.ipv6.conf.default.accept_redirects is configured</t>
        </r>
      </text>
    </comment>
    <comment ref="W26" authorId="0" shapeId="0" xr:uid="{00000000-0006-0000-0500-00007A000000}">
      <text>
        <r>
          <rPr>
            <sz val="11"/>
            <rFont val="Calibri"/>
          </rPr>
          <t>Ensure net.ipv6.conf.all.accept_ra is configured</t>
        </r>
      </text>
    </comment>
    <comment ref="X26" authorId="0" shapeId="0" xr:uid="{00000000-0006-0000-0500-00007B000000}">
      <text>
        <r>
          <rPr>
            <sz val="11"/>
            <rFont val="Calibri"/>
          </rPr>
          <t>Ensure net.ipv6.conf.default.accept_ra is configured</t>
        </r>
      </text>
    </comment>
    <comment ref="H27" authorId="0" shapeId="0" xr:uid="{00000000-0006-0000-0500-00007C000000}">
      <text>
        <r>
          <rPr>
            <sz val="11"/>
            <rFont val="Calibri"/>
          </rPr>
          <t>Ensure GDM login banner is configured</t>
        </r>
      </text>
    </comment>
    <comment ref="I27" authorId="0" shapeId="0" xr:uid="{00000000-0006-0000-0500-00007D000000}">
      <text>
        <r>
          <rPr>
            <sz val="11"/>
            <rFont val="Calibri"/>
          </rPr>
          <t>Ensure GDM disable-user-list option is enabled</t>
        </r>
      </text>
    </comment>
    <comment ref="J27" authorId="0" shapeId="0" xr:uid="{00000000-0006-0000-0500-00007E000000}">
      <text>
        <r>
          <rPr>
            <sz val="11"/>
            <rFont val="Calibri"/>
          </rPr>
          <t>Ensure GDM autorun-never is not overridden</t>
        </r>
      </text>
    </comment>
    <comment ref="K27" authorId="0" shapeId="0" xr:uid="{00000000-0006-0000-0500-00007F000000}">
      <text>
        <r>
          <rPr>
            <sz val="11"/>
            <rFont val="Calibri"/>
          </rPr>
          <t>Ensure wireless interfaces are not available</t>
        </r>
      </text>
    </comment>
    <comment ref="L27" authorId="0" shapeId="0" xr:uid="{00000000-0006-0000-0500-000080000000}">
      <text>
        <r>
          <rPr>
            <sz val="11"/>
            <rFont val="Calibri"/>
          </rPr>
          <t>Ensure sudo commands use pty</t>
        </r>
      </text>
    </comment>
    <comment ref="M27" authorId="0" shapeId="0" xr:uid="{00000000-0006-0000-0500-000081000000}">
      <text>
        <r>
          <rPr>
            <sz val="11"/>
            <rFont val="Calibri"/>
          </rPr>
          <t>Ensure access to all logfiles has been configured</t>
        </r>
      </text>
    </comment>
    <comment ref="N27" authorId="0" shapeId="0" xr:uid="{00000000-0006-0000-0500-000082000000}">
      <text>
        <r>
          <rPr>
            <sz val="11"/>
            <rFont val="Calibri"/>
          </rPr>
          <t>Ensure auditd service is enabled and active</t>
        </r>
      </text>
    </comment>
    <comment ref="O27" authorId="0" shapeId="0" xr:uid="{00000000-0006-0000-0500-000083000000}">
      <text>
        <r>
          <rPr>
            <sz val="11"/>
            <rFont val="Calibri"/>
          </rPr>
          <t>Ensure audit_backlog_limit is configured</t>
        </r>
      </text>
    </comment>
    <comment ref="P27" authorId="0" shapeId="0" xr:uid="{00000000-0006-0000-0500-000084000000}">
      <text>
        <r>
          <rPr>
            <sz val="11"/>
            <rFont val="Calibri"/>
          </rPr>
          <t>Ensure system is disabled when audit logs are full</t>
        </r>
      </text>
    </comment>
    <comment ref="Q27" authorId="0" shapeId="0" xr:uid="{00000000-0006-0000-0500-000085000000}">
      <text>
        <r>
          <rPr>
            <sz val="11"/>
            <rFont val="Calibri"/>
          </rPr>
          <t>Ensure world writable files and directories are secured</t>
        </r>
      </text>
    </comment>
    <comment ref="R27" authorId="0" shapeId="0" xr:uid="{00000000-0006-0000-0500-000086000000}">
      <text>
        <r>
          <rPr>
            <sz val="11"/>
            <rFont val="Calibri"/>
          </rPr>
          <t>Ensure SUID and SGID files are reviewed</t>
        </r>
      </text>
    </comment>
    <comment ref="H29" authorId="0" shapeId="0" xr:uid="{00000000-0006-0000-0500-000087000000}">
      <text>
        <r>
          <rPr>
            <sz val="11"/>
            <rFont val="Calibri"/>
          </rPr>
          <t>Ensure sshd IgnoreRhosts is enabled</t>
        </r>
      </text>
    </comment>
    <comment ref="I29" authorId="0" shapeId="0" xr:uid="{00000000-0006-0000-0500-000088000000}">
      <text>
        <r>
          <rPr>
            <sz val="11"/>
            <rFont val="Calibri"/>
          </rPr>
          <t>Ensure pam_unix module is enabled</t>
        </r>
      </text>
    </comment>
    <comment ref="J29" authorId="0" shapeId="0" xr:uid="{00000000-0006-0000-0500-000089000000}">
      <text>
        <r>
          <rPr>
            <sz val="11"/>
            <rFont val="Calibri"/>
          </rPr>
          <t>Ensure pam_faillock module is enabled</t>
        </r>
      </text>
    </comment>
    <comment ref="K29" authorId="0" shapeId="0" xr:uid="{00000000-0006-0000-0500-00008A000000}">
      <text>
        <r>
          <rPr>
            <sz val="11"/>
            <rFont val="Calibri"/>
          </rPr>
          <t>Ensure pam_pwquality module is enabled</t>
        </r>
      </text>
    </comment>
    <comment ref="L29" authorId="0" shapeId="0" xr:uid="{00000000-0006-0000-0500-00008B000000}">
      <text>
        <r>
          <rPr>
            <sz val="11"/>
            <rFont val="Calibri"/>
          </rPr>
          <t>Ensure pam_pwhistory module is enabled</t>
        </r>
      </text>
    </comment>
    <comment ref="M29" authorId="0" shapeId="0" xr:uid="{00000000-0006-0000-0500-00008C000000}">
      <text>
        <r>
          <rPr>
            <sz val="11"/>
            <rFont val="Calibri"/>
          </rPr>
          <t>Ensure password failed attempts lockout is configured</t>
        </r>
      </text>
    </comment>
    <comment ref="N29" authorId="0" shapeId="0" xr:uid="{00000000-0006-0000-0500-00008D000000}">
      <text>
        <r>
          <rPr>
            <sz val="11"/>
            <rFont val="Calibri"/>
          </rPr>
          <t>Ensure password unlock time is configured</t>
        </r>
      </text>
    </comment>
    <comment ref="O29" authorId="0" shapeId="0" xr:uid="{00000000-0006-0000-0500-00008E000000}">
      <text>
        <r>
          <rPr>
            <sz val="11"/>
            <rFont val="Calibri"/>
          </rPr>
          <t>Ensure password failed attempts lockout includes root account</t>
        </r>
      </text>
    </comment>
    <comment ref="P29" authorId="0" shapeId="0" xr:uid="{00000000-0006-0000-0500-00008F000000}">
      <text>
        <r>
          <rPr>
            <sz val="11"/>
            <rFont val="Calibri"/>
          </rPr>
          <t>Ensure password number of changed characters is configured</t>
        </r>
      </text>
    </comment>
    <comment ref="Q29" authorId="0" shapeId="0" xr:uid="{00000000-0006-0000-0500-000090000000}">
      <text>
        <r>
          <rPr>
            <sz val="11"/>
            <rFont val="Calibri"/>
          </rPr>
          <t>Ensure password length is configured</t>
        </r>
      </text>
    </comment>
    <comment ref="R29" authorId="0" shapeId="0" xr:uid="{00000000-0006-0000-0500-000091000000}">
      <text>
        <r>
          <rPr>
            <sz val="11"/>
            <rFont val="Calibri"/>
          </rPr>
          <t>Ensure password complexity is configured</t>
        </r>
      </text>
    </comment>
    <comment ref="S29" authorId="0" shapeId="0" xr:uid="{00000000-0006-0000-0500-000092000000}">
      <text>
        <r>
          <rPr>
            <sz val="11"/>
            <rFont val="Calibri"/>
          </rPr>
          <t>Ensure password same consecutive characters is configured</t>
        </r>
      </text>
    </comment>
    <comment ref="T29" authorId="0" shapeId="0" xr:uid="{00000000-0006-0000-0500-000093000000}">
      <text>
        <r>
          <rPr>
            <sz val="11"/>
            <rFont val="Calibri"/>
          </rPr>
          <t>Ensure password maximum sequential characters is configured</t>
        </r>
      </text>
    </comment>
    <comment ref="U29" authorId="0" shapeId="0" xr:uid="{00000000-0006-0000-0500-000094000000}">
      <text>
        <r>
          <rPr>
            <sz val="11"/>
            <rFont val="Calibri"/>
          </rPr>
          <t>Ensure password dictionary check is enabled</t>
        </r>
      </text>
    </comment>
    <comment ref="V29" authorId="0" shapeId="0" xr:uid="{00000000-0006-0000-0500-000095000000}">
      <text>
        <r>
          <rPr>
            <sz val="11"/>
            <rFont val="Calibri"/>
          </rPr>
          <t>Ensure password history is enforced for the root user</t>
        </r>
      </text>
    </comment>
    <comment ref="W29" authorId="0" shapeId="0" xr:uid="{00000000-0006-0000-0500-000096000000}">
      <text>
        <r>
          <rPr>
            <sz val="11"/>
            <rFont val="Calibri"/>
          </rPr>
          <t>Ensure minimum password days is configured</t>
        </r>
      </text>
    </comment>
    <comment ref="X29" authorId="0" shapeId="0" xr:uid="{00000000-0006-0000-0500-000097000000}">
      <text>
        <r>
          <rPr>
            <sz val="11"/>
            <rFont val="Calibri"/>
          </rPr>
          <t>Ensure password expiration warning days is configured</t>
        </r>
      </text>
    </comment>
    <comment ref="Y29" authorId="0" shapeId="0" xr:uid="{00000000-0006-0000-0500-000098000000}">
      <text>
        <r>
          <rPr>
            <sz val="11"/>
            <rFont val="Calibri"/>
          </rPr>
          <t>Ensure inactive password lock is configured</t>
        </r>
      </text>
    </comment>
    <comment ref="Z29" authorId="0" shapeId="0" xr:uid="{00000000-0006-0000-0500-000099000000}">
      <text>
        <r>
          <rPr>
            <sz val="11"/>
            <rFont val="Calibri"/>
          </rPr>
          <t>Ensure accounts in /etc/passwd use shadowed passwords</t>
        </r>
      </text>
    </comment>
    <comment ref="AA29" authorId="0" shapeId="0" xr:uid="{00000000-0006-0000-0500-00009A000000}">
      <text>
        <r>
          <rPr>
            <sz val="11"/>
            <rFont val="Calibri"/>
          </rPr>
          <t>Ensure /etc/shadow password fields are not empty</t>
        </r>
      </text>
    </comment>
    <comment ref="AB29" authorId="0" shapeId="0" xr:uid="{00000000-0006-0000-0500-00009B000000}">
      <text>
        <r>
          <rPr>
            <sz val="11"/>
            <rFont val="Calibri"/>
          </rPr>
          <t>Ensure all groups in /etc/passwd exist in /etc/group</t>
        </r>
      </text>
    </comment>
    <comment ref="AC29" authorId="0" shapeId="0" xr:uid="{00000000-0006-0000-0500-00009C000000}">
      <text>
        <r>
          <rPr>
            <sz val="11"/>
            <rFont val="Calibri"/>
          </rPr>
          <t>Ensure no duplicate UIDs exist</t>
        </r>
      </text>
    </comment>
    <comment ref="AD29" authorId="0" shapeId="0" xr:uid="{00000000-0006-0000-0500-00009D000000}">
      <text>
        <r>
          <rPr>
            <sz val="11"/>
            <rFont val="Calibri"/>
          </rPr>
          <t>Ensure no duplicate GIDs exist</t>
        </r>
      </text>
    </comment>
    <comment ref="AE29" authorId="0" shapeId="0" xr:uid="{00000000-0006-0000-0500-00009E000000}">
      <text>
        <r>
          <rPr>
            <sz val="11"/>
            <rFont val="Calibri"/>
          </rPr>
          <t>Ensure no duplicate user names exist</t>
        </r>
      </text>
    </comment>
    <comment ref="AF29" authorId="0" shapeId="0" xr:uid="{00000000-0006-0000-0500-00009F000000}">
      <text>
        <r>
          <rPr>
            <sz val="11"/>
            <rFont val="Calibri"/>
          </rPr>
          <t>Ensure no duplicate group names exist</t>
        </r>
      </text>
    </comment>
    <comment ref="H31" authorId="0" shapeId="0" xr:uid="{00000000-0006-0000-0500-0000A0000000}">
      <text>
        <r>
          <rPr>
            <sz val="11"/>
            <rFont val="Calibri"/>
          </rPr>
          <t>Ensure apparmor packages are installed</t>
        </r>
      </text>
    </comment>
    <comment ref="I31" authorId="0" shapeId="0" xr:uid="{00000000-0006-0000-0500-0000A1000000}">
      <text>
        <r>
          <rPr>
            <sz val="11"/>
            <rFont val="Calibri"/>
          </rPr>
          <t>Ensure AppArmor is enabled</t>
        </r>
      </text>
    </comment>
    <comment ref="J31" authorId="0" shapeId="0" xr:uid="{00000000-0006-0000-0500-0000A2000000}">
      <text>
        <r>
          <rPr>
            <sz val="11"/>
            <rFont val="Calibri"/>
          </rPr>
          <t>Ensure sshd ClientAliveInterval and ClientAliveCountMax are configured</t>
        </r>
      </text>
    </comment>
    <comment ref="K31" authorId="0" shapeId="0" xr:uid="{00000000-0006-0000-0500-0000A3000000}">
      <text>
        <r>
          <rPr>
            <sz val="11"/>
            <rFont val="Calibri"/>
          </rPr>
          <t>Ensure sudo is installed</t>
        </r>
      </text>
    </comment>
    <comment ref="L31" authorId="0" shapeId="0" xr:uid="{00000000-0006-0000-0500-0000A4000000}">
      <text>
        <r>
          <rPr>
            <sz val="11"/>
            <rFont val="Calibri"/>
          </rPr>
          <t>Ensure sudo commands use pty</t>
        </r>
      </text>
    </comment>
    <comment ref="M31" authorId="0" shapeId="0" xr:uid="{00000000-0006-0000-0500-0000A5000000}">
      <text>
        <r>
          <rPr>
            <sz val="11"/>
            <rFont val="Calibri"/>
          </rPr>
          <t>Ensure sudo log file exists</t>
        </r>
      </text>
    </comment>
    <comment ref="N31" authorId="0" shapeId="0" xr:uid="{00000000-0006-0000-0500-0000A6000000}">
      <text>
        <r>
          <rPr>
            <sz val="11"/>
            <rFont val="Calibri"/>
          </rPr>
          <t>Ensure users must provide password for escalation</t>
        </r>
      </text>
    </comment>
    <comment ref="O31" authorId="0" shapeId="0" xr:uid="{00000000-0006-0000-0500-0000A7000000}">
      <text>
        <r>
          <rPr>
            <sz val="11"/>
            <rFont val="Calibri"/>
          </rPr>
          <t>Ensure re-authentication for privilege escalation is not disabled globally</t>
        </r>
      </text>
    </comment>
    <comment ref="P31" authorId="0" shapeId="0" xr:uid="{00000000-0006-0000-0500-0000A8000000}">
      <text>
        <r>
          <rPr>
            <sz val="11"/>
            <rFont val="Calibri"/>
          </rPr>
          <t>Ensure sudo timestamp_timeout is configured</t>
        </r>
      </text>
    </comment>
    <comment ref="Q31" authorId="0" shapeId="0" xr:uid="{00000000-0006-0000-0500-0000A9000000}">
      <text>
        <r>
          <rPr>
            <sz val="11"/>
            <rFont val="Calibri"/>
          </rPr>
          <t>Ensure access to the su command is restricted</t>
        </r>
      </text>
    </comment>
    <comment ref="R31" authorId="0" shapeId="0" xr:uid="{00000000-0006-0000-0500-0000AA000000}">
      <text>
        <r>
          <rPr>
            <sz val="11"/>
            <rFont val="Calibri"/>
          </rPr>
          <t>Ensure root is the only UID 0 account</t>
        </r>
      </text>
    </comment>
    <comment ref="S31" authorId="0" shapeId="0" xr:uid="{00000000-0006-0000-0500-0000AB000000}">
      <text>
        <r>
          <rPr>
            <sz val="11"/>
            <rFont val="Calibri"/>
          </rPr>
          <t>Ensure root is the only GID 0 account</t>
        </r>
      </text>
    </comment>
    <comment ref="T31" authorId="0" shapeId="0" xr:uid="{00000000-0006-0000-0500-0000AC000000}">
      <text>
        <r>
          <rPr>
            <sz val="11"/>
            <rFont val="Calibri"/>
          </rPr>
          <t>Ensure group root is the only GID 0 group</t>
        </r>
      </text>
    </comment>
    <comment ref="U31" authorId="0" shapeId="0" xr:uid="{00000000-0006-0000-0500-0000AD000000}">
      <text>
        <r>
          <rPr>
            <sz val="11"/>
            <rFont val="Calibri"/>
          </rPr>
          <t>Ensure root account access is controlled</t>
        </r>
      </text>
    </comment>
    <comment ref="V31" authorId="0" shapeId="0" xr:uid="{00000000-0006-0000-0500-0000AE000000}">
      <text>
        <r>
          <rPr>
            <sz val="11"/>
            <rFont val="Calibri"/>
          </rPr>
          <t>Ensure system accounts do not have a valid login shell</t>
        </r>
      </text>
    </comment>
    <comment ref="W31" authorId="0" shapeId="0" xr:uid="{00000000-0006-0000-0500-0000AF000000}">
      <text>
        <r>
          <rPr>
            <sz val="11"/>
            <rFont val="Calibri"/>
          </rPr>
          <t>Ensure accounts without a valid login shell are locked</t>
        </r>
      </text>
    </comment>
    <comment ref="X31" authorId="0" shapeId="0" xr:uid="{00000000-0006-0000-0500-0000B0000000}">
      <text>
        <r>
          <rPr>
            <sz val="11"/>
            <rFont val="Calibri"/>
          </rPr>
          <t>Ensure default user shell timeout is configured</t>
        </r>
      </text>
    </comment>
    <comment ref="Y31" authorId="0" shapeId="0" xr:uid="{00000000-0006-0000-0500-0000B1000000}">
      <text>
        <r>
          <rPr>
            <sz val="11"/>
            <rFont val="Calibri"/>
          </rPr>
          <t>Ensure use of privileged commands are collected</t>
        </r>
      </text>
    </comment>
    <comment ref="H33" authorId="0" shapeId="0" xr:uid="{00000000-0006-0000-0500-0000B2000000}">
      <text>
        <r>
          <rPr>
            <sz val="11"/>
            <rFont val="Calibri"/>
          </rPr>
          <t>Ensure journald service is enabled and active</t>
        </r>
      </text>
    </comment>
    <comment ref="I33" authorId="0" shapeId="0" xr:uid="{00000000-0006-0000-0500-0000B3000000}">
      <text>
        <r>
          <rPr>
            <sz val="11"/>
            <rFont val="Calibri"/>
          </rPr>
          <t>Ensure systemd-journal-remote is installed</t>
        </r>
      </text>
    </comment>
    <comment ref="J33" authorId="0" shapeId="0" xr:uid="{00000000-0006-0000-0500-0000B4000000}">
      <text>
        <r>
          <rPr>
            <sz val="11"/>
            <rFont val="Calibri"/>
          </rPr>
          <t>Ensure systemd-journal-upload authentication is configured</t>
        </r>
      </text>
    </comment>
    <comment ref="K33" authorId="0" shapeId="0" xr:uid="{00000000-0006-0000-0500-0000B5000000}">
      <text>
        <r>
          <rPr>
            <sz val="11"/>
            <rFont val="Calibri"/>
          </rPr>
          <t>Ensure systemd-journal-upload is enabled and active</t>
        </r>
      </text>
    </comment>
    <comment ref="L33" authorId="0" shapeId="0" xr:uid="{00000000-0006-0000-0500-0000B6000000}">
      <text>
        <r>
          <rPr>
            <sz val="11"/>
            <rFont val="Calibri"/>
          </rPr>
          <t>Ensure systemd-journal-remote service is not in use</t>
        </r>
      </text>
    </comment>
    <comment ref="M33" authorId="0" shapeId="0" xr:uid="{00000000-0006-0000-0500-0000B7000000}">
      <text>
        <r>
          <rPr>
            <sz val="11"/>
            <rFont val="Calibri"/>
          </rPr>
          <t>Ensure journald ForwardToSyslog is disabled</t>
        </r>
      </text>
    </comment>
    <comment ref="N33" authorId="0" shapeId="0" xr:uid="{00000000-0006-0000-0500-0000B8000000}">
      <text>
        <r>
          <rPr>
            <sz val="11"/>
            <rFont val="Calibri"/>
          </rPr>
          <t>Ensure rsyslog is installed</t>
        </r>
      </text>
    </comment>
    <comment ref="O33" authorId="0" shapeId="0" xr:uid="{00000000-0006-0000-0500-0000B9000000}">
      <text>
        <r>
          <rPr>
            <sz val="11"/>
            <rFont val="Calibri"/>
          </rPr>
          <t>Ensure rsyslog service is enabled and active</t>
        </r>
      </text>
    </comment>
    <comment ref="P33" authorId="0" shapeId="0" xr:uid="{00000000-0006-0000-0500-0000BA000000}">
      <text>
        <r>
          <rPr>
            <sz val="11"/>
            <rFont val="Calibri"/>
          </rPr>
          <t>Ensure journald is configured to send logs to rsyslog</t>
        </r>
      </text>
    </comment>
    <comment ref="Q33" authorId="0" shapeId="0" xr:uid="{00000000-0006-0000-0500-0000BB000000}">
      <text>
        <r>
          <rPr>
            <sz val="11"/>
            <rFont val="Calibri"/>
          </rPr>
          <t>Ensure rsyslog is configured to send logs to a remote log host</t>
        </r>
      </text>
    </comment>
    <comment ref="R33" authorId="0" shapeId="0" xr:uid="{00000000-0006-0000-0500-0000BC000000}">
      <text>
        <r>
          <rPr>
            <sz val="11"/>
            <rFont val="Calibri"/>
          </rPr>
          <t>Ensure rsyslog is not configured to receive logs from a remote client</t>
        </r>
      </text>
    </comment>
    <comment ref="H34" authorId="0" shapeId="0" xr:uid="{00000000-0006-0000-0500-0000BD000000}">
      <text>
        <r>
          <rPr>
            <sz val="11"/>
            <rFont val="Calibri"/>
          </rPr>
          <t>Ensure /tmp is tmpfs or a separate partition</t>
        </r>
      </text>
    </comment>
    <comment ref="I34" authorId="0" shapeId="0" xr:uid="{00000000-0006-0000-0500-0000BE000000}">
      <text>
        <r>
          <rPr>
            <sz val="11"/>
            <rFont val="Calibri"/>
          </rPr>
          <t>Ensure nodev option set on /tmp partition</t>
        </r>
      </text>
    </comment>
    <comment ref="J34" authorId="0" shapeId="0" xr:uid="{00000000-0006-0000-0500-0000BF000000}">
      <text>
        <r>
          <rPr>
            <sz val="11"/>
            <rFont val="Calibri"/>
          </rPr>
          <t>Ensure nosuid option set on /tmp partition</t>
        </r>
      </text>
    </comment>
    <comment ref="K34" authorId="0" shapeId="0" xr:uid="{00000000-0006-0000-0500-0000C0000000}">
      <text>
        <r>
          <rPr>
            <sz val="11"/>
            <rFont val="Calibri"/>
          </rPr>
          <t>Ensure noexec option set on /tmp partition</t>
        </r>
      </text>
    </comment>
    <comment ref="L34" authorId="0" shapeId="0" xr:uid="{00000000-0006-0000-0500-0000C1000000}">
      <text>
        <r>
          <rPr>
            <sz val="11"/>
            <rFont val="Calibri"/>
          </rPr>
          <t>Ensure /dev/shm is tmpfs or a separate partition</t>
        </r>
      </text>
    </comment>
    <comment ref="M34" authorId="0" shapeId="0" xr:uid="{00000000-0006-0000-0500-0000C2000000}">
      <text>
        <r>
          <rPr>
            <sz val="11"/>
            <rFont val="Calibri"/>
          </rPr>
          <t>Ensure nodev option set on /dev/shm partition</t>
        </r>
      </text>
    </comment>
    <comment ref="N34" authorId="0" shapeId="0" xr:uid="{00000000-0006-0000-0500-0000C3000000}">
      <text>
        <r>
          <rPr>
            <sz val="11"/>
            <rFont val="Calibri"/>
          </rPr>
          <t>Ensure noexec option set on /dev/shm partition</t>
        </r>
      </text>
    </comment>
    <comment ref="O34" authorId="0" shapeId="0" xr:uid="{00000000-0006-0000-0500-0000C4000000}">
      <text>
        <r>
          <rPr>
            <sz val="11"/>
            <rFont val="Calibri"/>
          </rPr>
          <t>Ensure nosuid option set on /home partition</t>
        </r>
      </text>
    </comment>
    <comment ref="P34" authorId="0" shapeId="0" xr:uid="{00000000-0006-0000-0500-0000C5000000}">
      <text>
        <r>
          <rPr>
            <sz val="11"/>
            <rFont val="Calibri"/>
          </rPr>
          <t>Ensure separate partition exists for /var</t>
        </r>
      </text>
    </comment>
    <comment ref="Q34" authorId="0" shapeId="0" xr:uid="{00000000-0006-0000-0500-0000C6000000}">
      <text>
        <r>
          <rPr>
            <sz val="11"/>
            <rFont val="Calibri"/>
          </rPr>
          <t>Ensure nodev option set on /var partition</t>
        </r>
      </text>
    </comment>
    <comment ref="R34" authorId="0" shapeId="0" xr:uid="{00000000-0006-0000-0500-0000C7000000}">
      <text>
        <r>
          <rPr>
            <sz val="11"/>
            <rFont val="Calibri"/>
          </rPr>
          <t>Ensure nosuid option set on /var partition</t>
        </r>
      </text>
    </comment>
    <comment ref="S34" authorId="0" shapeId="0" xr:uid="{00000000-0006-0000-0500-0000C8000000}">
      <text>
        <r>
          <rPr>
            <sz val="11"/>
            <rFont val="Calibri"/>
          </rPr>
          <t>Ensure separate partition exists for /var/tmp</t>
        </r>
      </text>
    </comment>
    <comment ref="T34" authorId="0" shapeId="0" xr:uid="{00000000-0006-0000-0500-0000C9000000}">
      <text>
        <r>
          <rPr>
            <sz val="11"/>
            <rFont val="Calibri"/>
          </rPr>
          <t>Ensure nodev option set on /var/tmp partition</t>
        </r>
      </text>
    </comment>
    <comment ref="U34" authorId="0" shapeId="0" xr:uid="{00000000-0006-0000-0500-0000CA000000}">
      <text>
        <r>
          <rPr>
            <sz val="11"/>
            <rFont val="Calibri"/>
          </rPr>
          <t>Ensure nosuid option set on /var/tmp partition</t>
        </r>
      </text>
    </comment>
    <comment ref="V34" authorId="0" shapeId="0" xr:uid="{00000000-0006-0000-0500-0000CB000000}">
      <text>
        <r>
          <rPr>
            <sz val="11"/>
            <rFont val="Calibri"/>
          </rPr>
          <t>Ensure noexec option set on /var/tmp partition</t>
        </r>
      </text>
    </comment>
    <comment ref="W34" authorId="0" shapeId="0" xr:uid="{00000000-0006-0000-0500-0000CC000000}">
      <text>
        <r>
          <rPr>
            <sz val="11"/>
            <rFont val="Calibri"/>
          </rPr>
          <t>Ensure separate partition exists for /var/log</t>
        </r>
      </text>
    </comment>
    <comment ref="X34" authorId="0" shapeId="0" xr:uid="{00000000-0006-0000-0500-0000CD000000}">
      <text>
        <r>
          <rPr>
            <sz val="11"/>
            <rFont val="Calibri"/>
          </rPr>
          <t>Ensure nosuid option set on /var/log partition</t>
        </r>
      </text>
    </comment>
    <comment ref="Y34" authorId="0" shapeId="0" xr:uid="{00000000-0006-0000-0500-0000CE000000}">
      <text>
        <r>
          <rPr>
            <sz val="11"/>
            <rFont val="Calibri"/>
          </rPr>
          <t>Ensure noexec option set on /var/log partition</t>
        </r>
      </text>
    </comment>
    <comment ref="Z34" authorId="0" shapeId="0" xr:uid="{00000000-0006-0000-0500-0000CF000000}">
      <text>
        <r>
          <rPr>
            <sz val="11"/>
            <rFont val="Calibri"/>
          </rPr>
          <t>Ensure separate partition exists for /var/log/audit</t>
        </r>
      </text>
    </comment>
    <comment ref="AA34" authorId="0" shapeId="0" xr:uid="{00000000-0006-0000-0500-0000D0000000}">
      <text>
        <r>
          <rPr>
            <sz val="11"/>
            <rFont val="Calibri"/>
          </rPr>
          <t>Ensure nodev option set on /var/log/audit partition</t>
        </r>
      </text>
    </comment>
    <comment ref="AB34" authorId="0" shapeId="0" xr:uid="{00000000-0006-0000-0500-0000D1000000}">
      <text>
        <r>
          <rPr>
            <sz val="11"/>
            <rFont val="Calibri"/>
          </rPr>
          <t>Ensure nosuid option set on /var/log/audit partition</t>
        </r>
      </text>
    </comment>
    <comment ref="AC34" authorId="0" shapeId="0" xr:uid="{00000000-0006-0000-0500-0000D2000000}">
      <text>
        <r>
          <rPr>
            <sz val="11"/>
            <rFont val="Calibri"/>
          </rPr>
          <t>Ensure noexec option set on /var/log/audit partition</t>
        </r>
      </text>
    </comment>
    <comment ref="AD34" authorId="0" shapeId="0" xr:uid="{00000000-0006-0000-0500-0000D3000000}">
      <text>
        <r>
          <rPr>
            <sz val="11"/>
            <rFont val="Calibri"/>
          </rPr>
          <t>Ensure access to bootloader config is configured</t>
        </r>
      </text>
    </comment>
    <comment ref="AE34" authorId="0" shapeId="0" xr:uid="{00000000-0006-0000-0500-0000D4000000}">
      <text>
        <r>
          <rPr>
            <sz val="11"/>
            <rFont val="Calibri"/>
          </rPr>
          <t>Ensure access to /etc/motd is configured</t>
        </r>
      </text>
    </comment>
    <comment ref="AF34" authorId="0" shapeId="0" xr:uid="{00000000-0006-0000-0500-0000D5000000}">
      <text>
        <r>
          <rPr>
            <sz val="11"/>
            <rFont val="Calibri"/>
          </rPr>
          <t>Ensure access to /etc/issue is configured</t>
        </r>
      </text>
    </comment>
    <comment ref="AG34" authorId="0" shapeId="0" xr:uid="{00000000-0006-0000-0500-0000D6000000}">
      <text>
        <r>
          <rPr>
            <sz val="11"/>
            <rFont val="Calibri"/>
          </rPr>
          <t>Ensure access to /etc/issue.net is configured</t>
        </r>
      </text>
    </comment>
    <comment ref="AH34" authorId="0" shapeId="0" xr:uid="{00000000-0006-0000-0500-0000D7000000}">
      <text>
        <r>
          <rPr>
            <sz val="11"/>
            <rFont val="Calibri"/>
          </rPr>
          <t>Ensure systemd-timesyncd configured with authorized timeserver</t>
        </r>
      </text>
    </comment>
    <comment ref="AI34" authorId="0" shapeId="0" xr:uid="{00000000-0006-0000-0500-0000D8000000}">
      <text>
        <r>
          <rPr>
            <sz val="11"/>
            <rFont val="Calibri"/>
          </rPr>
          <t>Ensure systemd-timesyncd is enabled and running</t>
        </r>
      </text>
    </comment>
    <comment ref="AJ34" authorId="0" shapeId="0" xr:uid="{00000000-0006-0000-0500-0000D9000000}">
      <text>
        <r>
          <rPr>
            <sz val="11"/>
            <rFont val="Calibri"/>
          </rPr>
          <t>Ensure chrony is configured with authorized timeserver</t>
        </r>
      </text>
    </comment>
    <comment ref="AK34" authorId="0" shapeId="0" xr:uid="{00000000-0006-0000-0500-0000DA000000}">
      <text>
        <r>
          <rPr>
            <sz val="11"/>
            <rFont val="Calibri"/>
          </rPr>
          <t>Ensure chrony is running as user _chrony</t>
        </r>
      </text>
    </comment>
    <comment ref="AL34" authorId="0" shapeId="0" xr:uid="{00000000-0006-0000-0500-0000DB000000}">
      <text>
        <r>
          <rPr>
            <sz val="11"/>
            <rFont val="Calibri"/>
          </rPr>
          <t>Ensure chrony is enabled and running</t>
        </r>
      </text>
    </comment>
    <comment ref="AM34" authorId="0" shapeId="0" xr:uid="{00000000-0006-0000-0500-0000DC000000}">
      <text>
        <r>
          <rPr>
            <sz val="11"/>
            <rFont val="Calibri"/>
          </rPr>
          <t>Ensure access to /etc/ssh/sshd_config is configured</t>
        </r>
      </text>
    </comment>
    <comment ref="AN34" authorId="0" shapeId="0" xr:uid="{00000000-0006-0000-0500-0000DD000000}">
      <text>
        <r>
          <rPr>
            <sz val="11"/>
            <rFont val="Calibri"/>
          </rPr>
          <t>Ensure access to SSH private host key files is configured</t>
        </r>
      </text>
    </comment>
    <comment ref="AO34" authorId="0" shapeId="0" xr:uid="{00000000-0006-0000-0500-0000DE000000}">
      <text>
        <r>
          <rPr>
            <sz val="11"/>
            <rFont val="Calibri"/>
          </rPr>
          <t>Ensure access to SSH public host key files is configured</t>
        </r>
      </text>
    </comment>
    <comment ref="AP34" authorId="0" shapeId="0" xr:uid="{00000000-0006-0000-0500-0000DF000000}">
      <text>
        <r>
          <rPr>
            <sz val="11"/>
            <rFont val="Calibri"/>
          </rPr>
          <t>Ensure root path integrity</t>
        </r>
      </text>
    </comment>
    <comment ref="AQ34" authorId="0" shapeId="0" xr:uid="{00000000-0006-0000-0500-0000E0000000}">
      <text>
        <r>
          <rPr>
            <sz val="11"/>
            <rFont val="Calibri"/>
          </rPr>
          <t>Ensure journald log file access is configured</t>
        </r>
      </text>
    </comment>
    <comment ref="AR34" authorId="0" shapeId="0" xr:uid="{00000000-0006-0000-0500-0000E1000000}">
      <text>
        <r>
          <rPr>
            <sz val="11"/>
            <rFont val="Calibri"/>
          </rPr>
          <t>Ensure journald log file rotation is configured</t>
        </r>
      </text>
    </comment>
    <comment ref="AS34" authorId="0" shapeId="0" xr:uid="{00000000-0006-0000-0500-0000E2000000}">
      <text>
        <r>
          <rPr>
            <sz val="11"/>
            <rFont val="Calibri"/>
          </rPr>
          <t>Ensure journald Storage is configured</t>
        </r>
      </text>
    </comment>
    <comment ref="AT34" authorId="0" shapeId="0" xr:uid="{00000000-0006-0000-0500-0000E3000000}">
      <text>
        <r>
          <rPr>
            <sz val="11"/>
            <rFont val="Calibri"/>
          </rPr>
          <t>Ensure rsyslog log file creation mode is configured</t>
        </r>
      </text>
    </comment>
    <comment ref="AU34" authorId="0" shapeId="0" xr:uid="{00000000-0006-0000-0500-0000E4000000}">
      <text>
        <r>
          <rPr>
            <sz val="11"/>
            <rFont val="Calibri"/>
          </rPr>
          <t>Ensure logrotate is configured</t>
        </r>
      </text>
    </comment>
    <comment ref="H41" authorId="0" shapeId="0" xr:uid="{00000000-0006-0000-0500-0000E5000000}">
      <text>
        <r>
          <rPr>
            <sz val="11"/>
            <rFont val="Calibri"/>
          </rPr>
          <t>Ensure GPG keys are configured</t>
        </r>
      </text>
    </comment>
    <comment ref="I41" authorId="0" shapeId="0" xr:uid="{00000000-0006-0000-0500-0000E6000000}">
      <text>
        <r>
          <rPr>
            <sz val="11"/>
            <rFont val="Calibri"/>
          </rPr>
          <t>Ensure package manager repositories are configured</t>
        </r>
      </text>
    </comment>
    <comment ref="J41" authorId="0" shapeId="0" xr:uid="{00000000-0006-0000-0500-0000E7000000}">
      <text>
        <r>
          <rPr>
            <sz val="11"/>
            <rFont val="Calibri"/>
          </rPr>
          <t>Ensure updates, patches, and additional security software are installed</t>
        </r>
      </text>
    </comment>
    <comment ref="H43" authorId="0" shapeId="0" xr:uid="{00000000-0006-0000-0500-0000E8000000}">
      <text>
        <r>
          <rPr>
            <sz val="11"/>
            <rFont val="Calibri"/>
          </rPr>
          <t>Ensure cron daemon is enabled and active</t>
        </r>
      </text>
    </comment>
    <comment ref="I43" authorId="0" shapeId="0" xr:uid="{00000000-0006-0000-0500-0000E9000000}">
      <text>
        <r>
          <rPr>
            <sz val="11"/>
            <rFont val="Calibri"/>
          </rPr>
          <t>Ensure access to /etc/crontab is configured</t>
        </r>
      </text>
    </comment>
    <comment ref="J43" authorId="0" shapeId="0" xr:uid="{00000000-0006-0000-0500-0000EA000000}">
      <text>
        <r>
          <rPr>
            <sz val="11"/>
            <rFont val="Calibri"/>
          </rPr>
          <t>Ensure access to /etc/cron.hourly is configured</t>
        </r>
      </text>
    </comment>
    <comment ref="K43" authorId="0" shapeId="0" xr:uid="{00000000-0006-0000-0500-0000EB000000}">
      <text>
        <r>
          <rPr>
            <sz val="11"/>
            <rFont val="Calibri"/>
          </rPr>
          <t>Ensure access to /etc/cron.daily is configured</t>
        </r>
      </text>
    </comment>
    <comment ref="L43" authorId="0" shapeId="0" xr:uid="{00000000-0006-0000-0500-0000EC000000}">
      <text>
        <r>
          <rPr>
            <sz val="11"/>
            <rFont val="Calibri"/>
          </rPr>
          <t>Ensure access to /etc/cron.weekly is configured</t>
        </r>
      </text>
    </comment>
    <comment ref="M43" authorId="0" shapeId="0" xr:uid="{00000000-0006-0000-0500-0000ED000000}">
      <text>
        <r>
          <rPr>
            <sz val="11"/>
            <rFont val="Calibri"/>
          </rPr>
          <t>Ensure access to /etc/cron.monthly is configured</t>
        </r>
      </text>
    </comment>
    <comment ref="N43" authorId="0" shapeId="0" xr:uid="{00000000-0006-0000-0500-0000EE000000}">
      <text>
        <r>
          <rPr>
            <sz val="11"/>
            <rFont val="Calibri"/>
          </rPr>
          <t>Ensure access to /etc/cron.d is configured</t>
        </r>
      </text>
    </comment>
    <comment ref="O43" authorId="0" shapeId="0" xr:uid="{00000000-0006-0000-0500-0000EF000000}">
      <text>
        <r>
          <rPr>
            <sz val="11"/>
            <rFont val="Calibri"/>
          </rPr>
          <t>Ensure access to crontab is configured</t>
        </r>
      </text>
    </comment>
    <comment ref="P43" authorId="0" shapeId="0" xr:uid="{00000000-0006-0000-0500-0000F0000000}">
      <text>
        <r>
          <rPr>
            <sz val="11"/>
            <rFont val="Calibri"/>
          </rPr>
          <t>Ensure access to at is configured</t>
        </r>
      </text>
    </comment>
    <comment ref="Q43" authorId="0" shapeId="0" xr:uid="{00000000-0006-0000-0500-0000F1000000}">
      <text>
        <r>
          <rPr>
            <sz val="11"/>
            <rFont val="Calibri"/>
          </rPr>
          <t>Ensure ufw service is configured</t>
        </r>
      </text>
    </comment>
    <comment ref="R43" authorId="0" shapeId="0" xr:uid="{00000000-0006-0000-0500-0000F2000000}">
      <text>
        <r>
          <rPr>
            <sz val="11"/>
            <rFont val="Calibri"/>
          </rPr>
          <t>Ensure sshd access is configured</t>
        </r>
      </text>
    </comment>
    <comment ref="S43" authorId="0" shapeId="0" xr:uid="{00000000-0006-0000-0500-0000F3000000}">
      <text>
        <r>
          <rPr>
            <sz val="11"/>
            <rFont val="Calibri"/>
          </rPr>
          <t>Ensure auditd packages are installed</t>
        </r>
      </text>
    </comment>
  </commentList>
</comments>
</file>

<file path=xl/sharedStrings.xml><?xml version="1.0" encoding="utf-8"?>
<sst xmlns="http://schemas.openxmlformats.org/spreadsheetml/2006/main" count="7035" uniqueCount="2922">
  <si>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</si>
  <si>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</si>
  <si>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</si>
  <si>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</si>
  <si>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</si>
  <si>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</si>
  <si>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</si>
  <si>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</si>
  <si>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</si>
  <si>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</si>
  <si>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</si>
  <si>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</si>
  <si>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</si>
  <si>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</si>
  <si>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</si>
  <si>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</si>
  <si>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</si>
  <si>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</si>
  <si>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</si>
  <si>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</si>
  <si>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</si>
  <si>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</si>
  <si>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</si>
  <si>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</si>
  <si>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</si>
  <si>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</si>
  <si>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</si>
  <si>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</si>
  <si>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TEST TEST TEST</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</si>
  <si>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</si>
  <si>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</si>
  <si>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</si>
  <si>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</si>
  <si>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</si>
  <si>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</si>
  <si>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</si>
  <si>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</si>
  <si>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</si>
  <si>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</si>
  <si>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</si>
  <si>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</si>
  <si>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</si>
  <si>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</si>
  <si>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</si>
  <si>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</si>
  <si>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</si>
  <si>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</si>
  <si>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</si>
  <si>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</si>
  <si>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</si>
  <si>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</si>
  <si>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</si>
  <si>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</si>
  <si>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</si>
  <si>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</si>
  <si>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</si>
  <si>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</si>
  <si>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</si>
  <si>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</si>
  <si>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</si>
  <si>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</si>
  <si>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</si>
  <si>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</si>
  <si>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</si>
  <si>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</si>
  <si>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</si>
  <si>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</si>
  <si>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</si>
  <si>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</si>
  <si>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</si>
  <si>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</si>
  <si>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</si>
  <si>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</si>
  <si>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</si>
  <si>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</si>
  <si>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</si>
  <si>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</si>
  <si>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</si>
  <si>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</si>
  <si>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</si>
  <si>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</si>
  <si>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</si>
  <si>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</si>
  <si>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</si>
  <si>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</si>
  <si>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</si>
  <si>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</si>
  <si>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</si>
  <si>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</si>
  <si>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</si>
  <si>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</si>
  <si>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</si>
  <si>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</si>
  <si>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</si>
  <si>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</si>
  <si>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</si>
  <si>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</si>
  <si>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</si>
  <si>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</si>
  <si>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</si>
  <si>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</si>
  <si>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</si>
  <si>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</si>
  <si>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</si>
  <si>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</si>
  <si>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</si>
  <si>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</si>
  <si>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</si>
  <si>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</si>
  <si>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</si>
  <si>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</si>
  <si>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</si>
  <si>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</si>
  <si>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</si>
  <si>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</si>
  <si>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</si>
  <si>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</si>
  <si>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</si>
  <si>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</si>
  <si>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</si>
  <si>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</si>
  <si>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</si>
  <si>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</si>
  <si>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</si>
  <si>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</si>
  <si>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</si>
  <si>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</si>
  <si>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</si>
  <si>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</si>
  <si>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</si>
  <si>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</si>
  <si>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</si>
  <si>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</si>
  <si>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</si>
  <si>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</si>
  <si>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</si>
  <si>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</si>
  <si>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</si>
  <si>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</si>
  <si>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</si>
  <si>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</si>
  <si>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</si>
  <si>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</si>
  <si>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</si>
  <si>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</si>
  <si>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</si>
  <si>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</si>
  <si>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</si>
  <si>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</si>
  <si>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</si>
  <si>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</si>
  <si>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</si>
  <si>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</si>
  <si>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</si>
  <si>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</si>
  <si>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</si>
  <si>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</si>
  <si>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</si>
  <si>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</si>
  <si>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</si>
  <si>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</si>
  <si>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</si>
  <si>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</si>
  <si>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</si>
  <si>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</si>
  <si>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</si>
  <si>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</si>
  <si>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</si>
  <si>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</si>
  <si>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</si>
  <si>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</si>
  <si>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</si>
  <si>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</si>
  <si>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</si>
  <si>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</si>
  <si>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</si>
  <si>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</si>
  <si>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</si>
  <si>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</si>
  <si>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</si>
  <si>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</si>
  <si>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</si>
  <si>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</si>
  <si>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</si>
  <si>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</si>
  <si>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</si>
  <si>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</si>
  <si>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</si>
  <si>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</si>
  <si>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</si>
  <si>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</si>
  <si>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</si>
  <si>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</si>
  <si>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</si>
  <si>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</si>
  <si>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</si>
  <si>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</si>
  <si>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</si>
  <si>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</si>
  <si>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</si>
  <si>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</si>
  <si>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</si>
  <si>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</si>
  <si>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</si>
  <si>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</si>
  <si>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</si>
  <si>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</si>
  <si>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</si>
  <si>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</si>
  <si>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</si>
  <si>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</si>
  <si>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</si>
  <si>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</si>
  <si>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</si>
  <si>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</si>
  <si>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</si>
  <si>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</si>
  <si>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</si>
  <si>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Most package managers implement GPG key signing to verify package integrity during installation.</t>
    </r>
  </si>
  <si>
    <r>
      <rPr>
        <sz val="11"/>
        <color rgb="FF000000"/>
        <rFont val="Calibri"/>
      </rPr>
      <t>Verify GPG keys are configured correctly for your package manager:</t>
    </r>
    <r>
      <rPr>
        <sz val="11"/>
        <color rgb="FF000000"/>
        <rFont val="Calibri"/>
      </rPr>
      <t xml:space="preserve">
</t>
    </r>
    <r>
      <rPr>
        <sz val="11"/>
        <color rgb="FF006096"/>
        <rFont val="Roboto Condensed"/>
      </rPr>
      <t># apt-key 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apt-key list</t>
    </r>
    <r>
      <rPr>
        <sz val="11"/>
        <color rgb="FF000000"/>
        <rFont val="Calibri"/>
      </rPr>
      <t xml:space="preserve"> is deprecated. Manage keyring files in </t>
    </r>
    <r>
      <rPr>
        <b/>
        <sz val="11"/>
        <color rgb="FF000000"/>
        <rFont val="Calibri"/>
      </rPr>
      <t>trusted.gpg.d</t>
    </r>
    <r>
      <rPr>
        <sz val="11"/>
        <color rgb="FF000000"/>
        <rFont val="Calibri"/>
      </rPr>
      <t xml:space="preserve"> instead (see apt-key(8)).</t>
    </r>
    <r>
      <rPr>
        <sz val="11"/>
        <color rgb="FF000000"/>
        <rFont val="Calibri"/>
      </rPr>
      <t xml:space="preserve">
</t>
    </r>
    <r>
      <rPr>
        <sz val="11"/>
        <color rgb="FF000000"/>
        <rFont val="Calibri"/>
      </rPr>
      <t xml:space="preserve">- With the deprecation of </t>
    </r>
    <r>
      <rPr>
        <b/>
        <sz val="11"/>
        <color rgb="FF000000"/>
        <rFont val="Calibri"/>
      </rPr>
      <t>apt-key</t>
    </r>
    <r>
      <rPr>
        <sz val="11"/>
        <color rgb="FF000000"/>
        <rFont val="Calibri"/>
      </rPr>
      <t xml:space="preserve"> it is recommended to use the </t>
    </r>
    <r>
      <rPr>
        <b/>
        <sz val="11"/>
        <color rgb="FF000000"/>
        <rFont val="Calibri"/>
      </rPr>
      <t>Signed-By</t>
    </r>
    <r>
      <rPr>
        <sz val="11"/>
        <color rgb="FF000000"/>
        <rFont val="Calibri"/>
      </rPr>
      <t xml:space="preserve"> option in </t>
    </r>
    <r>
      <rPr>
        <b/>
        <sz val="11"/>
        <color rgb="FF000000"/>
        <rFont val="Calibri"/>
      </rPr>
      <t>sources.list</t>
    </r>
    <r>
      <rPr>
        <sz val="11"/>
        <color rgb="FF000000"/>
        <rFont val="Calibri"/>
      </rPr>
      <t xml:space="preserve"> to require a repository to pass apt-secure(8) verification with a certain set of keys rather than all trusted keys apt has configured.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Run the following script and verify GPG keys are configured correctly for your package manager:</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file in /etc/apt/trusted.gpg.d/*.{gpg,asc} /etc/apt/sources.list.d/*.{gpg,asc} ; do</t>
    </r>
    <r>
      <rPr>
        <sz val="11"/>
        <color rgb="FF006096"/>
        <rFont val="Roboto Condensed"/>
      </rPr>
      <t xml:space="preserve">
</t>
    </r>
    <r>
      <rPr>
        <sz val="11"/>
        <color rgb="FF006096"/>
        <rFont val="Roboto Condensed"/>
      </rPr>
      <t xml:space="preserve">      if [ -f "$file" ]; then</t>
    </r>
    <r>
      <rPr>
        <sz val="11"/>
        <color rgb="FF006096"/>
        <rFont val="Roboto Condensed"/>
      </rPr>
      <t xml:space="preserve">
</t>
    </r>
    <r>
      <rPr>
        <sz val="11"/>
        <color rgb="FF006096"/>
        <rFont val="Roboto Condensed"/>
      </rPr>
      <t xml:space="preserve">         echo -e "File: $file"</t>
    </r>
    <r>
      <rPr>
        <sz val="11"/>
        <color rgb="FF006096"/>
        <rFont val="Roboto Condensed"/>
      </rPr>
      <t xml:space="preserve">
</t>
    </r>
    <r>
      <rPr>
        <sz val="11"/>
        <color rgb="FF006096"/>
        <rFont val="Roboto Condensed"/>
      </rPr>
      <t xml:space="preserve">         gpg --list-packets "$file" 2&gt;/dev/null | awk '/keyid/ &amp;&amp; !seen[$NF]++ {print "keyid:", $NF}'</t>
    </r>
    <r>
      <rPr>
        <sz val="11"/>
        <color rgb="FF006096"/>
        <rFont val="Roboto Condensed"/>
      </rPr>
      <t xml:space="preserve">
</t>
    </r>
    <r>
      <rPr>
        <sz val="11"/>
        <color rgb="FF006096"/>
        <rFont val="Roboto Condensed"/>
      </rPr>
      <t xml:space="preserve">         gpg --list-packets "$file" 2&gt;/dev/null | awk '/Signed-By:/ {print "signed-by:", $NF}'</t>
    </r>
    <r>
      <rPr>
        <sz val="11"/>
        <color rgb="FF006096"/>
        <rFont val="Roboto Condensed"/>
      </rPr>
      <t xml:space="preserve">
</t>
    </r>
    <r>
      <rPr>
        <sz val="11"/>
        <color rgb="FF006096"/>
        <rFont val="Roboto Condensed"/>
      </rPr>
      <t xml:space="preserve">         echo -e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REVIEW and VERIFY to ensure that GPG keys are configured correctly for your package manager IAW site policy.</t>
    </r>
  </si>
  <si>
    <t>1.2.1.2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</si>
  <si>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</si>
  <si>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</si>
  <si>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</si>
  <si>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and verify package repositories are configured correctly:</t>
    </r>
    <r>
      <rPr>
        <sz val="11"/>
        <color rgb="FF000000"/>
        <rFont val="Calibri"/>
      </rPr>
      <t xml:space="preserve">
</t>
    </r>
    <r>
      <rPr>
        <sz val="11"/>
        <color rgb="FF006096"/>
        <rFont val="Roboto Condensed"/>
      </rPr>
      <t># apt-cache policy</t>
    </r>
    <r>
      <rPr>
        <sz val="11"/>
        <color rgb="FF006096"/>
        <rFont val="Roboto Condensed"/>
      </rPr>
      <t xml:space="preserve">
</t>
    </r>
  </si>
  <si>
    <t>1.2.1.3</t>
  </si>
  <si>
    <r>
      <rPr>
        <sz val="11"/>
        <rFont val="Calibri"/>
      </rPr>
      <t>Ensure weak dependencies are configured</t>
    </r>
  </si>
  <si>
    <r>
      <rPr>
        <sz val="11"/>
        <color rgb="FF000000"/>
        <rFont val="Calibri"/>
      </rPr>
      <t xml:space="preserve">Create a file under </t>
    </r>
    <r>
      <rPr>
        <b/>
        <sz val="11"/>
        <color rgb="FF000000"/>
        <rFont val="Calibri"/>
      </rPr>
      <t>/etc/apt/apt.conf.d/</t>
    </r>
    <r>
      <rPr>
        <sz val="11"/>
        <color rgb="FF000000"/>
        <rFont val="Calibri"/>
      </rPr>
      <t xml:space="preserve"> to disable the installation of weak dependencies:</t>
    </r>
    <r>
      <rPr>
        <sz val="11"/>
        <color rgb="FF000000"/>
        <rFont val="Calibri"/>
      </rPr>
      <t xml:space="preserve">
</t>
    </r>
    <r>
      <rPr>
        <sz val="11"/>
        <color rgb="FF006096"/>
        <rFont val="Roboto Condensed"/>
      </rPr>
      <t># printf '%s\n%s\n' "" 'APT::Install-Recommends "0";' 'APT::Install-Suggests "0";' &gt; /etc/apt/apt.conf.d/60-no-weak-dependencies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All configuration files under </t>
    </r>
    <r>
      <rPr>
        <b/>
        <sz val="11"/>
        <color rgb="FF000000"/>
        <rFont val="Calibri"/>
      </rPr>
      <t>/etc/apt/apt.conf.d/</t>
    </r>
    <r>
      <rPr>
        <sz val="11"/>
        <color rgb="FF000000"/>
        <rFont val="Calibri"/>
      </rPr>
      <t xml:space="preserve"> are sorted in lexicographic order and where conflicting settings exist the last one will take precedence.</t>
    </r>
  </si>
  <si>
    <r>
      <rPr>
        <sz val="11"/>
        <color rgb="FF000000"/>
        <rFont val="Calibri"/>
      </rPr>
      <t>The Debian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for packages which offer add-ons which might be useful.</t>
    </r>
  </si>
  <si>
    <r>
      <rPr>
        <sz val="11"/>
        <color rgb="FF000000"/>
        <rFont val="Calibri"/>
      </rPr>
      <t>Run the following command and verify that the APT options for weak dependencies are disabled:</t>
    </r>
    <r>
      <rPr>
        <sz val="11"/>
        <color rgb="FF000000"/>
        <rFont val="Calibri"/>
      </rPr>
      <t xml:space="preserve">
</t>
    </r>
    <r>
      <rPr>
        <sz val="11"/>
        <color rgb="FF006096"/>
        <rFont val="Roboto Condensed"/>
      </rPr>
      <t># /usr/bin/apt-config dump | /usr/bin/grep "APT::Install-"</t>
    </r>
    <r>
      <rPr>
        <sz val="11"/>
        <color rgb="FF006096"/>
        <rFont val="Roboto Condensed"/>
      </rPr>
      <t xml:space="preserve">
</t>
    </r>
    <r>
      <rPr>
        <sz val="11"/>
        <color rgb="FF000000"/>
        <rFont val="Calibri"/>
      </rPr>
      <t xml:space="preserve">
</t>
    </r>
    <r>
      <rPr>
        <sz val="11"/>
        <color rgb="FF000000"/>
        <rFont val="Calibri"/>
      </rPr>
      <t>Verify the output matches the following</t>
    </r>
    <r>
      <rPr>
        <sz val="11"/>
        <color rgb="FF000000"/>
        <rFont val="Calibri"/>
      </rPr>
      <t xml:space="preserve">
</t>
    </r>
    <r>
      <rPr>
        <sz val="11"/>
        <color rgb="FF006096"/>
        <rFont val="Roboto Condensed"/>
      </rPr>
      <t>APT::Install-Recommends "0";</t>
    </r>
    <r>
      <rPr>
        <sz val="11"/>
        <color rgb="FF006096"/>
        <rFont val="Roboto Condensed"/>
      </rPr>
      <t xml:space="preserve">
</t>
    </r>
    <r>
      <rPr>
        <sz val="11"/>
        <color rgb="FF006096"/>
        <rFont val="Roboto Condensed"/>
      </rPr>
      <t>APT::Install-Suggests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behaviour is to install packages marked as recommended.</t>
    </r>
  </si>
  <si>
    <r>
      <rPr>
        <sz val="11"/>
        <color rgb="FF006096"/>
        <rFont val="Roboto Condensed"/>
      </rPr>
      <t>APT::Install-Recommends "1";</t>
    </r>
    <r>
      <rPr>
        <sz val="11"/>
        <color rgb="FF006096"/>
        <rFont val="Roboto Condensed"/>
      </rPr>
      <t xml:space="preserve">
</t>
    </r>
    <r>
      <rPr>
        <sz val="11"/>
        <color rgb="FF006096"/>
        <rFont val="Roboto Condensed"/>
      </rPr>
      <t>APT::Install-Suggests "0";</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</si>
  <si>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</si>
  <si>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</si>
  <si>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</si>
  <si>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Run the following commands to update all packages following local site policy guidance on applying updates and patches:</t>
    </r>
    <r>
      <rPr>
        <sz val="11"/>
        <color rgb="FF000000"/>
        <rFont val="Calibri"/>
      </rPr>
      <t xml:space="preserve">
</t>
    </r>
    <r>
      <rPr>
        <sz val="11"/>
        <color rgb="FF000000"/>
        <rFont val="Calibri"/>
      </rPr>
      <t>Run the following command to update the system with the available patches and updates:</t>
    </r>
    <r>
      <rPr>
        <sz val="11"/>
        <color rgb="FF000000"/>
        <rFont val="Calibri"/>
      </rPr>
      <t xml:space="preserve">
</t>
    </r>
    <r>
      <rPr>
        <sz val="11"/>
        <color rgb="FF006096"/>
        <rFont val="Roboto Condensed"/>
      </rPr>
      <t># apt update</t>
    </r>
    <r>
      <rPr>
        <sz val="11"/>
        <color rgb="FF006096"/>
        <rFont val="Roboto Condensed"/>
      </rPr>
      <t xml:space="preserve">
</t>
    </r>
    <r>
      <rPr>
        <sz val="11"/>
        <color rgb="FF000000"/>
        <rFont val="Calibri"/>
      </rPr>
      <t xml:space="preserve">
</t>
    </r>
    <r>
      <rPr>
        <sz val="11"/>
        <color rgb="FF000000"/>
        <rFont val="Calibri"/>
      </rPr>
      <t>Run one of the following commands to apply the updates and patches:</t>
    </r>
    <r>
      <rPr>
        <sz val="11"/>
        <color rgb="FF000000"/>
        <rFont val="Calibri"/>
      </rPr>
      <t xml:space="preserve">
</t>
    </r>
    <r>
      <rPr>
        <sz val="11"/>
        <color rgb="FF006096"/>
        <rFont val="Roboto Condensed"/>
      </rPr>
      <t># apt upgrade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 apt dist-upgrade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running the command </t>
    </r>
    <r>
      <rPr>
        <b/>
        <sz val="11"/>
        <color rgb="FF000000"/>
        <rFont val="Calibri"/>
      </rPr>
      <t>apt dist-upgrade</t>
    </r>
    <r>
      <rPr>
        <sz val="11"/>
        <color rgb="FF000000"/>
        <rFont val="Calibri"/>
      </rPr>
      <t xml:space="preserve"> that apt has a "smart" conflict resolution system, and it will attempt to upgrade the most important packages at the expense of less important ones if necessary. So, </t>
    </r>
    <r>
      <rPr>
        <b/>
        <sz val="11"/>
        <color rgb="FF000000"/>
        <rFont val="Calibri"/>
      </rPr>
      <t>dist-upgrade</t>
    </r>
    <r>
      <rPr>
        <sz val="11"/>
        <color rgb="FF000000"/>
        <rFont val="Calibri"/>
      </rPr>
      <t xml:space="preserve"> command may remove some packages.</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</si>
  <si>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</si>
  <si>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</si>
  <si>
    <t>Configure AppArmor</t>
  </si>
  <si>
    <t>1.3.1.1</t>
  </si>
  <si>
    <r>
      <rPr>
        <sz val="11"/>
        <rFont val="Calibri"/>
      </rPr>
      <t>Ensure apparmor packages are installed</t>
    </r>
  </si>
  <si>
    <r>
      <rPr>
        <sz val="11"/>
        <color rgb="FF000000"/>
        <rFont val="Calibri"/>
      </rPr>
      <t xml:space="preserve">Run the following command to install </t>
    </r>
    <r>
      <rPr>
        <b/>
        <sz val="11"/>
        <color rgb="FF000000"/>
        <rFont val="Calibri"/>
      </rPr>
      <t>apparmor</t>
    </r>
    <r>
      <rPr>
        <sz val="11"/>
        <color rgb="FF000000"/>
        <rFont val="Calibri"/>
      </rPr>
      <t xml:space="preserve"> and </t>
    </r>
    <r>
      <rPr>
        <b/>
        <sz val="11"/>
        <color rgb="FF000000"/>
        <rFont val="Calibri"/>
      </rPr>
      <t>apparmor-utils</t>
    </r>
    <r>
      <rPr>
        <sz val="11"/>
        <color rgb="FF000000"/>
        <rFont val="Calibri"/>
      </rPr>
      <t>:</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</si>
  <si>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</si>
  <si>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</si>
  <si>
    <t>1.3.1.2</t>
  </si>
  <si>
    <r>
      <rPr>
        <sz val="11"/>
        <rFont val="Calibri"/>
      </rPr>
      <t>Ensure AppArmor is enabled</t>
    </r>
  </si>
  <si>
    <r>
      <rPr>
        <sz val="11"/>
        <color rgb="FF000000"/>
        <rFont val="Calibri"/>
      </rPr>
      <t xml:space="preserve">Edit </t>
    </r>
    <r>
      <rPr>
        <b/>
        <sz val="11"/>
        <color rgb="FF000000"/>
        <rFont val="Calibri"/>
      </rPr>
      <t>/etc/default/grub</t>
    </r>
    <r>
      <rPr>
        <sz val="11"/>
        <color rgb="FF000000"/>
        <rFont val="Calibri"/>
      </rPr>
      <t xml:space="preserve"> of file in </t>
    </r>
    <r>
      <rPr>
        <b/>
        <sz val="11"/>
        <color rgb="FF000000"/>
        <rFont val="Calibri"/>
      </rPr>
      <t>/etc/default/grub.d</t>
    </r>
    <r>
      <rPr>
        <sz val="11"/>
        <color rgb="FF000000"/>
        <rFont val="Calibri"/>
      </rPr>
      <t xml:space="preserve"> and remove the </t>
    </r>
    <r>
      <rPr>
        <b/>
        <sz val="11"/>
        <color rgb="FF000000"/>
        <rFont val="Calibri"/>
      </rPr>
      <t>apparmor=0</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0000"/>
        <rFont val="Calibri"/>
      </rPr>
      <t xml:space="preserve">Run the following commands to update the </t>
    </r>
    <r>
      <rPr>
        <b/>
        <sz val="11"/>
        <color rgb="FF000000"/>
        <rFont val="Calibri"/>
      </rPr>
      <t>grub2</t>
    </r>
    <r>
      <rPr>
        <sz val="11"/>
        <color rgb="FF000000"/>
        <rFont val="Calibri"/>
      </rPr>
      <t xml:space="preserve"> configuration and reboot the system:</t>
    </r>
    <r>
      <rPr>
        <sz val="11"/>
        <color rgb="FF000000"/>
        <rFont val="Calibri"/>
      </rPr>
      <t xml:space="preserve">
</t>
    </r>
    <r>
      <rPr>
        <sz val="11"/>
        <color rgb="FF006096"/>
        <rFont val="Roboto Condensed"/>
      </rPr>
      <t># update-grub</t>
    </r>
    <r>
      <rPr>
        <sz val="11"/>
        <color rgb="FF006096"/>
        <rFont val="Roboto Condensed"/>
      </rPr>
      <t xml:space="preserve">
</t>
    </r>
    <r>
      <rPr>
        <sz val="11"/>
        <color rgb="FF006096"/>
        <rFont val="Roboto Condensed"/>
      </rPr>
      <t># reboot</t>
    </r>
    <r>
      <rPr>
        <sz val="11"/>
        <color rgb="FF006096"/>
        <rFont val="Roboto Condensed"/>
      </rPr>
      <t xml:space="preserve">
</t>
    </r>
  </si>
  <si>
    <r>
      <rPr>
        <b/>
        <sz val="11"/>
        <color rgb="FF000000"/>
        <rFont val="Calibri"/>
      </rPr>
      <t>AppArmor</t>
    </r>
    <r>
      <rPr>
        <sz val="11"/>
        <color rgb="FF000000"/>
        <rFont val="Calibri"/>
      </rPr>
      <t xml:space="preserve"> is a kernel enhancement to confine programs to a limited set of resources. </t>
    </r>
    <r>
      <rPr>
        <b/>
        <sz val="11"/>
        <color rgb="FF000000"/>
        <rFont val="Calibri"/>
      </rPr>
      <t>AppArmor</t>
    </r>
    <r>
      <rPr>
        <sz val="11"/>
        <color rgb="FF000000"/>
        <rFont val="Calibri"/>
      </rPr>
      <t xml:space="preserve"> is enabled by default.</t>
    </r>
    <r>
      <rPr>
        <sz val="11"/>
        <color rgb="FF000000"/>
        <rFont val="Calibri"/>
      </rPr>
      <t xml:space="preserve">
</t>
    </r>
    <r>
      <rPr>
        <b/>
        <sz val="11"/>
        <color rgb="FF000000"/>
        <rFont val="Calibri"/>
      </rPr>
      <t>Note:</t>
    </r>
    <r>
      <rPr>
        <sz val="11"/>
        <color rgb="FF000000"/>
        <rFont val="Calibri"/>
      </rPr>
      <t xml:space="preserve"> This recommendation is designed around the grub bootloader, if LILO or another bootloader is in use in your environment enact equivalent settings.</t>
    </r>
  </si>
  <si>
    <r>
      <rPr>
        <sz val="11"/>
        <color rgb="FF000000"/>
        <rFont val="Calibri"/>
      </rPr>
      <t xml:space="preserve">Run the following command to verify that </t>
    </r>
    <r>
      <rPr>
        <b/>
        <sz val="11"/>
        <color rgb="FF000000"/>
        <rFont val="Calibri"/>
      </rPr>
      <t>AppArmor</t>
    </r>
    <r>
      <rPr>
        <sz val="11"/>
        <color rgb="FF000000"/>
        <rFont val="Calibri"/>
      </rPr>
      <t xml:space="preserve"> has not been disabled:</t>
    </r>
    <r>
      <rPr>
        <sz val="11"/>
        <color rgb="FF000000"/>
        <rFont val="Calibri"/>
      </rPr>
      <t xml:space="preserve">
</t>
    </r>
    <r>
      <rPr>
        <sz val="11"/>
        <color rgb="FF006096"/>
        <rFont val="Roboto Condensed"/>
      </rPr>
      <t># grep "^\s*linux" /boot/grub/grub.cfg | grep "apparmor=0"</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</si>
  <si>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</si>
  <si>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</si>
  <si>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</si>
  <si>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</si>
  <si>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</si>
  <si>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</si>
  <si>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apparmor_restrict_unprivileged_unconfined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</si>
  <si>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kernel.apparmor_restrict_unprivileged_unconfined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"kernel.apparmor_restrict_unprivileged_unconfined = 1"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kernel.apparmor_restrict_unprivileged_unconfined=1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</si>
  <si>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By making sure the </t>
    </r>
    <r>
      <rPr>
        <b/>
        <sz val="11"/>
        <color rgb="FF000000"/>
        <rFont val="Calibri"/>
      </rPr>
      <t>kernel.apparmor_restrict_unprivileged_unconfined</t>
    </r>
    <r>
      <rPr>
        <sz val="11"/>
        <color rgb="FF000000"/>
        <rFont val="Calibri"/>
      </rPr>
      <t xml:space="preserve"> sysctl setting is enabled, a process that is unprivileged and unconfined cannot leverage </t>
    </r>
    <r>
      <rPr>
        <b/>
        <sz val="11"/>
        <color rgb="FF000000"/>
        <rFont val="Calibri"/>
      </rPr>
      <t>aa-exec</t>
    </r>
    <r>
      <rPr>
        <sz val="11"/>
        <color rgb="FF000000"/>
        <rFont val="Calibri"/>
      </rPr>
      <t xml:space="preserve"> to change to a more favourable profile</t>
    </r>
  </si>
  <si>
    <r>
      <rPr>
        <sz val="11"/>
        <color rgb="FF000000"/>
        <rFont val="Calibri"/>
      </rPr>
      <t>This recommendation need an kernel option, check if/proc/sys/kernel/apparmor_restrict_unprivileged_unconfined exist, if not, you can skip this recommendation or rebuild your kernel with CONFIG_SECURITY_APPARMOR_RESTRICT_UNPRIVILEGED_UNCONFINED=y.</t>
    </r>
    <r>
      <rPr>
        <sz val="11"/>
        <color rgb="FF000000"/>
        <rFont val="Calibri"/>
      </rPr>
      <t xml:space="preserve">
</t>
    </r>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kernel.apparmor_restrict_unprivileged_unconfined</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a_parlist=(kernel.apparmor_restrict_unprivileged_unconfined=1)</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 \</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</si>
  <si>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</si>
  <si>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</si>
  <si>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</si>
  <si>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</si>
  <si>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</si>
  <si>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</si>
  <si>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</si>
  <si>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</si>
  <si>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</si>
  <si>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</si>
  <si>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</si>
  <si>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</si>
  <si>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</si>
  <si>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</si>
  <si>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</si>
  <si>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</si>
  <si>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kernel.randomize_va_space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</si>
  <si>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l_grep="${l_option//./\\.}" l_value="2"</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</si>
  <si>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</si>
  <si>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-Psio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-Psio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</si>
  <si>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kernel.randomize_va_space = 2</t>
    </r>
  </si>
  <si>
    <t>1.5.2</t>
  </si>
  <si>
    <r>
      <rPr>
        <sz val="11"/>
        <rFont val="Calibri"/>
      </rPr>
      <t>Ensure kernel.yama.ptrace_scope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</si>
  <si>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l_grep="${l_option//./\\.}" l_value="(1|2|3)"</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</si>
  <si>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</si>
  <si>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-Psio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-Psio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</si>
  <si>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kernel.yama.ptrace_scope = 0</t>
    </r>
  </si>
  <si>
    <t>1.5.3</t>
  </si>
  <si>
    <r>
      <rPr>
        <sz val="11"/>
        <rFont val="Calibri"/>
      </rPr>
      <t>Ensure fs.suid_dumpable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</si>
  <si>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l_grep="${l_option//./\\.}"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</si>
  <si>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</si>
  <si>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 Run the following script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-Psio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-Psio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is set to: "0"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</si>
  <si>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fs.suid_dumpable = 0</t>
    </r>
  </si>
  <si>
    <t>1.5.4</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</si>
  <si>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</si>
  <si>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and file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'/^\s*[#\n\r]+\s+hard\s+core\h+([1-9][0-9]*)/s/^/#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</si>
  <si>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</si>
  <si>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</si>
  <si>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</si>
  <si>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1.5.5</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</si>
  <si>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</si>
  <si>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</si>
  <si>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</si>
  <si>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</si>
  <si>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1.5.6</t>
  </si>
  <si>
    <r>
      <rPr>
        <sz val="11"/>
        <rFont val="Calibri"/>
      </rPr>
      <t>Ensure Automatic Error Reporting is configured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</si>
  <si>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</si>
  <si>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</si>
  <si>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</si>
  <si>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</si>
  <si>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Configure Command Line Warning Banners</t>
  </si>
  <si>
    <t>1.6.1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</si>
  <si>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</si>
  <si>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</si>
  <si>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</si>
  <si>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</si>
  <si>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1.6.2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</si>
  <si>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</si>
  <si>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</si>
  <si>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</si>
  <si>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t>
    </r>
    <r>
      <rPr>
        <sz val="11"/>
        <color rgb="FF006096"/>
        <rFont val="Roboto Condensed"/>
      </rPr>
      <t xml:space="preserve">
</t>
    </r>
  </si>
  <si>
    <t>1.6.3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</si>
  <si>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</si>
  <si>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</si>
  <si>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</si>
  <si>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</si>
  <si>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</si>
  <si>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</si>
  <si>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</si>
  <si>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</si>
  <si>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</si>
  <si>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</si>
  <si>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</si>
  <si>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</si>
  <si>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</si>
  <si>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</si>
  <si>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</si>
  <si>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</si>
  <si>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</si>
  <si>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</si>
  <si>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</si>
  <si>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</si>
  <si>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</si>
  <si>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1.7.1</t>
  </si>
  <si>
    <r>
      <rPr>
        <sz val="11"/>
        <rFont val="Calibri"/>
      </rPr>
      <t>Ensure GDM is removed</t>
    </r>
  </si>
  <si>
    <r>
      <rPr>
        <sz val="11"/>
        <color rgb="FF000000"/>
        <rFont val="Calibri"/>
      </rPr>
      <t xml:space="preserve">Run the following commands to uninstall </t>
    </r>
    <r>
      <rPr>
        <b/>
        <sz val="11"/>
        <color rgb="FF000000"/>
        <rFont val="Calibri"/>
      </rPr>
      <t>gdm3</t>
    </r>
    <r>
      <rPr>
        <sz val="11"/>
        <color rgb="FF000000"/>
        <rFont val="Calibri"/>
      </rPr>
      <t xml:space="preserve"> and remove unused dependencies:</t>
    </r>
    <r>
      <rPr>
        <sz val="11"/>
        <color rgb="FF000000"/>
        <rFont val="Calibri"/>
      </rPr>
      <t xml:space="preserve">
</t>
    </r>
    <r>
      <rPr>
        <sz val="11"/>
        <color rgb="FF006096"/>
        <rFont val="Roboto Condensed"/>
      </rPr>
      <t># apt purge gdm3</t>
    </r>
    <r>
      <rPr>
        <sz val="11"/>
        <color rgb="FF006096"/>
        <rFont val="Roboto Condensed"/>
      </rPr>
      <t xml:space="preserve">
</t>
    </r>
    <r>
      <rPr>
        <sz val="11"/>
        <color rgb="FF006096"/>
        <rFont val="Roboto Condensed"/>
      </rPr>
      <t># apt autoremove gdm3</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</si>
  <si>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</si>
  <si>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</si>
  <si>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and verify </t>
    </r>
    <r>
      <rPr>
        <b/>
        <sz val="11"/>
        <color rgb="FF000000"/>
        <rFont val="Calibri"/>
      </rPr>
      <t>gdm3</t>
    </r>
    <r>
      <rPr>
        <sz val="11"/>
        <color rgb="FF000000"/>
        <rFont val="Calibri"/>
      </rPr>
      <t xml:space="preserve"> is not installed:</t>
    </r>
    <r>
      <rPr>
        <sz val="11"/>
        <color rgb="FF000000"/>
        <rFont val="Calibri"/>
      </rPr>
      <t xml:space="preserve">
</t>
    </r>
    <r>
      <rPr>
        <sz val="11"/>
        <color rgb="FF006096"/>
        <rFont val="Roboto Condensed"/>
      </rPr>
      <t># dpkg-query -s gdm3 &amp;&gt;/dev/null &amp;&amp; echo "gdm3 is installed"</t>
    </r>
    <r>
      <rPr>
        <sz val="11"/>
        <color rgb="FF006096"/>
        <rFont val="Roboto Condensed"/>
      </rPr>
      <t xml:space="preserve">
</t>
    </r>
    <r>
      <rPr>
        <sz val="11"/>
        <color rgb="FF000000"/>
        <rFont val="Calibri"/>
      </rPr>
      <t xml:space="preserve">
</t>
    </r>
    <r>
      <rPr>
        <sz val="11"/>
        <color rgb="FF000000"/>
        <rFont val="Calibri"/>
      </rPr>
      <t>Nothing should be returned</t>
    </r>
  </si>
  <si>
    <t>1.7.2</t>
  </si>
  <si>
    <r>
      <rPr>
        <sz val="11"/>
        <rFont val="Calibri"/>
      </rPr>
      <t>Ensure GDM login banner is configured</t>
    </r>
  </si>
  <si>
    <r>
      <rPr>
        <b/>
        <sz val="11"/>
        <color rgb="FF000000"/>
        <rFont val="Calibri"/>
      </rPr>
      <t>- IF -</t>
    </r>
    <r>
      <rPr>
        <sz val="11"/>
        <color rgb="FF000000"/>
        <rFont val="Calibri"/>
      </rPr>
      <t xml:space="preserve"> A user profile is already created run the following commands to set and enable the text banner message on the login screen:</t>
    </r>
    <r>
      <rPr>
        <sz val="11"/>
        <color rgb="FF000000"/>
        <rFont val="Calibri"/>
      </rPr>
      <t xml:space="preserve">
</t>
    </r>
    <r>
      <rPr>
        <sz val="11"/>
        <color rgb="FF006096"/>
        <rFont val="Roboto Condensed"/>
      </rPr>
      <t># gsettings set org.gnome.login-screen banner-message-text 'Authorized uses only. All activity may be monitored and reported'</t>
    </r>
    <r>
      <rPr>
        <sz val="11"/>
        <color rgb="FF006096"/>
        <rFont val="Roboto Condensed"/>
      </rPr>
      <t xml:space="preserve">
</t>
    </r>
    <r>
      <rPr>
        <sz val="11"/>
        <color rgb="FF000000"/>
        <rFont val="Calibri"/>
      </rPr>
      <t xml:space="preserve">
</t>
    </r>
    <r>
      <rPr>
        <sz val="11"/>
        <color rgb="FF006096"/>
        <rFont val="Roboto Condensed"/>
      </rPr>
      <t># gsettings set org.gnome.login-screen banner-message-enable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may be set in accordance with local site policy</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the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/etc/dconf/db/gdm.d/01-banner-message</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</si>
  <si>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</si>
  <si>
    <r>
      <rPr>
        <sz val="11"/>
        <color rgb="FF000000"/>
        <rFont val="Calibri"/>
      </rPr>
      <t>Run the following commands to verify that the text banner on the login screen is enabled and set:</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</si>
  <si>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</si>
  <si>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1.7.3</t>
  </si>
  <si>
    <r>
      <rPr>
        <sz val="11"/>
        <rFont val="Calibri"/>
      </rPr>
      <t>Ensure GDM disable-user-list option is enabled</t>
    </r>
  </si>
  <si>
    <r>
      <rPr>
        <b/>
        <sz val="11"/>
        <color rgb="FF000000"/>
        <rFont val="Calibri"/>
      </rPr>
      <t>- IF -</t>
    </r>
    <r>
      <rPr>
        <sz val="11"/>
        <color rgb="FF000000"/>
        <rFont val="Calibri"/>
      </rPr>
      <t xml:space="preserve"> A user profile exists run the following command to enable the </t>
    </r>
    <r>
      <rPr>
        <b/>
        <sz val="11"/>
        <color rgb="FF000000"/>
        <rFont val="Calibri"/>
      </rPr>
      <t>disable-user-list</t>
    </r>
    <r>
      <rPr>
        <sz val="11"/>
        <color rgb="FF000000"/>
        <rFont val="Calibri"/>
      </rPr>
      <t>:</t>
    </r>
    <r>
      <rPr>
        <sz val="11"/>
        <color rgb="FF000000"/>
        <rFont val="Calibri"/>
      </rPr>
      <t xml:space="preserve">
</t>
    </r>
    <r>
      <rPr>
        <sz val="11"/>
        <color rgb="FF006096"/>
        <rFont val="Roboto Condensed"/>
      </rPr>
      <t># gsettings set org.gnome.login-screen disable-user-list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/etc/dconf/db/gdm.d/00-login-screen</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 Do not show the user list</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</si>
  <si>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</si>
  <si>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</si>
  <si>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</si>
  <si>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1.7.4</t>
  </si>
  <si>
    <r>
      <rPr>
        <sz val="11"/>
        <rFont val="Calibri"/>
      </rPr>
      <t>Ensure GDM screen locks when the user is idle</t>
    </r>
  </si>
  <si>
    <r>
      <rPr>
        <b/>
        <sz val="11"/>
        <color rgb="FF000000"/>
        <rFont val="Calibri"/>
      </rPr>
      <t>- IF -</t>
    </r>
    <r>
      <rPr>
        <sz val="11"/>
        <color rgb="FF000000"/>
        <rFont val="Calibri"/>
      </rPr>
      <t xml:space="preserve"> A user profile is already created run the following commands to enable screen locks when the user is idle:</t>
    </r>
    <r>
      <rPr>
        <sz val="11"/>
        <color rgb="FF000000"/>
        <rFont val="Calibri"/>
      </rPr>
      <t xml:space="preserve">
</t>
    </r>
    <r>
      <rPr>
        <sz val="11"/>
        <color rgb="FF006096"/>
        <rFont val="Roboto Condensed"/>
      </rPr>
      <t># gsettings set org.gnome.desktop.screensaver lock-delay 5</t>
    </r>
    <r>
      <rPr>
        <sz val="11"/>
        <color rgb="FF006096"/>
        <rFont val="Roboto Condensed"/>
      </rPr>
      <t xml:space="preserve">
</t>
    </r>
    <r>
      <rPr>
        <sz val="11"/>
        <color rgb="FF000000"/>
        <rFont val="Calibri"/>
      </rPr>
      <t xml:space="preserve">
</t>
    </r>
    <r>
      <rPr>
        <sz val="11"/>
        <color rgb="FF006096"/>
        <rFont val="Roboto Condensed"/>
      </rPr>
      <t># gsettings set org.gnome.desktop.session idle-delay 900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b/>
        <sz val="11"/>
        <color rgb="FF000000"/>
        <rFont val="Calibri"/>
      </rPr>
      <t>- OR/IF-</t>
    </r>
    <r>
      <rPr>
        <sz val="11"/>
        <color rgb="FF000000"/>
        <rFont val="Calibri"/>
      </rPr>
      <t xml:space="preserve"> A user profile does not exist:</t>
    </r>
    <r>
      <rPr>
        <sz val="11"/>
        <color rgb="FF000000"/>
        <rFont val="Calibri"/>
      </rPr>
      <t xml:space="preserve">
</t>
    </r>
    <r>
      <rPr>
        <sz val="11"/>
        <color rgb="FF000000"/>
        <rFont val="Calibri"/>
      </rPr>
      <t xml:space="preserve">- Create or edit the user profile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sz val="11"/>
        <color rgb="FF000000"/>
        <rFont val="Calibri"/>
      </rPr>
      <t xml:space="preserve">-  Create the directory </t>
    </r>
    <r>
      <rPr>
        <b/>
        <sz val="11"/>
        <color rgb="FF000000"/>
        <rFont val="Calibri"/>
      </rPr>
      <t>/etc/dconf/db/local.d/</t>
    </r>
    <r>
      <rPr>
        <sz val="11"/>
        <color rgb="FF000000"/>
        <rFont val="Calibri"/>
      </rPr>
      <t xml:space="preserve"> if it doesn't already exist:</t>
    </r>
    <r>
      <rPr>
        <sz val="11"/>
        <color rgb="FF000000"/>
        <rFont val="Calibri"/>
      </rPr>
      <t xml:space="preserve">
</t>
    </r>
    <r>
      <rPr>
        <sz val="11"/>
        <color rgb="FF000000"/>
        <rFont val="Calibri"/>
      </rPr>
      <t xml:space="preserve">-  Create the key file </t>
    </r>
    <r>
      <rPr>
        <b/>
        <sz val="11"/>
        <color rgb="FF000000"/>
        <rFont val="Calibri"/>
      </rPr>
      <t>/etc/dconf/db/local.d/00-screensaver</t>
    </r>
    <r>
      <rPr>
        <sz val="11"/>
        <color rgb="FF000000"/>
        <rFont val="Calibri"/>
      </rPr>
      <t xml:space="preserve"> to provide information for the </t>
    </r>
    <r>
      <rPr>
        <b/>
        <sz val="11"/>
        <color rgb="FF000000"/>
        <rFont val="Calibri"/>
      </rPr>
      <t>local</t>
    </r>
    <r>
      <rPr>
        <sz val="11"/>
        <color rgb="FF000000"/>
        <rFont val="Calibri"/>
      </rPr>
      <t xml:space="preserve"> database:</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idle-delay=uint32 180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 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</si>
  <si>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</si>
  <si>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Run the following commands to verify that the screen locks when the user is idle:</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6096"/>
        <rFont val="Roboto Condensed"/>
      </rPr>
      <t>uint32 900</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should be 5 seconds or less and follow local site policy</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Should be 900 seconds (15 minutes) or less, not </t>
    </r>
    <r>
      <rPr>
        <b/>
        <sz val="11"/>
        <color rgb="FF000000"/>
        <rFont val="Calibri"/>
      </rPr>
      <t>0</t>
    </r>
    <r>
      <rPr>
        <sz val="11"/>
        <color rgb="FF000000"/>
        <rFont val="Calibri"/>
      </rPr>
      <t xml:space="preserve"> (disabled) and follow local site policy</t>
    </r>
  </si>
  <si>
    <t>1.7.5</t>
  </si>
  <si>
    <r>
      <rPr>
        <sz val="11"/>
        <rFont val="Calibri"/>
      </rPr>
      <t>Ensure GDM screen locks cannot be overridden</t>
    </r>
  </si>
  <si>
    <r>
      <rPr>
        <sz val="11"/>
        <color rgb="FF000000"/>
        <rFont val="Calibri"/>
      </rPr>
      <t xml:space="preserve">- To prevent the user from overriding these settings, create the file </t>
    </r>
    <r>
      <rPr>
        <b/>
        <sz val="11"/>
        <color rgb="FF000000"/>
        <rFont val="Calibri"/>
      </rPr>
      <t>/etc/dconf/db/local.d/locks/00-screensaver</t>
    </r>
    <r>
      <rPr>
        <sz val="11"/>
        <color rgb="FF000000"/>
        <rFont val="Calibri"/>
      </rPr>
      <t xml:space="preserve"> with the following content:</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</si>
  <si>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lock down specific settings by using the lockdown mode in dconf to prevent users from changing specific settings.</t>
    </r>
    <r>
      <rPr>
        <sz val="11"/>
        <color rgb="FF000000"/>
        <rFont val="Calibri"/>
      </rPr>
      <t xml:space="preserve">
</t>
    </r>
    <r>
      <rPr>
        <sz val="11"/>
        <color rgb="FF000000"/>
        <rFont val="Calibri"/>
      </rPr>
      <t xml:space="preserve">To lock down a dconf key or subpath, create a </t>
    </r>
    <r>
      <rPr>
        <b/>
        <sz val="11"/>
        <color rgb="FF000000"/>
        <rFont val="Calibri"/>
      </rPr>
      <t>locks</t>
    </r>
    <r>
      <rPr>
        <sz val="11"/>
        <color rgb="FF000000"/>
        <rFont val="Calibri"/>
      </rPr>
      <t xml:space="preserve"> subdirectory at </t>
    </r>
    <r>
      <rPr>
        <b/>
        <sz val="11"/>
        <color rgb="FF000000"/>
        <rFont val="Calibri"/>
      </rPr>
      <t>/etc/dconf/db/local.d/locks/</t>
    </r>
    <r>
      <rPr>
        <sz val="11"/>
        <color rgb="FF000000"/>
        <rFont val="Calibri"/>
      </rPr>
      <t>. The files inside this directory contain a list of keys or subpaths to lock. Just as with the keyfiles, you may add any number of files to this directory.</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</si>
  <si>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f_check_setting()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grep -Psrilq -- "^\h*$2\b" /etc/dconf/db/local.d/locks/* &amp;&amp; \</t>
    </r>
    <r>
      <rPr>
        <sz val="11"/>
        <color rgb="FF006096"/>
        <rFont val="Roboto Condensed"/>
      </rPr>
      <t xml:space="preserve">
</t>
    </r>
    <r>
      <rPr>
        <sz val="11"/>
        <color rgb="FF006096"/>
        <rFont val="Roboto Condensed"/>
      </rPr>
      <t xml:space="preserve">      echo "- \"$3\" is locked" || echo "- \"$3\" is not locked or not set"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declare -A settings=(</t>
    </r>
    <r>
      <rPr>
        <sz val="11"/>
        <color rgb="FF006096"/>
        <rFont val="Roboto Condensed"/>
      </rPr>
      <t xml:space="preserve">
</t>
    </r>
    <r>
      <rPr>
        <sz val="11"/>
        <color rgb="FF006096"/>
        <rFont val="Roboto Condensed"/>
      </rPr>
      <t xml:space="preserve">      ["idle-delay"]="/org/gnome/desktop/session/idle-delay"</t>
    </r>
    <r>
      <rPr>
        <sz val="11"/>
        <color rgb="FF006096"/>
        <rFont val="Roboto Condensed"/>
      </rPr>
      <t xml:space="preserve">
</t>
    </r>
    <r>
      <rPr>
        <sz val="11"/>
        <color rgb="FF006096"/>
        <rFont val="Roboto Condensed"/>
      </rPr>
      <t xml:space="preserve">      ["lock-delay"]="/org/gnome/desktop/screensaver/lock-delay"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result=$(f_check_setting "$setting" "${settings[$setting]}" "$setting")</t>
    </r>
    <r>
      <rPr>
        <sz val="11"/>
        <color rgb="FF006096"/>
        <rFont val="Roboto Condensed"/>
      </rPr>
      <t xml:space="preserve">
</t>
    </r>
    <r>
      <rPr>
        <sz val="11"/>
        <color rgb="FF006096"/>
        <rFont val="Roboto Condensed"/>
      </rPr>
      <t xml:space="preserve">      if [[ $result == *"is not locked"* || $result == *"not set to false"* ]]; then</t>
    </r>
    <r>
      <rPr>
        <sz val="11"/>
        <color rgb="FF006096"/>
        <rFont val="Roboto Condensed"/>
      </rPr>
      <t xml:space="preserve">
</t>
    </r>
    <r>
      <rPr>
        <sz val="11"/>
        <color rgb="FF006096"/>
        <rFont val="Roboto Condensed"/>
      </rPr>
      <t xml:space="preserve">         a_output2+=("$result")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printf '%s\n' "" "- Audit Result:"</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 FAIL **" " - Reason(s) for audit failure:" "${a_output2[@]}"</t>
    </r>
    <r>
      <rPr>
        <sz val="11"/>
        <color rgb="FF006096"/>
        <rFont val="Roboto Condensed"/>
      </rPr>
      <t xml:space="preserve">
</t>
    </r>
    <r>
      <rPr>
        <sz val="11"/>
        <color rgb="FF006096"/>
        <rFont val="Roboto Condensed"/>
      </rPr>
      <t xml:space="preserve">      [ "${#a_output[@]}" -gt 0 ] &amp;&amp; printf '%s\n' "" "- Correctly set:"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PASS **"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</si>
  <si>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1.7.6</t>
  </si>
  <si>
    <r>
      <rPr>
        <sz val="11"/>
        <rFont val="Calibri"/>
      </rPr>
      <t>Ensure GDM automatic mounting of removable media is disabled</t>
    </r>
  </si>
  <si>
    <r>
      <rPr>
        <b/>
        <sz val="11"/>
        <color rgb="FF000000"/>
        <rFont val="Calibri"/>
      </rPr>
      <t>- IF -</t>
    </r>
    <r>
      <rPr>
        <sz val="11"/>
        <color rgb="FF000000"/>
        <rFont val="Calibri"/>
      </rPr>
      <t xml:space="preserve"> A user profile exists run the following commands to ensure automatic mounting is disabled:</t>
    </r>
    <r>
      <rPr>
        <sz val="11"/>
        <color rgb="FF000000"/>
        <rFont val="Calibri"/>
      </rPr>
      <t xml:space="preserve">
</t>
    </r>
    <r>
      <rPr>
        <sz val="11"/>
        <color rgb="FF006096"/>
        <rFont val="Roboto Condensed"/>
      </rPr>
      <t># gsettings set org.gnome.desktop.media-handling automount false</t>
    </r>
    <r>
      <rPr>
        <sz val="11"/>
        <color rgb="FF006096"/>
        <rFont val="Roboto Condensed"/>
      </rPr>
      <t xml:space="preserve">
</t>
    </r>
    <r>
      <rPr>
        <sz val="11"/>
        <color rgb="FF006096"/>
        <rFont val="Roboto Condensed"/>
      </rPr>
      <t xml:space="preserve"># gsettings set org.gnome.desktop.media-handling automount-open false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a file </t>
    </r>
    <r>
      <rPr>
        <b/>
        <sz val="11"/>
        <color rgb="FF000000"/>
        <rFont val="Calibri"/>
      </rPr>
      <t>/etc/dconf/db/local.d/00-media-automount</t>
    </r>
    <r>
      <rPr>
        <sz val="11"/>
        <color rgb="FF000000"/>
        <rFont val="Calibri"/>
      </rPr>
      <t xml:space="preserve"> with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After creating the file, apply the changes using below command :</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</si>
  <si>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</si>
  <si>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</si>
  <si>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commands to verify automatic mounting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6096"/>
        <rFont val="Roboto Condensed"/>
      </rPr>
      <t xml:space="preserve"># gsettings get org.gnome.desktop.media-handling automount-open </t>
    </r>
    <r>
      <rPr>
        <sz val="11"/>
        <color rgb="FF006096"/>
        <rFont val="Roboto Condensed"/>
      </rPr>
      <t xml:space="preserve">
</t>
    </r>
    <r>
      <rPr>
        <sz val="11"/>
        <color rgb="FF006096"/>
        <rFont val="Roboto Condensed"/>
      </rPr>
      <t xml:space="preserve">false </t>
    </r>
    <r>
      <rPr>
        <sz val="11"/>
        <color rgb="FF006096"/>
        <rFont val="Roboto Condensed"/>
      </rPr>
      <t xml:space="preserve">
</t>
    </r>
  </si>
  <si>
    <t>1.7.7</t>
  </si>
  <si>
    <r>
      <rPr>
        <sz val="11"/>
        <rFont val="Calibri"/>
      </rPr>
      <t>Ensure GDM disabling automatic mounting of removable media is not overridden</t>
    </r>
  </si>
  <si>
    <r>
      <rPr>
        <sz val="11"/>
        <color rgb="FF000000"/>
        <rFont val="Calibri"/>
      </rPr>
      <t xml:space="preserve">- To prevent the user from overriding these settings, create the file </t>
    </r>
    <r>
      <rPr>
        <b/>
        <sz val="11"/>
        <color rgb="FF000000"/>
        <rFont val="Calibri"/>
      </rPr>
      <t>/etc/dconf/db/local.d/locks/00-media-automount</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</si>
  <si>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 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</si>
  <si>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The use of portable hard drives is very common for workstation users</t>
    </r>
  </si>
  <si>
    <r>
      <rPr>
        <sz val="11"/>
        <color rgb="FF000000"/>
        <rFont val="Calibri"/>
      </rPr>
      <t>Run the following script to verify automatic mounting of removable media is not overridden and correctly configured in a configuration file:</t>
    </r>
    <r>
      <rPr>
        <sz val="11"/>
        <color rgb="FF000000"/>
        <rFont val="Calibri"/>
      </rPr>
      <t xml:space="preserve">
</t>
    </r>
    <r>
      <rPr>
        <sz val="11"/>
        <color rgb="FF000000"/>
        <rFont val="Calibri"/>
      </rPr>
      <t xml:space="preserve">- </t>
    </r>
    <r>
      <rPr>
        <b/>
        <sz val="11"/>
        <color rgb="FF000000"/>
        <rFont val="Calibri"/>
      </rPr>
      <t>automount=false</t>
    </r>
    <r>
      <rPr>
        <sz val="11"/>
        <color rgb="FF000000"/>
        <rFont val="Calibri"/>
      </rPr>
      <t xml:space="preserve">
</t>
    </r>
    <r>
      <rPr>
        <sz val="11"/>
        <color rgb="FF000000"/>
        <rFont val="Calibri"/>
      </rPr>
      <t xml:space="preserve">- </t>
    </r>
    <r>
      <rPr>
        <b/>
        <sz val="11"/>
        <color rgb="FF000000"/>
        <rFont val="Calibri"/>
      </rPr>
      <t>automount-open=false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check_setting()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grep -Psrilq "^\h*$1\h*=\h*false\b" /etc/dconf/db/local.d/locks/* 2&gt; /dev/null &amp;&amp; \</t>
    </r>
    <r>
      <rPr>
        <sz val="11"/>
        <color rgb="FF006096"/>
        <rFont val="Roboto Condensed"/>
      </rPr>
      <t xml:space="preserve">
</t>
    </r>
    <r>
      <rPr>
        <sz val="11"/>
        <color rgb="FF006096"/>
        <rFont val="Roboto Condensed"/>
      </rPr>
      <t xml:space="preserve">      echo "- \"$3\" is locked and set to false" || echo "- \"$3\" is not locked or not set to false"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declare -A settings=(</t>
    </r>
    <r>
      <rPr>
        <sz val="11"/>
        <color rgb="FF006096"/>
        <rFont val="Roboto Condensed"/>
      </rPr>
      <t xml:space="preserve">
</t>
    </r>
    <r>
      <rPr>
        <sz val="11"/>
        <color rgb="FF006096"/>
        <rFont val="Roboto Condensed"/>
      </rPr>
      <t xml:space="preserve">      ["automount"]="org/gnome/desktop/media-handling"</t>
    </r>
    <r>
      <rPr>
        <sz val="11"/>
        <color rgb="FF006096"/>
        <rFont val="Roboto Condensed"/>
      </rPr>
      <t xml:space="preserve">
</t>
    </r>
    <r>
      <rPr>
        <sz val="11"/>
        <color rgb="FF006096"/>
        <rFont val="Roboto Condensed"/>
      </rPr>
      <t xml:space="preserve">      ["automount-open"]="org/gnome/desktop/media-handling"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result=$(check_setting "$setting" "${settings[$setting]}" "$setting")</t>
    </r>
    <r>
      <rPr>
        <sz val="11"/>
        <color rgb="FF006096"/>
        <rFont val="Roboto Condensed"/>
      </rPr>
      <t xml:space="preserve">
</t>
    </r>
    <r>
      <rPr>
        <sz val="11"/>
        <color rgb="FF006096"/>
        <rFont val="Roboto Condensed"/>
      </rPr>
      <t xml:space="preserve">      if [[ $result == *"is not locked"* || $result == *"not set to false"* ]]; then</t>
    </r>
    <r>
      <rPr>
        <sz val="11"/>
        <color rgb="FF006096"/>
        <rFont val="Roboto Condensed"/>
      </rPr>
      <t xml:space="preserve">
</t>
    </r>
    <r>
      <rPr>
        <sz val="11"/>
        <color rgb="FF006096"/>
        <rFont val="Roboto Condensed"/>
      </rPr>
      <t xml:space="preserve">         a_output2+=("$result")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printf '%s\n' "" "- Audit Result:"</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 FAIL **" " - Reason(s) for audit failure:" "${a_output2[@]}"</t>
    </r>
    <r>
      <rPr>
        <sz val="11"/>
        <color rgb="FF006096"/>
        <rFont val="Roboto Condensed"/>
      </rPr>
      <t xml:space="preserve">
</t>
    </r>
    <r>
      <rPr>
        <sz val="11"/>
        <color rgb="FF006096"/>
        <rFont val="Roboto Condensed"/>
      </rPr>
      <t xml:space="preserve">      [ "${#a_output[@]}" -gt 0 ] &amp;&amp; printf '%s\n' "" "- Correctly set:"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PASS **"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</si>
  <si>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1.7.8</t>
  </si>
  <si>
    <r>
      <rPr>
        <sz val="11"/>
        <rFont val="Calibri"/>
      </rPr>
      <t>Ensure GDM autorun-never is enabled</t>
    </r>
  </si>
  <si>
    <r>
      <rPr>
        <b/>
        <sz val="11"/>
        <color rgb="FF000000"/>
        <rFont val="Calibri"/>
      </rPr>
      <t>- IF -</t>
    </r>
    <r>
      <rPr>
        <sz val="11"/>
        <color rgb="FF000000"/>
        <rFont val="Calibri"/>
      </rPr>
      <t xml:space="preserve"> A user profile exists run the following command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 gsettings set org.gnome.desktop.media-handling autorun-never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lock does not exist:</t>
    </r>
    <r>
      <rPr>
        <sz val="11"/>
        <color rgb="FF000000"/>
        <rFont val="Calibri"/>
      </rPr>
      <t xml:space="preserve">
</t>
    </r>
    <r>
      <rPr>
        <sz val="11"/>
        <color rgb="FF000000"/>
        <rFont val="Calibri"/>
      </rPr>
      <t xml:space="preserve">-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</si>
  <si>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</si>
  <si>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command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</si>
  <si>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1.7.9</t>
  </si>
  <si>
    <r>
      <rPr>
        <sz val="11"/>
        <rFont val="Calibri"/>
      </rPr>
      <t>Ensure GDM autorun-never is not overridden</t>
    </r>
  </si>
  <si>
    <r>
      <rPr>
        <sz val="11"/>
        <color rgb="FF000000"/>
        <rFont val="Calibri"/>
      </rPr>
      <t xml:space="preserve">- To prevent the user from overriding these settings,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</si>
  <si>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</si>
  <si>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Function to check and report if a specific setting is locked and set to true</t>
    </r>
    <r>
      <rPr>
        <sz val="11"/>
        <color rgb="FF006096"/>
        <rFont val="Roboto Condensed"/>
      </rPr>
      <t xml:space="preserve">
</t>
    </r>
    <r>
      <rPr>
        <sz val="11"/>
        <color rgb="FF006096"/>
        <rFont val="Roboto Condensed"/>
      </rPr>
      <t xml:space="preserve">    check_setting() {</t>
    </r>
    <r>
      <rPr>
        <sz val="11"/>
        <color rgb="FF006096"/>
        <rFont val="Roboto Condensed"/>
      </rPr>
      <t xml:space="preserve">
</t>
    </r>
    <r>
      <rPr>
        <sz val="11"/>
        <color rgb="FF006096"/>
        <rFont val="Roboto Condensed"/>
      </rPr>
      <t xml:space="preserve">        grep -Psrilq "^\h*$1\h*=\h*true\b" /etc/dconf/db/local.d/locks/* 2&gt; /dev/null &amp;&amp; echo "- \"$3\" is locked and set to false" || echo "- \"$3\" is not locked or not set to false"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Array of settings to check</t>
    </r>
    <r>
      <rPr>
        <sz val="11"/>
        <color rgb="FF006096"/>
        <rFont val="Roboto Condensed"/>
      </rPr>
      <t xml:space="preserve">
</t>
    </r>
    <r>
      <rPr>
        <sz val="11"/>
        <color rgb="FF006096"/>
        <rFont val="Roboto Condensed"/>
      </rPr>
      <t xml:space="preserve">    declare -A settings=(["autorun-never"]="org/gnome/desktop/media-handling")</t>
    </r>
    <r>
      <rPr>
        <sz val="11"/>
        <color rgb="FF006096"/>
        <rFont val="Roboto Condensed"/>
      </rPr>
      <t xml:space="preserve">
</t>
    </r>
    <r>
      <rPr>
        <sz val="11"/>
        <color rgb="FF006096"/>
        <rFont val="Roboto Condensed"/>
      </rPr>
      <t xml:space="preserve">    # Check GNOME Desktop Manager configurations</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result=$(check_setting "$setting")</t>
    </r>
    <r>
      <rPr>
        <sz val="11"/>
        <color rgb="FF006096"/>
        <rFont val="Roboto Condensed"/>
      </rPr>
      <t xml:space="preserve">
</t>
    </r>
    <r>
      <rPr>
        <sz val="11"/>
        <color rgb="FF006096"/>
        <rFont val="Roboto Condensed"/>
      </rPr>
      <t xml:space="preserve">        l_output+=("$result")</t>
    </r>
    <r>
      <rPr>
        <sz val="11"/>
        <color rgb="FF006096"/>
        <rFont val="Roboto Condensed"/>
      </rPr>
      <t xml:space="preserve">
</t>
    </r>
    <r>
      <rPr>
        <sz val="11"/>
        <color rgb="FF006096"/>
        <rFont val="Roboto Condensed"/>
      </rPr>
      <t xml:space="preserve">        if [[ $result == *"is not locked"* || $result == *"not set to true"* ]]; then</t>
    </r>
    <r>
      <rPr>
        <sz val="11"/>
        <color rgb="FF006096"/>
        <rFont val="Roboto Condensed"/>
      </rPr>
      <t xml:space="preserve">
</t>
    </r>
    <r>
      <rPr>
        <sz val="11"/>
        <color rgb="FF006096"/>
        <rFont val="Roboto Condensed"/>
      </rPr>
      <t xml:space="preserve">            l_output2+=("$result")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t>
    </r>
    <r>
      <rPr>
        <sz val="11"/>
        <color rgb="FF006096"/>
        <rFont val="Roboto Condensed"/>
      </rPr>
      <t xml:space="preserve">
</t>
    </r>
    <r>
      <rPr>
        <sz val="11"/>
        <color rgb="FF006096"/>
        <rFont val="Roboto Condensed"/>
      </rPr>
      <t xml:space="preserve">    if [ ${#l_output2[@]} -ne 0 ]; then</t>
    </r>
    <r>
      <rPr>
        <sz val="11"/>
        <color rgb="FF006096"/>
        <rFont val="Roboto Condensed"/>
      </rPr>
      <t xml:space="preserve">
</t>
    </r>
    <r>
      <rPr>
        <sz val="11"/>
        <color rgb="FF006096"/>
        <rFont val="Roboto Condensed"/>
      </rPr>
      <t xml:space="preserve">        printf '%s\n' "- Audit Result:" "  ** FAIL **"</t>
    </r>
    <r>
      <rPr>
        <sz val="11"/>
        <color rgb="FF006096"/>
        <rFont val="Roboto Condensed"/>
      </rPr>
      <t xml:space="preserve">
</t>
    </r>
    <r>
      <rPr>
        <sz val="11"/>
        <color rgb="FF006096"/>
        <rFont val="Roboto Condensed"/>
      </rPr>
      <t xml:space="preserve">        printf '%s\n' "- Reason(s) for audit failure:"</t>
    </r>
    <r>
      <rPr>
        <sz val="11"/>
        <color rgb="FF006096"/>
        <rFont val="Roboto Condensed"/>
      </rPr>
      <t xml:space="preserve">
</t>
    </r>
    <r>
      <rPr>
        <sz val="11"/>
        <color rgb="FF006096"/>
        <rFont val="Roboto Condensed"/>
      </rPr>
      <t xml:space="preserve">        for msg in "${l_output2[@]}"; do</t>
    </r>
    <r>
      <rPr>
        <sz val="11"/>
        <color rgb="FF006096"/>
        <rFont val="Roboto Condensed"/>
      </rPr>
      <t xml:space="preserve">
</t>
    </r>
    <r>
      <rPr>
        <sz val="11"/>
        <color rgb="FF006096"/>
        <rFont val="Roboto Condensed"/>
      </rPr>
      <t xml:space="preserve">            printf '%s\n' "$msg"</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</si>
  <si>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1.7.10</t>
  </si>
  <si>
    <r>
      <rPr>
        <sz val="11"/>
        <rFont val="Calibri"/>
      </rPr>
      <t>Ensure XDMCP is not enabled</t>
    </r>
  </si>
  <si>
    <r>
      <rPr>
        <sz val="11"/>
        <color rgb="FF000000"/>
        <rFont val="Calibri"/>
      </rPr>
      <t xml:space="preserve">Edit all files returned by the audit and remove or commend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</si>
  <si>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</si>
  <si>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</si>
  <si>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</si>
  <si>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</si>
  <si>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</si>
  <si>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</si>
  <si>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</si>
  <si>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</si>
  <si>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</si>
  <si>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</si>
  <si>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</si>
  <si>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</si>
  <si>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</si>
  <si>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</si>
  <si>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</si>
  <si>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</si>
  <si>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</si>
  <si>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t>
    </r>
    <r>
      <rPr>
        <b/>
        <sz val="11"/>
        <color rgb="FF000000"/>
        <rFont val="Calibri"/>
      </rPr>
      <t>kea-dhcp6-server.service</t>
    </r>
    <r>
      <rPr>
        <sz val="11"/>
        <color rgb="FF000000"/>
        <rFont val="Calibri"/>
      </rPr>
      <t xml:space="preserve"> and remove </t>
    </r>
    <r>
      <rPr>
        <b/>
        <sz val="11"/>
        <color rgb="FF000000"/>
        <rFont val="Calibri"/>
      </rPr>
      <t>kea</t>
    </r>
    <r>
      <rPr>
        <sz val="11"/>
        <color rgb="FF000000"/>
        <rFont val="Calibri"/>
      </rPr>
      <t xml:space="preserve"> package:</t>
    </r>
    <r>
      <rPr>
        <sz val="11"/>
        <color rgb="FF000000"/>
        <rFont val="Calibri"/>
      </rPr>
      <t xml:space="preserve">
</t>
    </r>
    <r>
      <rPr>
        <sz val="11"/>
        <color rgb="FF006096"/>
        <rFont val="Roboto Condensed"/>
      </rPr>
      <t># systemctl stop kea-dhcp-ddns-server.service kea-dhcp4-server.service kea-dhcp6-server.service</t>
    </r>
    <r>
      <rPr>
        <sz val="11"/>
        <color rgb="FF006096"/>
        <rFont val="Roboto Condensed"/>
      </rPr>
      <t xml:space="preserve">
</t>
    </r>
    <r>
      <rPr>
        <sz val="11"/>
        <color rgb="FF006096"/>
        <rFont val="Roboto Condensed"/>
      </rPr>
      <t># apt remove kea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kea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kea-dhcp-ddns-server.service kea-dhcp4-server.service kea-dhcp6-server.service</t>
    </r>
    <r>
      <rPr>
        <sz val="11"/>
        <color rgb="FF006096"/>
        <rFont val="Roboto Condensed"/>
      </rPr>
      <t xml:space="preserve">
</t>
    </r>
    <r>
      <rPr>
        <sz val="11"/>
        <color rgb="FF006096"/>
        <rFont val="Roboto Condensed"/>
      </rPr>
      <t># systemctl stop kea-dhcp-ddns-server.service kea-dhcp4-server.service kea-dhcp6-server.service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</si>
  <si>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</si>
  <si>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kea</t>
    </r>
    <r>
      <rPr>
        <sz val="11"/>
        <color rgb="FF000000"/>
        <rFont val="Calibri"/>
      </rPr>
      <t xml:space="preserve"> package.  If the </t>
    </r>
    <r>
      <rPr>
        <b/>
        <sz val="11"/>
        <color rgb="FF000000"/>
        <rFont val="Calibri"/>
      </rPr>
      <t>kea</t>
    </r>
    <r>
      <rPr>
        <sz val="11"/>
        <color rgb="FF000000"/>
        <rFont val="Calibri"/>
      </rPr>
      <t xml:space="preserve"> package is removed, these dependent packages will be removed as well. Before removing the </t>
    </r>
    <r>
      <rPr>
        <b/>
        <sz val="11"/>
        <color rgb="FF000000"/>
        <rFont val="Calibri"/>
      </rPr>
      <t>kea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and </t>
    </r>
    <r>
      <rPr>
        <b/>
        <sz val="11"/>
        <color rgb="FF000000"/>
        <rFont val="Calibri"/>
      </rPr>
      <t>kea-dhcp6-server.service</t>
    </r>
    <r>
      <rPr>
        <sz val="11"/>
        <color rgb="FF000000"/>
        <rFont val="Calibri"/>
      </rPr>
      <t xml:space="preserve"> leaving the </t>
    </r>
    <r>
      <rPr>
        <b/>
        <sz val="11"/>
        <color rgb="FF000000"/>
        <rFont val="Calibri"/>
      </rPr>
      <t>kea</t>
    </r>
    <r>
      <rPr>
        <sz val="11"/>
        <color rgb="FF000000"/>
        <rFont val="Calibri"/>
      </rPr>
      <t xml:space="preserve"> package installed.</t>
    </r>
  </si>
  <si>
    <r>
      <rPr>
        <sz val="11"/>
        <color rgb="FF000000"/>
        <rFont val="Calibri"/>
      </rPr>
      <t xml:space="preserve">Run the following command to verify </t>
    </r>
    <r>
      <rPr>
        <b/>
        <sz val="11"/>
        <color rgb="FF000000"/>
        <rFont val="Calibri"/>
      </rPr>
      <t>kea</t>
    </r>
    <r>
      <rPr>
        <sz val="11"/>
        <color rgb="FF000000"/>
        <rFont val="Calibri"/>
      </rPr>
      <t xml:space="preserve"> is not installed:</t>
    </r>
    <r>
      <rPr>
        <sz val="11"/>
        <color rgb="FF000000"/>
        <rFont val="Calibri"/>
      </rPr>
      <t xml:space="preserve">
</t>
    </r>
    <r>
      <rPr>
        <sz val="11"/>
        <color rgb="FF006096"/>
        <rFont val="Roboto Condensed"/>
      </rPr>
      <t># dpkg-query -l | awk '{print $2}' | grep -Pio -- 'kea' &amp;&gt;/dev/null &amp;&amp; echo "kea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t>
    </r>
    <r>
      <rPr>
        <b/>
        <sz val="11"/>
        <color rgb="FF000000"/>
        <rFont val="Calibri"/>
      </rPr>
      <t>kea-dhcp6-server.service</t>
    </r>
    <r>
      <rPr>
        <sz val="11"/>
        <color rgb="FF000000"/>
        <rFont val="Calibri"/>
      </rPr>
      <t xml:space="preserve"> UnitFileState is not enabled and ActiveState is not active:</t>
    </r>
    <r>
      <rPr>
        <sz val="11"/>
        <color rgb="FF000000"/>
        <rFont val="Calibri"/>
      </rPr>
      <t xml:space="preserve">
</t>
    </r>
    <r>
      <rPr>
        <sz val="11"/>
        <color rgb="FF006096"/>
        <rFont val="Roboto Condensed"/>
      </rPr>
      <t># systemctl show kea-dhcp-ddns-server.service kea-dhcp4-server.service kea-dhcp6-server.service -p UnitFileState,ActiveState | grep -Pi '=(enabled|active)'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</si>
  <si>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</si>
  <si>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</si>
  <si>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</si>
  <si>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bind9</t>
    </r>
    <r>
      <rPr>
        <sz val="11"/>
        <color rgb="FF000000"/>
        <rFont val="Calibri"/>
      </rPr>
      <t xml:space="preserve"> is the package and </t>
    </r>
    <r>
      <rPr>
        <b/>
        <sz val="11"/>
        <color rgb="FF000000"/>
        <rFont val="Calibri"/>
      </rPr>
      <t>bind.service</t>
    </r>
    <r>
      <rPr>
        <sz val="11"/>
        <color rgb="FF000000"/>
        <rFont val="Calibri"/>
      </rPr>
      <t xml:space="preserve"> is the alias for </t>
    </r>
    <r>
      <rPr>
        <b/>
        <sz val="11"/>
        <color rgb="FF000000"/>
        <rFont val="Calibri"/>
      </rPr>
      <t>named.service</t>
    </r>
    <r>
      <rPr>
        <sz val="11"/>
        <color rgb="FF000000"/>
        <rFont val="Calibri"/>
      </rPr>
      <t>.</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</si>
  <si>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named.service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</si>
  <si>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</si>
  <si>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</si>
  <si>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</si>
  <si>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</si>
  <si>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</si>
  <si>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</si>
  <si>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</si>
  <si>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</si>
  <si>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</si>
  <si>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</si>
  <si>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 xml:space="preserve">The File Transfer Protocol (FTP) provides networked computers with the ability to transfer files. </t>
    </r>
    <r>
      <rPr>
        <b/>
        <sz val="11"/>
        <color rgb="FF000000"/>
        <rFont val="Calibri"/>
      </rPr>
      <t>vsftpd</t>
    </r>
    <r>
      <rPr>
        <sz val="11"/>
        <color rgb="FF000000"/>
        <rFont val="Calibri"/>
      </rPr>
      <t xml:space="preserve">  is  the  Very  Secure  File  Transfer Protocol Daemon.</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</si>
  <si>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</si>
  <si>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the </t>
    </r>
    <r>
      <rPr>
        <b/>
        <sz val="11"/>
        <color rgb="FF000000"/>
        <rFont val="Calibri"/>
      </rPr>
      <t>vsftpd</t>
    </r>
    <r>
      <rPr>
        <sz val="11"/>
        <color rgb="FF000000"/>
        <rFont val="Calibri"/>
      </rPr>
      <t xml:space="preserve"> package is not installed:</t>
    </r>
    <r>
      <rPr>
        <sz val="11"/>
        <color rgb="FF000000"/>
        <rFont val="Calibri"/>
      </rPr>
      <t xml:space="preserve">
</t>
    </r>
    <r>
      <rPr>
        <sz val="11"/>
        <color rgb="FF006096"/>
        <rFont val="Roboto Condensed"/>
      </rPr>
      <t># dpkg-query -s vsftpd &amp;&gt;/dev/null &amp;&amp; echo  "vsftpd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</si>
  <si>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</si>
  <si>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</si>
  <si>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</si>
  <si>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</si>
  <si>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</si>
  <si>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</si>
  <si>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</si>
  <si>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</si>
  <si>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</si>
  <si>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</si>
  <si>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</si>
  <si>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</si>
  <si>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</si>
  <si>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</si>
  <si>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</si>
  <si>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</si>
  <si>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</si>
  <si>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</si>
  <si>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</si>
  <si>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</si>
  <si>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</si>
  <si>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</si>
  <si>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</si>
  <si>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</si>
  <si>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</si>
  <si>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</si>
  <si>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</si>
  <si>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</si>
  <si>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</si>
  <si>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</si>
  <si>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</si>
  <si>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</si>
  <si>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</si>
  <si>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</si>
  <si>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</si>
  <si>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</si>
  <si>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</si>
  <si>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</si>
  <si>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</si>
  <si>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</si>
  <si>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</si>
  <si>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</si>
  <si>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</si>
  <si>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</si>
  <si>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</si>
  <si>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</si>
  <si>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</si>
  <si>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</si>
  <si>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</si>
  <si>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</si>
  <si>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</si>
  <si>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</si>
  <si>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</si>
  <si>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</si>
  <si>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</si>
  <si>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</si>
  <si>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</si>
  <si>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</si>
  <si>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</si>
  <si>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</si>
  <si>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</si>
  <si>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</si>
  <si>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</si>
  <si>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</si>
  <si>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</si>
  <si>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</si>
  <si>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</si>
  <si>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</si>
  <si>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remove the </t>
    </r>
    <r>
      <rPr>
        <b/>
        <sz val="11"/>
        <color rgb="FF000000"/>
        <rFont val="Calibri"/>
      </rPr>
      <t>apache2</t>
    </r>
    <r>
      <rPr>
        <sz val="11"/>
        <color rgb="FF000000"/>
        <rFont val="Calibri"/>
      </rPr>
      <t xml:space="preserve"> package:</t>
    </r>
    <r>
      <rPr>
        <sz val="11"/>
        <color rgb="FF000000"/>
        <rFont val="Calibri"/>
      </rPr>
      <t xml:space="preserve">
</t>
    </r>
    <r>
      <rPr>
        <sz val="11"/>
        <color rgb="FF006096"/>
        <rFont val="Roboto Condensed"/>
      </rPr>
      <t># systemctl stop apache2.socket apache2.service</t>
    </r>
    <r>
      <rPr>
        <sz val="11"/>
        <color rgb="FF006096"/>
        <rFont val="Roboto Condensed"/>
      </rPr>
      <t xml:space="preserve">
</t>
    </r>
    <r>
      <rPr>
        <sz val="11"/>
        <color rgb="FF006096"/>
        <rFont val="Roboto Condensed"/>
      </rPr>
      <t># apt purge apache2</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apt purge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apache2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apache2.socket</t>
    </r>
    <r>
      <rPr>
        <sz val="11"/>
        <color rgb="FF000000"/>
        <rFont val="Calibri"/>
      </rPr>
      <t xml:space="preserve"> and </t>
    </r>
    <r>
      <rPr>
        <b/>
        <sz val="11"/>
        <color rgb="FF000000"/>
        <rFont val="Calibri"/>
      </rPr>
      <t>apache2.service</t>
    </r>
    <r>
      <rPr>
        <sz val="11"/>
        <color rgb="FF000000"/>
        <rFont val="Calibri"/>
      </rPr>
      <t>:</t>
    </r>
    <r>
      <rPr>
        <sz val="11"/>
        <color rgb="FF000000"/>
        <rFont val="Calibri"/>
      </rPr>
      <t xml:space="preserve">
</t>
    </r>
    <r>
      <rPr>
        <sz val="11"/>
        <color rgb="FF006096"/>
        <rFont val="Roboto Condensed"/>
      </rPr>
      <t># systemctl stop apache2.socket apache2.service</t>
    </r>
    <r>
      <rPr>
        <sz val="11"/>
        <color rgb="FF006096"/>
        <rFont val="Roboto Condensed"/>
      </rPr>
      <t xml:space="preserve">
</t>
    </r>
    <r>
      <rPr>
        <sz val="11"/>
        <color rgb="FF006096"/>
        <rFont val="Roboto Condensed"/>
      </rPr>
      <t># systemctl mask apache2.socket apache2.service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</si>
  <si>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</si>
  <si>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</si>
  <si>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apache2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and </t>
    </r>
    <r>
      <rPr>
        <b/>
        <sz val="11"/>
        <color rgb="FF000000"/>
        <rFont val="Calibri"/>
      </rPr>
      <t>apache2.service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apache2.socket apache2.service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</si>
  <si>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</si>
  <si>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</si>
  <si>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</si>
  <si>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</si>
  <si>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</si>
  <si>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</si>
  <si>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</si>
  <si>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</si>
  <si>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</si>
  <si>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</si>
  <si>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</si>
  <si>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</si>
  <si>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</si>
  <si>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</si>
  <si>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</si>
  <si>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</si>
  <si>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This recommendation is designed around the postfix mail server. Depending on your environment you may have an alternative MTA installed such as exim4 or sendmail. If this is the case consult the documentation for your installed MTA to configure the recommended state.</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</si>
  <si>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</si>
  <si>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</si>
  <si>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</si>
  <si>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</si>
  <si>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</si>
  <si>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</si>
  <si>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</si>
  <si>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</si>
  <si>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</si>
  <si>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</si>
  <si>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</si>
  <si>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</si>
  <si>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</si>
  <si>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</si>
  <si>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</si>
  <si>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</si>
  <si>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Uninstall </t>
    </r>
    <r>
      <rPr>
        <b/>
        <sz val="11"/>
        <color rgb="FF000000"/>
        <rFont val="Calibri"/>
      </rPr>
      <t>rsh</t>
    </r>
    <r>
      <rPr>
        <sz val="11"/>
        <color rgb="FF000000"/>
        <rFont val="Calibri"/>
      </rPr>
      <t>:</t>
    </r>
    <r>
      <rPr>
        <sz val="11"/>
        <color rgb="FF000000"/>
        <rFont val="Calibri"/>
      </rPr>
      <t xml:space="preserve">
</t>
    </r>
    <r>
      <rPr>
        <sz val="11"/>
        <color rgb="FF006096"/>
        <rFont val="Roboto Condensed"/>
      </rPr>
      <t># apt purge rsh-client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</si>
  <si>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</si>
  <si>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rsh-client &amp;&gt;/dev/null &amp;&amp; echo "rsh-client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</si>
  <si>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</si>
  <si>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</si>
  <si>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</si>
  <si>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</si>
  <si>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</si>
  <si>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</si>
  <si>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</si>
  <si>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Run the following commands to uninstall </t>
    </r>
    <r>
      <rPr>
        <b/>
        <sz val="11"/>
        <color rgb="FF000000"/>
        <rFont val="Calibri"/>
      </rPr>
      <t>telnet</t>
    </r>
    <r>
      <rPr>
        <sz val="11"/>
        <color rgb="FF000000"/>
        <rFont val="Calibri"/>
      </rPr>
      <t xml:space="preserve"> &amp; </t>
    </r>
    <r>
      <rPr>
        <b/>
        <sz val="11"/>
        <color rgb="FF000000"/>
        <rFont val="Calibri"/>
      </rPr>
      <t>inetutils-telnet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r>
      <rPr>
        <sz val="11"/>
        <color rgb="FF006096"/>
        <rFont val="Roboto Condensed"/>
      </rPr>
      <t># apt purge inetutils-telnet</t>
    </r>
    <r>
      <rPr>
        <sz val="11"/>
        <color rgb="FF006096"/>
        <rFont val="Roboto Condensed"/>
      </rPr>
      <t xml:space="preserve">
</t>
    </r>
  </si>
  <si>
    <r>
      <rPr>
        <sz val="11"/>
        <color rgb="FF000000"/>
        <rFont val="Calibri"/>
      </rPr>
      <t xml:space="preserve">The </t>
    </r>
    <r>
      <rPr>
        <b/>
        <sz val="11"/>
        <color rgb="FF000000"/>
        <rFont val="Calibri"/>
      </rPr>
      <t>inetutils-telnet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</si>
  <si>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inetutils-telnet</t>
    </r>
    <r>
      <rPr>
        <sz val="11"/>
        <color rgb="FF000000"/>
        <rFont val="Calibri"/>
      </rPr>
      <t xml:space="preserve">  &amp; </t>
    </r>
    <r>
      <rPr>
        <b/>
        <sz val="11"/>
        <color rgb="FF000000"/>
        <rFont val="Calibri"/>
      </rPr>
      <t>telnet</t>
    </r>
    <r>
      <rPr>
        <sz val="11"/>
        <color rgb="FF000000"/>
        <rFont val="Calibri"/>
      </rPr>
      <t xml:space="preserve"> are not installed. Use the following command to provide the needed information:</t>
    </r>
    <r>
      <rPr>
        <sz val="11"/>
        <color rgb="FF000000"/>
        <rFont val="Calibri"/>
      </rPr>
      <t xml:space="preserve">
</t>
    </r>
    <r>
      <rPr>
        <sz val="11"/>
        <color rgb="FF006096"/>
        <rFont val="Roboto Condensed"/>
      </rPr>
      <t># dpkg-query -l | grep -E 'telnet|inetutils-telnet'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</si>
  <si>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</si>
  <si>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</si>
  <si>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</si>
  <si>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</si>
  <si>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</si>
  <si>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</si>
  <si>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</si>
  <si>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commands to uninstall the </t>
    </r>
    <r>
      <rPr>
        <b/>
        <sz val="11"/>
        <color rgb="FF000000"/>
        <rFont val="Calibri"/>
      </rPr>
      <t>tnftp</t>
    </r>
    <r>
      <rPr>
        <sz val="11"/>
        <color rgb="FF000000"/>
        <rFont val="Calibri"/>
      </rPr>
      <t xml:space="preserve"> and </t>
    </r>
    <r>
      <rPr>
        <b/>
        <sz val="11"/>
        <color rgb="FF000000"/>
        <rFont val="Calibri"/>
      </rPr>
      <t>ftp</t>
    </r>
    <r>
      <rPr>
        <sz val="11"/>
        <color rgb="FF000000"/>
        <rFont val="Calibri"/>
      </rPr>
      <t xml:space="preserve"> packages:</t>
    </r>
    <r>
      <rPr>
        <sz val="11"/>
        <color rgb="FF000000"/>
        <rFont val="Calibri"/>
      </rPr>
      <t xml:space="preserve">
</t>
    </r>
    <r>
      <rPr>
        <sz val="11"/>
        <color rgb="FF006096"/>
        <rFont val="Roboto Condensed"/>
      </rPr>
      <t># apt purge ftp</t>
    </r>
    <r>
      <rPr>
        <sz val="11"/>
        <color rgb="FF006096"/>
        <rFont val="Roboto Condensed"/>
      </rPr>
      <t xml:space="preserve">
</t>
    </r>
    <r>
      <rPr>
        <sz val="11"/>
        <color rgb="FF006096"/>
        <rFont val="Roboto Condensed"/>
      </rPr>
      <t># apt purge tnftp</t>
    </r>
    <r>
      <rPr>
        <sz val="11"/>
        <color rgb="FF006096"/>
        <rFont val="Roboto Condensed"/>
      </rPr>
      <t xml:space="preserve">
</t>
    </r>
  </si>
  <si>
    <r>
      <rPr>
        <b/>
        <sz val="11"/>
        <color rgb="FF000000"/>
        <rFont val="Calibri"/>
      </rPr>
      <t>tnftp</t>
    </r>
    <r>
      <rPr>
        <sz val="11"/>
        <color rgb="FF000000"/>
        <rFont val="Calibri"/>
      </rPr>
      <t xml:space="preserve"> an enhanced FTP client, is the user interface to the Internet standard File Transfer Protocol.  The program allows a  user  to  transfer files to and from a remote network site.</t>
    </r>
  </si>
  <si>
    <r>
      <rPr>
        <sz val="11"/>
        <color rgb="FF000000"/>
        <rFont val="Calibri"/>
      </rPr>
      <t xml:space="preserve">Run the following command to verify the </t>
    </r>
    <r>
      <rPr>
        <b/>
        <sz val="11"/>
        <color rgb="FF000000"/>
        <rFont val="Calibri"/>
      </rPr>
      <t>tnftp</t>
    </r>
    <r>
      <rPr>
        <sz val="11"/>
        <color rgb="FF000000"/>
        <rFont val="Calibri"/>
      </rPr>
      <t xml:space="preserve"> and </t>
    </r>
    <r>
      <rPr>
        <b/>
        <sz val="11"/>
        <color rgb="FF000000"/>
        <rFont val="Calibri"/>
      </rPr>
      <t>ftp</t>
    </r>
    <r>
      <rPr>
        <sz val="11"/>
        <color rgb="FF000000"/>
        <rFont val="Calibri"/>
      </rPr>
      <t xml:space="preserve"> packages are not installed:</t>
    </r>
    <r>
      <rPr>
        <sz val="11"/>
        <color rgb="FF000000"/>
        <rFont val="Calibri"/>
      </rPr>
      <t xml:space="preserve">
</t>
    </r>
    <r>
      <rPr>
        <sz val="11"/>
        <color rgb="FF006096"/>
        <rFont val="Roboto Condensed"/>
      </rPr>
      <t># dpkg-query -l | awk '{print $2}' 2&gt;&amp;1 | grep -Pqs -- '^(ftp|tnftp)' &amp;&amp; echo "ftp is installed"</t>
    </r>
    <r>
      <rPr>
        <sz val="11"/>
        <color rgb="FF006096"/>
        <rFont val="Roboto Condensed"/>
      </rPr>
      <t xml:space="preserve">
</t>
    </r>
    <r>
      <rPr>
        <sz val="11"/>
        <color rgb="FF006096"/>
        <rFont val="Roboto Condensed"/>
      </rPr>
      <t>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</si>
  <si>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</si>
  <si>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</si>
  <si>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</si>
  <si>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</si>
  <si>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</si>
  <si>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time synchronization daemon subsection.</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</si>
  <si>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</si>
  <si>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</si>
  <si>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</si>
  <si>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a_settings=("NTP=time.nist.gov" "FallbackNTP=time-a-g.nist.gov time-b-g.nist.gov time-c-g.nist.gov")</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if grep -Psq -- '^\h*\[Time\]' /etc/systemd/timesyncd.conf.d/60-timesyncd.conf; then</t>
    </r>
    <r>
      <rPr>
        <sz val="11"/>
        <color rgb="FF006096"/>
        <rFont val="Roboto Condensed"/>
      </rPr>
      <t xml:space="preserve">
</t>
    </r>
    <r>
      <rPr>
        <sz val="11"/>
        <color rgb="FF006096"/>
        <rFont val="Roboto Condensed"/>
      </rPr>
      <t xml:space="preserve">      printf '%s\n' "" "${a_settings[@]}" &gt;&gt; /etc/systemd/timesyncd.conf.d/60-timesyncd.conf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"[Time]" "${a_settings[@]}" &gt;&gt; /etc/systemd/timesyncd.conf.d/60-timesyncd.conf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reload/restart systemd-timesyncd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</si>
  <si>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</si>
  <si>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a_out=() a_out2=() a_parlist=("NTP=[^#\n\r]+" "FallbackNTP=[^#\n\r]+") </t>
    </r>
    <r>
      <rPr>
        <sz val="11"/>
        <color rgb="FF006096"/>
        <rFont val="Roboto Condensed"/>
      </rPr>
      <t xml:space="preserve">
</t>
    </r>
    <r>
      <rPr>
        <sz val="11"/>
        <color rgb="FF006096"/>
        <rFont val="Roboto Condensed"/>
      </rPr>
      <t xml:space="preserve">   l_analyze_cmd="$(readlink -f /bin/systemd-analyze)" l_systemd_config_file="/etc/systemd/timesyncd.conf"</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a_output+=("${a_out[@]}"); [ "${#a_out2[@]}" -gt 0 ] &amp;&amp; a_output3+=("  ** INFO: **"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 "${#a_output3[@]}" -gt 0 ] &amp;&amp; printf '%s\n'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Please ensure the output for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is in accordance with local site policy. The timeservers in the example output are provided as an example of possible timeservers and they may not follow local site policy.</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</si>
  <si>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</si>
  <si>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</si>
  <si>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</si>
  <si>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</si>
  <si>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</si>
  <si>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</si>
  <si>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</si>
  <si>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</si>
  <si>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 with authorized timeserver</t>
    </r>
  </si>
  <si>
    <r>
      <rPr>
        <sz val="11"/>
        <color rgb="FF000000"/>
        <rFont val="Calibri"/>
      </rPr>
      <t xml:space="preserve">Edit </t>
    </r>
    <r>
      <rPr>
        <b/>
        <sz val="11"/>
        <color rgb="FF000000"/>
        <rFont val="Calibri"/>
      </rPr>
      <t>/etc/chrony/chrony.conf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/etc/chrony/sources.d/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</si>
  <si>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</si>
  <si>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</si>
  <si>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2.3.3.2</t>
  </si>
  <si>
    <r>
      <rPr>
        <sz val="11"/>
        <rFont val="Calibri"/>
      </rPr>
      <t>Ensure chrony is running as user _chrony</t>
    </r>
  </si>
  <si>
    <r>
      <rPr>
        <sz val="11"/>
        <color rgb="FF000000"/>
        <rFont val="Calibri"/>
      </rPr>
      <t xml:space="preserve">Add or edit the </t>
    </r>
    <r>
      <rPr>
        <b/>
        <sz val="11"/>
        <color rgb="FF000000"/>
        <rFont val="Calibri"/>
      </rPr>
      <t>user</t>
    </r>
    <r>
      <rPr>
        <sz val="11"/>
        <color rgb="FF000000"/>
        <rFont val="Calibri"/>
      </rPr>
      <t xml:space="preserve"> line to </t>
    </r>
    <r>
      <rPr>
        <b/>
        <sz val="11"/>
        <color rgb="FF000000"/>
        <rFont val="Calibri"/>
      </rPr>
      <t>/etc/chrony/chrony.conf</t>
    </r>
    <r>
      <rPr>
        <sz val="11"/>
        <color rgb="FF000000"/>
        <rFont val="Calibri"/>
      </rPr>
      <t xml:space="preserve"> or a file ending in </t>
    </r>
    <r>
      <rPr>
        <b/>
        <sz val="11"/>
        <color rgb="FF000000"/>
        <rFont val="Calibri"/>
      </rPr>
      <t>.conf</t>
    </r>
    <r>
      <rPr>
        <sz val="11"/>
        <color rgb="FF000000"/>
        <rFont val="Calibri"/>
      </rPr>
      <t xml:space="preserve"> in </t>
    </r>
    <r>
      <rPr>
        <b/>
        <sz val="11"/>
        <color rgb="FF000000"/>
        <rFont val="Calibri"/>
      </rPr>
      <t>/etc/chrony/conf.d/</t>
    </r>
    <r>
      <rPr>
        <sz val="11"/>
        <color rgb="FF000000"/>
        <rFont val="Calibri"/>
      </rPr>
      <t>:</t>
    </r>
    <r>
      <rPr>
        <sz val="11"/>
        <color rgb="FF000000"/>
        <rFont val="Calibri"/>
      </rPr>
      <t xml:space="preserve">
</t>
    </r>
    <r>
      <rPr>
        <sz val="11"/>
        <color rgb="FF006096"/>
        <rFont val="Roboto Condensed"/>
      </rPr>
      <t>user _chrony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</si>
  <si>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xml:space="preserve">The </t>
    </r>
    <r>
      <rPr>
        <b/>
        <sz val="11"/>
        <color rgb="FF000000"/>
        <rFont val="Calibri"/>
      </rPr>
      <t>chrony</t>
    </r>
    <r>
      <rPr>
        <sz val="11"/>
        <color rgb="FF000000"/>
        <rFont val="Calibri"/>
      </rPr>
      <t xml:space="preserve"> package is installed with a dedicated user account </t>
    </r>
    <r>
      <rPr>
        <b/>
        <sz val="11"/>
        <color rgb="FF000000"/>
        <rFont val="Calibri"/>
      </rPr>
      <t>_chrony</t>
    </r>
    <r>
      <rPr>
        <sz val="11"/>
        <color rgb="FF000000"/>
        <rFont val="Calibri"/>
      </rPr>
      <t xml:space="preserve">.  This account is granted the access required by the </t>
    </r>
    <r>
      <rPr>
        <b/>
        <sz val="11"/>
        <color rgb="FF000000"/>
        <rFont val="Calibri"/>
      </rPr>
      <t>chronyd</t>
    </r>
    <r>
      <rPr>
        <sz val="11"/>
        <color rgb="FF000000"/>
        <rFont val="Calibri"/>
      </rPr>
      <t xml:space="preserve"> service</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</si>
  <si>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 to verify the </t>
    </r>
    <r>
      <rPr>
        <b/>
        <sz val="11"/>
        <color rgb="FF000000"/>
        <rFont val="Calibri"/>
      </rPr>
      <t>chronyd</t>
    </r>
    <r>
      <rPr>
        <sz val="11"/>
        <color rgb="FF000000"/>
        <rFont val="Calibri"/>
      </rPr>
      <t xml:space="preserve"> service is being run as the </t>
    </r>
    <r>
      <rPr>
        <b/>
        <sz val="11"/>
        <color rgb="FF000000"/>
        <rFont val="Calibri"/>
      </rPr>
      <t>_chrony</t>
    </r>
    <r>
      <rPr>
        <sz val="11"/>
        <color rgb="FF000000"/>
        <rFont val="Calibri"/>
      </rPr>
      <t xml:space="preserve"> user:</t>
    </r>
    <r>
      <rPr>
        <sz val="11"/>
        <color rgb="FF000000"/>
        <rFont val="Calibri"/>
      </rPr>
      <t xml:space="preserve">
</t>
    </r>
    <r>
      <rPr>
        <sz val="11"/>
        <color rgb="FF006096"/>
        <rFont val="Roboto Condensed"/>
      </rPr>
      <t># ps -ef | awk '(/[c]hronyd/ &amp;&amp; $1!="_chrony") { print $1 }'</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</si>
  <si>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user _chrony</t>
    </r>
  </si>
  <si>
    <t>2.3.3.3</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</si>
  <si>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</si>
  <si>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unmask chrony.service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--now enable chrony.service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</si>
  <si>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</si>
  <si>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</si>
  <si>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</si>
  <si>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</si>
  <si>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</si>
  <si>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</si>
  <si>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</si>
  <si>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</si>
  <si>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</si>
  <si>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</si>
  <si>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</si>
  <si>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</si>
  <si>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</si>
  <si>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</si>
  <si>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</si>
  <si>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</si>
  <si>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</si>
  <si>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</si>
  <si>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</si>
  <si>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</si>
  <si>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</si>
  <si>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</si>
  <si>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</si>
  <si>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</si>
  <si>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</si>
  <si>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</si>
  <si>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</si>
  <si>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</si>
  <si>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</si>
  <si>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</si>
  <si>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</si>
  <si>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</si>
  <si>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</si>
  <si>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</si>
  <si>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</si>
  <si>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</si>
  <si>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</si>
  <si>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</si>
  <si>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</si>
  <si>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</si>
  <si>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</si>
  <si>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</si>
  <si>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</si>
  <si>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</si>
  <si>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</si>
  <si>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</si>
  <si>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</si>
  <si>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the </t>
    </r>
    <r>
      <rPr>
        <b/>
        <sz val="11"/>
        <color rgb="FF000000"/>
        <rFont val="Calibri"/>
      </rPr>
      <t>/etc/cron.allow</t>
    </r>
    <r>
      <rPr>
        <sz val="11"/>
        <color rgb="FF000000"/>
        <rFont val="Calibri"/>
      </rPr>
      <t xml:space="preserve"> file exists, </t>
    </r>
    <r>
      <rPr>
        <b/>
        <sz val="11"/>
        <color rgb="FF000000"/>
        <rFont val="Calibri"/>
      </rPr>
      <t xml:space="preserve">a user must be listed, one user per line, in the </t>
    </r>
    <r>
      <rPr>
        <b/>
        <sz val="11"/>
        <color rgb="FF000000"/>
        <rFont val="Calibri"/>
      </rPr>
      <t>/etc/cron.allow</t>
    </r>
    <r>
      <rPr>
        <b/>
        <sz val="11"/>
        <color rgb="FF000000"/>
        <rFont val="Calibri"/>
      </rPr>
      <t xml:space="preserve"> file in order to be allowed to use the </t>
    </r>
    <r>
      <rPr>
        <b/>
        <sz val="11"/>
        <color rgb="FF000000"/>
        <rFont val="Calibri"/>
      </rPr>
      <t>crontab</t>
    </r>
    <r>
      <rPr>
        <b/>
        <sz val="11"/>
        <color rgb="FF000000"/>
        <rFont val="Calibri"/>
      </rPr>
      <t xml:space="preserve"> command</t>
    </r>
    <r>
      <rPr>
        <sz val="11"/>
        <color rgb="FF000000"/>
        <rFont val="Calibri"/>
      </rPr>
      <t>.</t>
    </r>
    <r>
      <rPr>
        <sz val="11"/>
        <color rgb="FF000000"/>
        <rFont val="Calibri"/>
      </rPr>
      <t xml:space="preserve">
</t>
    </r>
    <r>
      <rPr>
        <sz val="11"/>
        <color rgb="FF000000"/>
        <rFont val="Calibri"/>
      </rPr>
      <t xml:space="preserve">- If both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exist,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users must be listed in </t>
    </r>
    <r>
      <rPr>
        <b/>
        <sz val="11"/>
        <color rgb="FF000000"/>
        <rFont val="Calibri"/>
      </rPr>
      <t>/etc/cron.allow</t>
    </r>
    <r>
      <rPr>
        <sz val="11"/>
        <color rgb="FF000000"/>
        <rFont val="Calibri"/>
      </rPr>
      <t xml:space="preserve"> in order to use the crontab.</t>
    </r>
    <r>
      <rPr>
        <sz val="11"/>
        <color rgb="FF000000"/>
        <rFont val="Calibri"/>
      </rPr>
      <t xml:space="preserve">
</t>
    </r>
    <r>
      <rPr>
        <sz val="11"/>
        <color rgb="FF000000"/>
        <rFont val="Calibri"/>
      </rPr>
      <t xml:space="preserve">-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the </t>
    </r>
    <r>
      <rPr>
        <b/>
        <sz val="11"/>
        <color rgb="FF000000"/>
        <rFont val="Calibri"/>
      </rPr>
      <t>crontab</t>
    </r>
    <r>
      <rPr>
        <sz val="11"/>
        <color rgb="FF000000"/>
        <rFont val="Calibri"/>
      </rPr>
      <t xml:space="preserve"> command.</t>
    </r>
    <r>
      <rPr>
        <sz val="11"/>
        <color rgb="FF000000"/>
        <rFont val="Calibri"/>
      </rPr>
      <t xml:space="preserve">
</t>
    </r>
    <r>
      <rPr>
        <sz val="11"/>
        <color rgb="FF000000"/>
        <rFont val="Calibri"/>
      </rPr>
      <t>- Regardless of the existence of any of these files, the root administrative user is always allowed to setup a crontab.</t>
    </r>
    <r>
      <rPr>
        <sz val="11"/>
        <color rgb="FF000000"/>
        <rFont val="Calibri"/>
      </rPr>
      <t xml:space="preserve">
</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/etc/cron.allow</t>
    </r>
    <r>
      <rPr>
        <sz val="11"/>
        <color rgb="FF000000"/>
        <rFont val="Calibri"/>
      </rPr>
      <t xml:space="preserve">, then cron will deny access to all users but </t>
    </r>
    <r>
      <rPr>
        <b/>
        <sz val="11"/>
        <color rgb="FF000000"/>
        <rFont val="Calibri"/>
      </rPr>
      <t>root</t>
    </r>
    <r>
      <rPr>
        <sz val="11"/>
        <color rgb="FF000000"/>
        <rFont val="Calibri"/>
      </rPr>
      <t>,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</si>
  <si>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r>
      <rPr>
        <sz val="11"/>
        <color rgb="FF000000"/>
        <rFont val="Calibri"/>
      </rPr>
      <t xml:space="preserve">
</t>
    </r>
    <r>
      <rPr>
        <sz val="11"/>
        <color rgb="FF000000"/>
        <rFont val="Calibri"/>
      </rPr>
      <t xml:space="preserve">- If you are using SELinux or AppArmor, these security modules may prevent crontab access. Check the audit logs for any related </t>
    </r>
    <r>
      <rPr>
        <b/>
        <sz val="11"/>
        <color rgb="FF000000"/>
        <rFont val="Calibri"/>
      </rPr>
      <t>permission denied</t>
    </r>
    <r>
      <rPr>
        <sz val="11"/>
        <color rgb="FF000000"/>
        <rFont val="Calibri"/>
      </rPr>
      <t xml:space="preserve"> entries and adjust your policies if necessary.</t>
    </r>
  </si>
  <si>
    <r>
      <rPr>
        <sz val="11"/>
        <color rgb="FF000000"/>
        <rFont val="Calibri"/>
      </rPr>
      <t xml:space="preserve">When the </t>
    </r>
    <r>
      <rPr>
        <b/>
        <sz val="11"/>
        <color rgb="FF000000"/>
        <rFont val="Calibri"/>
      </rPr>
      <t>/etc/cron.allow</t>
    </r>
    <r>
      <rPr>
        <sz val="11"/>
        <color rgb="FF000000"/>
        <rFont val="Calibri"/>
      </rPr>
      <t xml:space="preserve"> file exists, a user must be listed, one user per line, in the </t>
    </r>
    <r>
      <rPr>
        <b/>
        <sz val="11"/>
        <color rgb="FF000000"/>
        <rFont val="Calibri"/>
      </rPr>
      <t>/etc/cron.allow</t>
    </r>
    <r>
      <rPr>
        <sz val="11"/>
        <color rgb="FF000000"/>
        <rFont val="Calibri"/>
      </rPr>
      <t xml:space="preserve"> file in order to be allowed to use the </t>
    </r>
    <r>
      <rPr>
        <b/>
        <sz val="11"/>
        <color rgb="FF000000"/>
        <rFont val="Calibri"/>
      </rPr>
      <t>crontab</t>
    </r>
    <r>
      <rPr>
        <sz val="11"/>
        <color rgb="FF000000"/>
        <rFont val="Calibri"/>
      </rPr>
      <t xml:space="preserve"> command.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</si>
  <si>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</si>
  <si>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</si>
  <si>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</si>
  <si>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</si>
  <si>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</si>
  <si>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</si>
  <si>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</si>
  <si>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</si>
  <si>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</si>
  <si>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</si>
  <si>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</si>
  <si>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</si>
  <si>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</si>
  <si>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</si>
  <si>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</si>
  <si>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</si>
  <si>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</si>
  <si>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command to disable any wireless interfaces:</t>
    </r>
    <r>
      <rPr>
        <sz val="11"/>
        <color rgb="FF000000"/>
        <rFont val="Calibri"/>
      </rPr>
      <t xml:space="preserve">
</t>
    </r>
    <r>
      <rPr>
        <sz val="11"/>
        <color rgb="FF006096"/>
        <rFont val="Roboto Condensed"/>
      </rPr>
      <t># find /lib/modules/`uname -r`/kernel/drivers/net/wireless -name '*.ko' -printf 'install %f /bin/false\nblacklist %f\n\n' | sed 's/\.ko//1' &gt;&gt; /etc/modprobe.d/blacklist-wireless.conf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*.conf</t>
    </r>
    <r>
      <rPr>
        <sz val="11"/>
        <color rgb="FF000000"/>
        <rFont val="Calibri"/>
      </rPr>
      <t xml:space="preserve"> file in </t>
    </r>
    <r>
      <rPr>
        <b/>
        <sz val="11"/>
        <color rgb="FF000000"/>
        <rFont val="Calibri"/>
      </rPr>
      <t>/etc/modprobe.d/</t>
    </r>
    <r>
      <rPr>
        <sz val="11"/>
        <color rgb="FF000000"/>
        <rFont val="Calibri"/>
      </rPr>
      <t xml:space="preserve"> in the above command can renamed as needed.</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</si>
  <si>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</si>
  <si>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</si>
  <si>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</si>
  <si>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</si>
  <si>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</si>
  <si>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</si>
  <si>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</si>
  <si>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</si>
  <si>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</si>
  <si>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</si>
  <si>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</si>
  <si>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</si>
  <si>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</si>
  <si>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</si>
  <si>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</si>
  <si>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</si>
  <si>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</si>
  <si>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</si>
  <si>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</si>
  <si>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</si>
  <si>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</si>
  <si>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</si>
  <si>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</si>
  <si>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</si>
  <si>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</si>
  <si>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</si>
  <si>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</si>
  <si>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</si>
  <si>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</si>
  <si>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</si>
  <si>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3.2.5</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</si>
  <si>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</si>
  <si>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</si>
  <si>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</si>
  <si>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</si>
  <si>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3.2.6</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</si>
  <si>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</si>
  <si>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</si>
  <si>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</si>
  <si>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</si>
  <si>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</si>
  <si>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</si>
  <si>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</si>
  <si>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</si>
  <si>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</si>
  <si>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</si>
  <si>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net.ipv4.ip_forward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net.ipv4.ip_forward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</si>
  <si>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</si>
  <si>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</si>
  <si>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</si>
  <si>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</si>
  <si>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</si>
  <si>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</si>
  <si>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multiple lines with </t>
    </r>
    <r>
      <rPr>
        <b/>
        <sz val="11"/>
        <color rgb="FF000000"/>
        <rFont val="Calibri"/>
      </rPr>
      <t>net.ipv4.conf.all.forwarding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their location, and load preference is available in the section overview.</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</si>
  <si>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</si>
  <si>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</si>
  <si>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</si>
  <si>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</si>
  <si>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</si>
  <si>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</si>
  <si>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</si>
  <si>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</si>
  <si>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</si>
  <si>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</si>
  <si>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</si>
  <si>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</si>
  <si>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net.ipv4.conf.all.send_redirects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</si>
  <si>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</si>
  <si>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</si>
  <si>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</si>
  <si>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</si>
  <si>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</si>
  <si>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net.ipv4.conf.default.send_redirects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</si>
  <si>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</si>
  <si>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</si>
  <si>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</si>
  <si>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</si>
  <si>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</si>
  <si>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net.ipv4.icmp_ignore_bogus_error_responses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net.ipv4.icmp_ignore_bogus_error_responses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</si>
  <si>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</si>
  <si>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</si>
  <si>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</si>
  <si>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</si>
  <si>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</si>
  <si>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net.ipv4.icmp_echo_ignore_broadcasts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net.ipv4.icmp_echo_ignore_broadcasts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</si>
  <si>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</si>
  <si>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</si>
  <si>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</si>
  <si>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</si>
  <si>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</si>
  <si>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 xml:space="preserve"> net.ipv4.conf.all.send_redirects = 0</t>
    </r>
    <r>
      <rPr>
        <sz val="11"/>
        <color rgb="FF000000"/>
        <rFont val="Calibri"/>
      </rPr>
      <t xml:space="preserve"> is set in a file being used by systemd-sysctl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</si>
  <si>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</si>
  <si>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</si>
  <si>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</si>
  <si>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</si>
  <si>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</si>
  <si>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</si>
  <si>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</si>
  <si>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</si>
  <si>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</si>
  <si>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</si>
  <si>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</si>
  <si>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net.ipv4.conf.all.secure_redirects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</si>
  <si>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</si>
  <si>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</si>
  <si>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</si>
  <si>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</si>
  <si>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net.ipv4.conf.default.secure_redirects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</si>
  <si>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</si>
  <si>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</si>
  <si>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</si>
  <si>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</si>
  <si>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</si>
  <si>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</si>
  <si>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net.ipv4.conf.all.rp_filter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</si>
  <si>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</si>
  <si>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</si>
  <si>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</si>
  <si>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</si>
  <si>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</si>
  <si>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net.ipv4.conf.default.rp_filter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</si>
  <si>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</si>
  <si>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</si>
  <si>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</si>
  <si>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</si>
  <si>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</si>
  <si>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</si>
  <si>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</si>
  <si>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</si>
  <si>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</si>
  <si>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</si>
  <si>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</si>
  <si>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</si>
  <si>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</si>
  <si>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</si>
  <si>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</si>
  <si>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</si>
  <si>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</si>
  <si>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net.ipv4.conf.all.log_martians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</si>
  <si>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</si>
  <si>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</si>
  <si>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</si>
  <si>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</si>
  <si>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</si>
  <si>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net.ipv4.conf.default.log_martians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</si>
  <si>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</si>
  <si>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</si>
  <si>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</si>
  <si>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</si>
  <si>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</si>
  <si>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net.ipv4.tcp_syncookies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net.ipv4.tcp_syncookies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</si>
  <si>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</si>
  <si>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</si>
  <si>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</si>
  <si>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</si>
  <si>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</si>
  <si>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</si>
  <si>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</si>
  <si>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</si>
  <si>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</si>
  <si>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</si>
  <si>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</si>
  <si>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</si>
  <si>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</si>
  <si>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</si>
  <si>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</si>
  <si>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</si>
  <si>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</si>
  <si>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</si>
  <si>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</si>
  <si>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</si>
  <si>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</si>
  <si>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</si>
  <si>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</si>
  <si>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</si>
  <si>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</si>
  <si>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</si>
  <si>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</si>
  <si>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</si>
  <si>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</si>
  <si>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</si>
  <si>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</si>
  <si>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</si>
  <si>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</si>
  <si>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</si>
  <si>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</si>
  <si>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</si>
  <si>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</si>
  <si>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</si>
  <si>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</si>
  <si>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</si>
  <si>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</si>
  <si>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</si>
  <si>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net.ipv6.conf.all.accept_ra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</si>
  <si>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</si>
  <si>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</si>
  <si>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</si>
  <si>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</si>
  <si>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</si>
  <si>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net.ipv6.conf.default.accept_ra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</si>
  <si>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net.ipv6.conf.default.accept_ra = 1</t>
    </r>
  </si>
  <si>
    <t>Configure Uncomplicated Firewall</t>
  </si>
  <si>
    <t>4.1.1</t>
  </si>
  <si>
    <r>
      <rPr>
        <sz val="11"/>
        <rFont val="Calibri"/>
      </rPr>
      <t>Ensure ufw is installed</t>
    </r>
  </si>
  <si>
    <r>
      <rPr>
        <sz val="11"/>
        <color rgb="FF000000"/>
        <rFont val="Calibri"/>
      </rPr>
      <t>Run the following command to install Uncomplicated Firewall (UFW):</t>
    </r>
    <r>
      <rPr>
        <sz val="11"/>
        <color rgb="FF000000"/>
        <rFont val="Calibri"/>
      </rPr>
      <t xml:space="preserve">
</t>
    </r>
    <r>
      <rPr>
        <sz val="11"/>
        <color rgb="FF006096"/>
        <rFont val="Roboto Condensed"/>
      </rPr>
      <t># apt install ufw</t>
    </r>
    <r>
      <rPr>
        <sz val="11"/>
        <color rgb="FF006096"/>
        <rFont val="Roboto Condensed"/>
      </rPr>
      <t xml:space="preserve">
</t>
    </r>
  </si>
  <si>
    <r>
      <rPr>
        <sz val="11"/>
        <color rgb="FF000000"/>
        <rFont val="Calibri"/>
      </rPr>
      <t>The Uncomplicated Firewall (ufw) is a frontend for iptables and is particularly well-suited for host-based firewalls. ufw provides a framework for managing netfilter, as well as a command-line interface for manipulating the firewall</t>
    </r>
  </si>
  <si>
    <r>
      <rPr>
        <sz val="11"/>
        <color rgb="FF000000"/>
        <rFont val="Calibri"/>
      </rPr>
      <t>Changing firewall settings while connected over the network can result in being locked out of the system.</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</si>
  <si>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6096"/>
        <rFont val="Roboto Condensed"/>
      </rPr>
      <t>ufw is installed</t>
    </r>
    <r>
      <rPr>
        <sz val="11"/>
        <color rgb="FF006096"/>
        <rFont val="Roboto Condensed"/>
      </rPr>
      <t xml:space="preserve">
</t>
    </r>
  </si>
  <si>
    <t>4.1.2</t>
  </si>
  <si>
    <r>
      <rPr>
        <sz val="11"/>
        <rFont val="Calibri"/>
      </rPr>
      <t>Ensure ufw service is configured</t>
    </r>
  </si>
  <si>
    <r>
      <rPr>
        <sz val="11"/>
        <color rgb="FF000000"/>
        <rFont val="Calibri"/>
      </rPr>
      <t xml:space="preserve">Run the following command to unmask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 xml:space="preserve">Run the following command to enable </t>
    </r>
    <r>
      <rPr>
        <b/>
        <sz val="11"/>
        <color rgb="FF000000"/>
        <rFont val="Calibri"/>
      </rPr>
      <t>ufw</t>
    </r>
    <r>
      <rPr>
        <sz val="11"/>
        <color rgb="FF000000"/>
        <rFont val="Calibri"/>
      </rPr>
      <t>:</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</si>
  <si>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 xml:space="preserve">The service, </t>
    </r>
    <r>
      <rPr>
        <b/>
        <sz val="11"/>
        <color rgb="FF000000"/>
        <rFont val="Calibri"/>
      </rPr>
      <t>ufw.service</t>
    </r>
    <r>
      <rPr>
        <sz val="11"/>
        <color rgb="FF000000"/>
        <rFont val="Calibri"/>
      </rPr>
      <t>, manages UFW. This service is responsible for applying and maintaining firewall rules, controlling which network traffic is allowed in and out of the system.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running ufw enable or starting </t>
    </r>
    <r>
      <rPr>
        <b/>
        <sz val="11"/>
        <color rgb="FF000000"/>
        <rFont val="Calibri"/>
      </rPr>
      <t>ufw.service</t>
    </r>
    <r>
      <rPr>
        <sz val="11"/>
        <color rgb="FF000000"/>
        <rFont val="Calibri"/>
      </rPr>
      <t>, ufw will flush its chains. This is required so ufw can maintain a consistent state, but it may drop existing connections, eg ssh. ufw does support adding rules before enabling the firewall.</t>
    </r>
    <r>
      <rPr>
        <sz val="11"/>
        <color rgb="FF000000"/>
        <rFont val="Calibri"/>
      </rPr>
      <t xml:space="preserve">
</t>
    </r>
    <r>
      <rPr>
        <sz val="11"/>
        <color rgb="FF000000"/>
        <rFont val="Calibri"/>
      </rPr>
      <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r>
      <rPr>
        <sz val="11"/>
        <color rgb="FF000000"/>
        <rFont val="Calibri"/>
      </rPr>
      <t xml:space="preserve">
</t>
    </r>
    <r>
      <rPr>
        <b/>
        <sz val="11"/>
        <color rgb="FF000000"/>
        <rFont val="Calibri"/>
      </rPr>
      <t>Warning:</t>
    </r>
    <r>
      <rPr>
        <sz val="11"/>
        <color rgb="FF000000"/>
        <rFont val="Calibri"/>
      </rPr>
      <t xml:space="preserve"> If a rule for openSSH server does not exist, and openSSH is used to administer the host, the ability to administer and/or connect to the host may be lost.</t>
    </r>
    <r>
      <rPr>
        <sz val="11"/>
        <color rgb="FF000000"/>
        <rFont val="Calibri"/>
      </rPr>
      <t xml:space="preserve">
</t>
    </r>
    <r>
      <rPr>
        <sz val="11"/>
        <color rgb="FF000000"/>
        <rFont val="Calibri"/>
      </rPr>
      <t>Example command to create a rule to allow ssh:</t>
    </r>
    <r>
      <rPr>
        <sz val="11"/>
        <color rgb="FF000000"/>
        <rFont val="Calibri"/>
      </rPr>
      <t xml:space="preserve">
</t>
    </r>
    <r>
      <rPr>
        <sz val="11"/>
        <color rgb="FF006096"/>
        <rFont val="Roboto Condensed"/>
      </rPr>
      <t># ufw allow proto tcp from any to any port 22</t>
    </r>
    <r>
      <rPr>
        <sz val="11"/>
        <color rgb="FF006096"/>
        <rFont val="Roboto Condensed"/>
      </rPr>
      <t xml:space="preserve">
</t>
    </r>
    <r>
      <rPr>
        <sz val="11"/>
        <color rgb="FF000000"/>
        <rFont val="Calibri"/>
      </rPr>
      <t xml:space="preserve">
</t>
    </r>
    <r>
      <rPr>
        <sz val="11"/>
        <color rgb="FF000000"/>
        <rFont val="Calibri"/>
      </rPr>
      <t>This rule will allow connection to the ssh server from any location. It is highly recommended that this rule be modified to restrict ssh access to only required hosts and to follow local site policy.</t>
    </r>
    <r>
      <rPr>
        <sz val="11"/>
        <color rgb="FF000000"/>
        <rFont val="Calibri"/>
      </rPr>
      <t xml:space="preserve">
</t>
    </r>
    <r>
      <rPr>
        <sz val="11"/>
        <color rgb="FF000000"/>
        <rFont val="Calibri"/>
      </rPr>
      <t>- The rules will still be flushed, but the ssh port will be open after enabling the firewall. Please note that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</si>
  <si>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</si>
  <si>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
    </r>
    <r>
      <rPr>
        <b/>
        <sz val="11"/>
        <color rgb="FF000000"/>
        <rFont val="Calibri"/>
      </rPr>
      <t>ufw.service</t>
    </r>
    <r>
      <rPr>
        <sz val="11"/>
        <color rgb="FF000000"/>
        <rFont val="Calibri"/>
      </rPr>
      <t xml:space="preserve">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ufw.service</t>
    </r>
    <r>
      <rPr>
        <sz val="11"/>
        <color rgb="FF000000"/>
        <rFont val="Calibri"/>
      </rPr>
      <t xml:space="preserve"> is active:</t>
    </r>
    <r>
      <rPr>
        <sz val="11"/>
        <color rgb="FF000000"/>
        <rFont val="Calibri"/>
      </rPr>
      <t xml:space="preserve">
</t>
    </r>
    <r>
      <rPr>
        <sz val="11"/>
        <color rgb="FF006096"/>
        <rFont val="Roboto Condensed"/>
      </rPr>
      <t># systemctl is-active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</si>
  <si>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r>
      <rPr>
        <sz val="11"/>
        <color rgb="FF000000"/>
        <rFont val="Calibri"/>
      </rPr>
      <t>Inactive</t>
    </r>
  </si>
  <si>
    <t>4.1.3</t>
  </si>
  <si>
    <r>
      <rPr>
        <sz val="11"/>
        <rFont val="Calibri"/>
      </rPr>
      <t>Ensure ufw incoming default is configured</t>
    </r>
  </si>
  <si>
    <r>
      <rPr>
        <sz val="11"/>
        <color rgb="FF000000"/>
        <rFont val="Calibri"/>
      </rPr>
      <t xml:space="preserve">Run the following command to set the default for </t>
    </r>
    <r>
      <rPr>
        <b/>
        <sz val="11"/>
        <color rgb="FF000000"/>
        <rFont val="Calibri"/>
      </rPr>
      <t>incoming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incoming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</si>
  <si>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incoming traffic determines if connections attempting to reach your server from external sources will be allowed without requiring specific </t>
    </r>
    <r>
      <rPr>
        <b/>
        <sz val="11"/>
        <color rgb="FF000000"/>
        <rFont val="Calibri"/>
      </rPr>
      <t>UFW</t>
    </r>
    <r>
      <rPr>
        <sz val="11"/>
        <color rgb="FF000000"/>
        <rFont val="Calibri"/>
      </rPr>
      <t xml:space="preserve"> rules.</t>
    </r>
  </si>
  <si>
    <r>
      <rPr>
        <sz val="11"/>
        <color rgb="FF000000"/>
        <rFont val="Calibri"/>
      </rPr>
      <t>Any port or protocol without a explicit allow before the default deny will be blocked. A deny policy silently drops packs causing an eventual time out with no response while a 'reject' policy sends an immediate and explicit "connection refused" or "destination unreachable" message in response.</t>
    </r>
    <r>
      <rPr>
        <sz val="11"/>
        <color rgb="FF000000"/>
        <rFont val="Calibri"/>
      </rPr>
      <t xml:space="preserve">
</t>
    </r>
    <r>
      <rPr>
        <sz val="11"/>
        <color rgb="FF000000"/>
        <rFont val="Calibri"/>
      </rPr>
      <t>The following is and example of a command to create a rule to allow connection to the ssh server on the host. This rule should be considered before applying the default deny.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ufw allow ssh</t>
    </r>
    <r>
      <rPr>
        <sz val="11"/>
        <color rgb="FF006096"/>
        <rFont val="Roboto Condensed"/>
      </rPr>
      <t xml:space="preserve">
</t>
    </r>
  </si>
  <si>
    <r>
      <rPr>
        <sz val="11"/>
        <color rgb="FF000000"/>
        <rFont val="Calibri"/>
      </rPr>
      <t xml:space="preserve">Run the following command to verify that the default policy for </t>
    </r>
    <r>
      <rPr>
        <b/>
        <sz val="11"/>
        <color rgb="FF000000"/>
        <rFont val="Calibri"/>
      </rPr>
      <t>incoming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$1}'</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t>
    </r>
    <r>
      <rPr>
        <sz val="11"/>
        <color rgb="FF006096"/>
        <rFont val="Roboto Condensed"/>
      </rPr>
      <t xml:space="preserve">
</t>
    </r>
  </si>
  <si>
    <t>4.1.4</t>
  </si>
  <si>
    <r>
      <rPr>
        <sz val="11"/>
        <rFont val="Calibri"/>
      </rPr>
      <t>Ensure ufw outgoing default is configured</t>
    </r>
  </si>
  <si>
    <r>
      <rPr>
        <sz val="11"/>
        <color rgb="FF000000"/>
        <rFont val="Calibri"/>
      </rPr>
      <t xml:space="preserve">Run the following command to set the default for </t>
    </r>
    <r>
      <rPr>
        <b/>
        <sz val="11"/>
        <color rgb="FF000000"/>
        <rFont val="Calibri"/>
      </rPr>
      <t>outgoing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outgoing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</si>
  <si>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outgoing traffic determines if applications and services running on your server can initiate connections to external networks without requiring specific </t>
    </r>
    <r>
      <rPr>
        <b/>
        <sz val="11"/>
        <color rgb="FF000000"/>
        <rFont val="Calibri"/>
      </rPr>
      <t>UFW</t>
    </r>
    <r>
      <rPr>
        <sz val="11"/>
        <color rgb="FF000000"/>
        <rFont val="Calibri"/>
      </rPr>
      <t xml:space="preserve"> rules.</t>
    </r>
  </si>
  <si>
    <r>
      <rPr>
        <sz val="11"/>
        <color rgb="FF000000"/>
        <rFont val="Calibri"/>
      </rPr>
      <t>Any port and protocol not explicitly allowed will be blocked. The following rules are an example of some outgoing allow rules that should be considered before applying this default deny.</t>
    </r>
    <r>
      <rPr>
        <sz val="11"/>
        <color rgb="FF000000"/>
        <rFont val="Calibri"/>
      </rPr>
      <t xml:space="preserve">
</t>
    </r>
    <r>
      <rPr>
        <sz val="11"/>
        <color rgb="FF006096"/>
        <rFont val="Roboto Condensed"/>
      </rPr>
      <t>ufw allow out http</t>
    </r>
    <r>
      <rPr>
        <sz val="11"/>
        <color rgb="FF006096"/>
        <rFont val="Roboto Condensed"/>
      </rPr>
      <t xml:space="preserve">
</t>
    </r>
    <r>
      <rPr>
        <sz val="11"/>
        <color rgb="FF006096"/>
        <rFont val="Roboto Condensed"/>
      </rPr>
      <t>ufw allow out https</t>
    </r>
    <r>
      <rPr>
        <sz val="11"/>
        <color rgb="FF006096"/>
        <rFont val="Roboto Condensed"/>
      </rPr>
      <t xml:space="preserve">
</t>
    </r>
    <r>
      <rPr>
        <sz val="11"/>
        <color rgb="FF006096"/>
        <rFont val="Roboto Condensed"/>
      </rPr>
      <t>ufw allow out ntp # Network Time Protocol</t>
    </r>
    <r>
      <rPr>
        <sz val="11"/>
        <color rgb="FF006096"/>
        <rFont val="Roboto Condensed"/>
      </rPr>
      <t xml:space="preserve">
</t>
    </r>
    <r>
      <rPr>
        <sz val="11"/>
        <color rgb="FF006096"/>
        <rFont val="Roboto Condensed"/>
      </rPr>
      <t>ufw allow out to any port 53 # DNS</t>
    </r>
    <r>
      <rPr>
        <sz val="11"/>
        <color rgb="FF006096"/>
        <rFont val="Roboto Condensed"/>
      </rPr>
      <t xml:space="preserve">
</t>
    </r>
    <r>
      <rPr>
        <sz val="11"/>
        <color rgb="FF006096"/>
        <rFont val="Roboto Condensed"/>
      </rPr>
      <t>ufw allow out to any port 853 # DNS over TLS</t>
    </r>
    <r>
      <rPr>
        <sz val="11"/>
        <color rgb="FF006096"/>
        <rFont val="Roboto Condensed"/>
      </rPr>
      <t xml:space="preserve">
</t>
    </r>
    <r>
      <rPr>
        <sz val="11"/>
        <color rgb="FF006096"/>
        <rFont val="Roboto Condensed"/>
      </rPr>
      <t>ufw logging on</t>
    </r>
    <r>
      <rPr>
        <sz val="11"/>
        <color rgb="FF006096"/>
        <rFont val="Roboto Condensed"/>
      </rPr>
      <t xml:space="preserve">
</t>
    </r>
  </si>
  <si>
    <r>
      <rPr>
        <sz val="11"/>
        <color rgb="FF000000"/>
        <rFont val="Calibri"/>
      </rPr>
      <t xml:space="preserve">Run the following command and verify that the default policy for </t>
    </r>
    <r>
      <rPr>
        <b/>
        <sz val="11"/>
        <color rgb="FF000000"/>
        <rFont val="Calibri"/>
      </rPr>
      <t>outgoing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deny (outgoing)</t>
    </r>
    <r>
      <rPr>
        <sz val="11"/>
        <color rgb="FF006096"/>
        <rFont val="Roboto Condensed"/>
      </rPr>
      <t xml:space="preserve">
</t>
    </r>
  </si>
  <si>
    <r>
      <rPr>
        <sz val="11"/>
        <color rgb="FF000000"/>
        <rFont val="Calibri"/>
      </rPr>
      <t>allow (outgoing)</t>
    </r>
  </si>
  <si>
    <t>4.1.5</t>
  </si>
  <si>
    <r>
      <rPr>
        <sz val="11"/>
        <rFont val="Calibri"/>
      </rPr>
      <t>Ensure ufw routed default is configured</t>
    </r>
  </si>
  <si>
    <r>
      <rPr>
        <sz val="11"/>
        <color rgb="FF000000"/>
        <rFont val="Calibri"/>
      </rPr>
      <t xml:space="preserve">Run the following command to set the defalut for </t>
    </r>
    <r>
      <rPr>
        <b/>
        <sz val="11"/>
        <color rgb="FF000000"/>
        <rFont val="Calibri"/>
      </rPr>
      <t>routed</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6096"/>
        <rFont val="Roboto Condensed"/>
      </rPr>
      <t># ufw default disabled routed</t>
    </r>
    <r>
      <rPr>
        <sz val="11"/>
        <color rgb="FF006096"/>
        <rFont val="Roboto Condensed"/>
      </rPr>
      <t xml:space="preserve">
</t>
    </r>
  </si>
  <si>
    <r>
      <rPr>
        <sz val="11"/>
        <color rgb="FF000000"/>
        <rFont val="Calibri"/>
      </rPr>
      <t xml:space="preserve">The default policy for routed traffic determines if </t>
    </r>
    <r>
      <rPr>
        <b/>
        <sz val="11"/>
        <color rgb="FF000000"/>
        <rFont val="Calibri"/>
      </rPr>
      <t>UFW</t>
    </r>
    <r>
      <rPr>
        <sz val="11"/>
        <color rgb="FF000000"/>
        <rFont val="Calibri"/>
      </rPr>
      <t xml:space="preserve"> forwards traffic between different network interfaces without requiring specific UFW rules.</t>
    </r>
  </si>
  <si>
    <r>
      <rPr>
        <sz val="11"/>
        <color rgb="FF000000"/>
        <rFont val="Calibri"/>
      </rPr>
      <t>Any port and protocol will be prevented for being routed.</t>
    </r>
  </si>
  <si>
    <r>
      <rPr>
        <sz val="11"/>
        <color rgb="FF000000"/>
        <rFont val="Calibri"/>
      </rPr>
      <t xml:space="preserve">Run the following command and verify that the default policy for </t>
    </r>
    <r>
      <rPr>
        <b/>
        <sz val="11"/>
        <color rgb="FF000000"/>
        <rFont val="Calibri"/>
      </rPr>
      <t>routed</t>
    </r>
    <r>
      <rPr>
        <sz val="11"/>
        <color rgb="FF000000"/>
        <rFont val="Calibri"/>
      </rPr>
      <t xml:space="preserve"> is </t>
    </r>
    <r>
      <rPr>
        <b/>
        <sz val="11"/>
        <color rgb="FF000000"/>
        <rFont val="Calibri"/>
      </rPr>
      <t>disabled</t>
    </r>
    <r>
      <rPr>
        <sz val="11"/>
        <color rgb="FF000000"/>
        <rFont val="Calibri"/>
      </rPr>
      <t xml:space="preserve"> or </t>
    </r>
    <r>
      <rPr>
        <b/>
        <sz val="11"/>
        <color rgb="FF000000"/>
        <rFont val="Calibri"/>
      </rPr>
      <t>deny</t>
    </r>
    <r>
      <rPr>
        <sz val="11"/>
        <color rgb="FF000000"/>
        <rFont val="Calibri"/>
      </rPr>
      <t>:</t>
    </r>
    <r>
      <rPr>
        <sz val="11"/>
        <color rgb="FF000000"/>
        <rFont val="Calibri"/>
      </rPr>
      <t xml:space="preserve">
</t>
    </r>
    <r>
      <rPr>
        <sz val="11"/>
        <color rgb="FF006096"/>
        <rFont val="Roboto Condensed"/>
      </rPr>
      <t># ufw status verbose | awk -F',' '$1="Default"{print $3}'</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disabled (routed)</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Any port and protocol will be prevented for being routed.</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</si>
  <si>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</si>
  <si>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</si>
  <si>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</si>
  <si>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</si>
  <si>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</si>
  <si>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</si>
  <si>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</si>
  <si>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</si>
  <si>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</si>
  <si>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\"root\"" \</t>
    </r>
    <r>
      <rPr>
        <sz val="11"/>
        <color rgb="FF006096"/>
        <rFont val="Roboto Condensed"/>
      </rPr>
      <t xml:space="preserve">
</t>
    </r>
    <r>
      <rPr>
        <sz val="11"/>
        <color rgb="FF006096"/>
        <rFont val="Roboto Condensed"/>
      </rPr>
      <t xml:space="preserve">            "    Changing group ownership to group: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</si>
  <si>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</si>
  <si>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</si>
  <si>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</si>
  <si>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</si>
  <si>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</si>
  <si>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</si>
  <si>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</si>
  <si>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</si>
  <si>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</si>
  <si>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</si>
  <si>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</si>
  <si>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</si>
  <si>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</si>
  <si>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</si>
  <si>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</si>
  <si>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</si>
  <si>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</si>
  <si>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</si>
  <si>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</si>
  <si>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</si>
  <si>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chacha20-poly1305@openssh.com</t>
    </r>
    <r>
      <rPr>
        <sz val="11"/>
        <color rgb="FF000000"/>
        <rFont val="Calibri"/>
      </rPr>
      <t xml:space="preserve"> may be removed from the list of excluded ciphers.</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</si>
  <si>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</si>
  <si>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</si>
  <si>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</si>
  <si>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</si>
  <si>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</si>
  <si>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</si>
  <si>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</si>
  <si>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</si>
  <si>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</si>
  <si>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</si>
  <si>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</si>
  <si>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</si>
  <si>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</si>
  <si>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</si>
  <si>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disableforwarding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</si>
  <si>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disableforwarding no</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</si>
  <si>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</si>
  <si>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</si>
  <si>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</si>
  <si>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</si>
  <si>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</si>
  <si>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</si>
  <si>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</si>
  <si>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</si>
  <si>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</si>
  <si>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</si>
  <si>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</si>
  <si>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</si>
  <si>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</si>
  <si>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</si>
  <si>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</si>
  <si>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</si>
  <si>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</si>
  <si>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</si>
  <si>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</si>
  <si>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</si>
  <si>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</si>
  <si>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</si>
  <si>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IF -</t>
    </r>
    <r>
      <rPr>
        <sz val="11"/>
        <color rgb="FF000000"/>
        <rFont val="Calibri"/>
      </rPr>
      <t xml:space="preserve"> A line is returned, review the list of Key Exchange Algorithms. 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</si>
  <si>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</si>
  <si>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</si>
  <si>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</si>
  <si>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</si>
  <si>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</si>
  <si>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</si>
  <si>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</si>
  <si>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</si>
  <si>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</si>
  <si>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</si>
  <si>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</si>
  <si>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</si>
  <si>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</si>
  <si>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</si>
  <si>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</si>
  <si>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</si>
  <si>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</si>
  <si>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</si>
  <si>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</si>
  <si>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</si>
  <si>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</si>
  <si>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</si>
  <si>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</si>
  <si>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</si>
  <si>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</si>
  <si>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</si>
  <si>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</si>
  <si>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</si>
  <si>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</si>
  <si>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</si>
  <si>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</si>
  <si>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5.1.18</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</si>
  <si>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</si>
  <si>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</si>
  <si>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</si>
  <si>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</si>
  <si>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</si>
  <si>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</si>
  <si>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</si>
  <si>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</si>
  <si>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</si>
  <si>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</si>
  <si>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</si>
  <si>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</si>
  <si>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</si>
  <si>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</si>
  <si>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</si>
  <si>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</si>
  <si>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</si>
  <si>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</si>
  <si>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</si>
  <si>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</si>
  <si>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</si>
  <si>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</si>
  <si>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</si>
  <si>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</si>
  <si>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</si>
  <si>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</si>
  <si>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</si>
  <si>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</si>
  <si>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</si>
  <si>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</si>
  <si>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</si>
  <si>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</si>
  <si>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sudo-ldap</t>
    </r>
    <r>
      <rPr>
        <sz val="11"/>
        <color rgb="FF000000"/>
        <rFont val="Calibri"/>
      </rPr>
      <t xml:space="preserve">, else install </t>
    </r>
    <r>
      <rPr>
        <b/>
        <sz val="11"/>
        <color rgb="FF000000"/>
        <rFont val="Calibri"/>
      </rPr>
      <t>sudo</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</si>
  <si>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</si>
  <si>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is installed:</t>
    </r>
    <r>
      <rPr>
        <sz val="11"/>
        <color rgb="FF000000"/>
        <rFont val="Calibri"/>
      </rPr>
      <t xml:space="preserve">
</t>
    </r>
    <r>
      <rPr>
        <sz val="11"/>
        <color rgb="FF006096"/>
        <rFont val="Roboto Condensed"/>
      </rPr>
      <t># dpkg-query -s sudo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that either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-s sudo-ldap &amp;&gt;/dev/null &amp;&amp; echo "sudo-ldap is installed"</t>
    </r>
    <r>
      <rPr>
        <sz val="11"/>
        <color rgb="FF006096"/>
        <rFont val="Roboto Condensed"/>
      </rPr>
      <t xml:space="preserve">
</t>
    </r>
    <r>
      <rPr>
        <sz val="11"/>
        <color rgb="FF006096"/>
        <rFont val="Roboto Condensed"/>
      </rPr>
      <t>sudo-ldap is installed</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</si>
  <si>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</si>
  <si>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</si>
  <si>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</si>
  <si>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</si>
  <si>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</si>
  <si>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</si>
  <si>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</si>
  <si>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</si>
  <si>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</si>
  <si>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</si>
  <si>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</si>
  <si>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</si>
  <si>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</si>
  <si>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</si>
  <si>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</si>
  <si>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</si>
  <si>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</si>
  <si>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</si>
  <si>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</si>
  <si>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</si>
  <si>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</si>
  <si>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</si>
  <si>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</si>
  <si>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</si>
  <si>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i/>
        <sz val="11"/>
        <color rgb="FF000000"/>
        <rFont val="Calibri"/>
      </rPr>
      <t>Example 1:</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i/>
        <sz val="11"/>
        <color rgb="FF000000"/>
        <rFont val="Calibri"/>
      </rPr>
      <t>Example 2:</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</si>
  <si>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sz val="11"/>
        <color rgb="FF000000"/>
        <rFont val="Calibri"/>
      </rPr>
      <t xml:space="preserve">sudo </t>
    </r>
    <r>
      <rPr>
        <b/>
        <sz val="11"/>
        <color rgb="FF000000"/>
        <rFont val="Calibri"/>
      </rPr>
      <t>timestamp_timeout</t>
    </r>
    <r>
      <rPr>
        <sz val="11"/>
        <color rgb="FF000000"/>
        <rFont val="Calibri"/>
      </rPr>
      <t xml:space="preserve"> controls how long a user's sudo privileges remain active after the initial password entry.</t>
    </r>
  </si>
  <si>
    <r>
      <rPr>
        <sz val="11"/>
        <color rgb="FF000000"/>
        <rFont val="Calibri"/>
      </rPr>
      <t>Ensure that the caching timeout is not disabled and greater than 15 minutes.</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of 5 minutes is being used.</t>
    </r>
    <r>
      <rPr>
        <sz val="11"/>
        <color rgb="FF000000"/>
        <rFont val="Calibri"/>
      </rPr>
      <t xml:space="preserve">
</t>
    </r>
    <r>
      <rPr>
        <sz val="11"/>
        <color rgb="FF000000"/>
        <rFont val="Calibri"/>
      </rPr>
      <t>If the default value is being used, run the following command to verify the default is not disabled or greater than 15 minutes:</t>
    </r>
    <r>
      <rPr>
        <sz val="11"/>
        <color rgb="FF000000"/>
        <rFont val="Calibri"/>
      </rPr>
      <t xml:space="preserve">
</t>
    </r>
    <r>
      <rPr>
        <sz val="11"/>
        <color rgb="FF006096"/>
        <rFont val="Roboto Condensed"/>
      </rPr>
      <t># sudo -V | grep -Psi -- 'timestamp\h+timeout\b'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Authentication timestamp timeout: 15.0 minutes</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Authentication timestamp timeout</t>
    </r>
    <r>
      <rPr>
        <sz val="11"/>
        <color rgb="FF000000"/>
        <rFont val="Calibri"/>
      </rPr>
      <t>:</t>
    </r>
    <r>
      <rPr>
        <sz val="11"/>
        <color rgb="FF000000"/>
        <rFont val="Calibri"/>
      </rPr>
      <t xml:space="preserve">
</t>
    </r>
    <r>
      <rPr>
        <sz val="11"/>
        <color rgb="FF000000"/>
        <rFont val="Calibri"/>
      </rPr>
      <t>- Is not a negative number (disabled).</t>
    </r>
    <r>
      <rPr>
        <sz val="11"/>
        <color rgb="FF000000"/>
        <rFont val="Calibri"/>
      </rPr>
      <t xml:space="preserve">
</t>
    </r>
    <r>
      <rPr>
        <sz val="11"/>
        <color rgb="FF000000"/>
        <rFont val="Calibri"/>
      </rPr>
      <t xml:space="preserve">- Is not greater than </t>
    </r>
    <r>
      <rPr>
        <b/>
        <sz val="11"/>
        <color rgb="FF000000"/>
        <rFont val="Calibri"/>
      </rPr>
      <t>15</t>
    </r>
    <r>
      <rPr>
        <sz val="11"/>
        <color rgb="FF000000"/>
        <rFont val="Calibri"/>
      </rPr>
      <t xml:space="preserve"> minutes, and follows local site policy.</t>
    </r>
    <r>
      <rPr>
        <sz val="11"/>
        <color rgb="FF000000"/>
        <rFont val="Calibri"/>
      </rPr>
      <t xml:space="preserve">
</t>
    </r>
    <r>
      <rPr>
        <sz val="11"/>
        <color rgb="FF000000"/>
        <rFont val="Calibri"/>
      </rPr>
      <t>- Follows local site policy</t>
    </r>
  </si>
  <si>
    <r>
      <rPr>
        <sz val="11"/>
        <color rgb="FF000000"/>
        <rFont val="Calibri"/>
      </rPr>
      <t>timestamp_timeout=15</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</si>
  <si>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</si>
  <si>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</si>
  <si>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</si>
  <si>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</si>
  <si>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</si>
  <si>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</si>
  <si>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</si>
  <si>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</si>
  <si>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sz val="11"/>
        <color rgb="FF000000"/>
        <rFont val="Calibri"/>
      </rPr>
      <t xml:space="preserve">Run the following command to install the latest version of </t>
    </r>
    <r>
      <rPr>
        <b/>
        <sz val="11"/>
        <color rgb="FF000000"/>
        <rFont val="Calibri"/>
      </rPr>
      <t>libpam-runtime</t>
    </r>
    <r>
      <rPr>
        <sz val="11"/>
        <color rgb="FF000000"/>
        <rFont val="Calibri"/>
      </rPr>
      <t>:</t>
    </r>
    <r>
      <rPr>
        <sz val="11"/>
        <color rgb="FF000000"/>
        <rFont val="Calibri"/>
      </rPr>
      <t xml:space="preserve">
</t>
    </r>
    <r>
      <rPr>
        <sz val="11"/>
        <color rgb="FF006096"/>
        <rFont val="Roboto Condensed"/>
      </rPr>
      <t># apt install libpam-runtime</t>
    </r>
    <r>
      <rPr>
        <sz val="11"/>
        <color rgb="FF006096"/>
        <rFont val="Roboto Condensed"/>
      </rPr>
      <t xml:space="preserve">
</t>
    </r>
  </si>
  <si>
    <r>
      <rPr>
        <sz val="11"/>
        <color rgb="FF000000"/>
        <rFont val="Calibri"/>
      </rPr>
      <t>Linux Pluggable Authentication Modules (PAM) is a suite of libraries that allow a Linux system administrator to configure methods to authenticate users. It provides a flexible and centralized way to switch authentication methods for secured applications by using configuration files instead of changing application code</t>
    </r>
    <r>
      <rPr>
        <sz val="11"/>
        <color rgb="FF000000"/>
        <rFont val="Calibri"/>
      </rPr>
      <t xml:space="preserve">
</t>
    </r>
    <r>
      <rPr>
        <sz val="11"/>
        <color rgb="FF000000"/>
        <rFont val="Calibri"/>
      </rPr>
      <t xml:space="preserve">The </t>
    </r>
    <r>
      <rPr>
        <b/>
        <sz val="11"/>
        <color rgb="FF000000"/>
        <rFont val="Calibri"/>
      </rPr>
      <t>libpam-runtime</t>
    </r>
    <r>
      <rPr>
        <sz val="11"/>
        <color rgb="FF000000"/>
        <rFont val="Calibri"/>
      </rPr>
      <t xml:space="preserve"> provides the runtime support for the PAM library</t>
    </r>
  </si>
  <si>
    <r>
      <rPr>
        <sz val="11"/>
        <color rgb="FF000000"/>
        <rFont val="Calibri"/>
      </rPr>
      <t xml:space="preserve">Run the following command to verify </t>
    </r>
    <r>
      <rPr>
        <b/>
        <sz val="11"/>
        <color rgb="FF000000"/>
        <rFont val="Calibri"/>
      </rPr>
      <t>libpam-runtime</t>
    </r>
    <r>
      <rPr>
        <sz val="11"/>
        <color rgb="FF000000"/>
        <rFont val="Calibri"/>
      </rPr>
      <t xml:space="preserve"> is installed:</t>
    </r>
    <r>
      <rPr>
        <sz val="11"/>
        <color rgb="FF000000"/>
        <rFont val="Calibri"/>
      </rPr>
      <t xml:space="preserve">
</t>
    </r>
    <r>
      <rPr>
        <sz val="11"/>
        <color rgb="FF006096"/>
        <rFont val="Roboto Condensed"/>
      </rPr>
      <t># dpkg-query -s libpam-runtime &amp;&gt;/dev/null &amp;&amp; echo "libpam-runtime is installed"</t>
    </r>
    <r>
      <rPr>
        <sz val="11"/>
        <color rgb="FF006096"/>
        <rFont val="Roboto Condensed"/>
      </rPr>
      <t xml:space="preserve">
</t>
    </r>
    <r>
      <rPr>
        <sz val="11"/>
        <color rgb="FF006096"/>
        <rFont val="Roboto Condensed"/>
      </rPr>
      <t>libpam-runtime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libpam-runtime</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'^libpam-runtime\b'</t>
    </r>
    <r>
      <rPr>
        <sz val="11"/>
        <color rgb="FF006096"/>
        <rFont val="Roboto Condensed"/>
      </rPr>
      <t xml:space="preserve">
</t>
    </r>
    <r>
      <rPr>
        <sz val="11"/>
        <color rgb="FF000000"/>
        <rFont val="Calibri"/>
      </rPr>
      <t xml:space="preserve">
</t>
    </r>
    <r>
      <rPr>
        <sz val="11"/>
        <color rgb="FF000000"/>
        <rFont val="Calibri"/>
      </rPr>
      <t>Nothing should be returned</t>
    </r>
  </si>
  <si>
    <t>5.3.1.2</t>
  </si>
  <si>
    <r>
      <rPr>
        <sz val="11"/>
        <rFont val="Calibri"/>
      </rPr>
      <t>Ensure latest version of libpam-modules is installed</t>
    </r>
  </si>
  <si>
    <r>
      <rPr>
        <sz val="11"/>
        <color rgb="FF000000"/>
        <rFont val="Calibri"/>
      </rPr>
      <t xml:space="preserve">Run the following command to install the latest version of </t>
    </r>
    <r>
      <rPr>
        <b/>
        <sz val="11"/>
        <color rgb="FF000000"/>
        <rFont val="Calibri"/>
      </rPr>
      <t>libpam-modules</t>
    </r>
    <r>
      <rPr>
        <sz val="11"/>
        <color rgb="FF000000"/>
        <rFont val="Calibri"/>
      </rPr>
      <t>:</t>
    </r>
    <r>
      <rPr>
        <sz val="11"/>
        <color rgb="FF000000"/>
        <rFont val="Calibri"/>
      </rPr>
      <t xml:space="preserve">
</t>
    </r>
    <r>
      <rPr>
        <sz val="11"/>
        <color rgb="FF006096"/>
        <rFont val="Roboto Condensed"/>
      </rPr>
      <t># apt install libpam-modules</t>
    </r>
    <r>
      <rPr>
        <sz val="11"/>
        <color rgb="FF006096"/>
        <rFont val="Roboto Condensed"/>
      </rPr>
      <t xml:space="preserve">
</t>
    </r>
  </si>
  <si>
    <r>
      <rPr>
        <b/>
        <sz val="11"/>
        <color rgb="FF000000"/>
        <rFont val="Calibri"/>
      </rPr>
      <t>libpam-modules</t>
    </r>
    <r>
      <rPr>
        <sz val="11"/>
        <color rgb="FF000000"/>
        <rFont val="Calibri"/>
      </rPr>
      <t xml:space="preserve"> is a package containing a set of Pluggable Authentication Modules (PAM) which allows system administrators to configure different authentication methods for user logins, providing flexibility in how users can access applications by using various authentication modules to include password checks and other security mechanisms.</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</si>
  <si>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t>
    </r>
    <r>
      <rPr>
        <sz val="11"/>
        <color rgb="FF000000"/>
        <rFont val="Calibri"/>
      </rPr>
      <t xml:space="preserve">
</t>
    </r>
    <r>
      <rPr>
        <sz val="11"/>
        <color rgb="FF006096"/>
        <rFont val="Roboto Condensed"/>
      </rPr>
      <t># dpkg-query -s libpam-modules &amp;&gt;/dev/null &amp;&amp; echo "libpam-modules is installed"</t>
    </r>
    <r>
      <rPr>
        <sz val="11"/>
        <color rgb="FF006096"/>
        <rFont val="Roboto Condensed"/>
      </rPr>
      <t xml:space="preserve">
</t>
    </r>
    <r>
      <rPr>
        <sz val="11"/>
        <color rgb="FF006096"/>
        <rFont val="Roboto Condensed"/>
      </rPr>
      <t>libpam-modules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libpam-modules</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'^libpam-modules\b'</t>
    </r>
    <r>
      <rPr>
        <sz val="11"/>
        <color rgb="FF006096"/>
        <rFont val="Roboto Condensed"/>
      </rPr>
      <t xml:space="preserve">
</t>
    </r>
    <r>
      <rPr>
        <sz val="11"/>
        <color rgb="FF000000"/>
        <rFont val="Calibri"/>
      </rPr>
      <t xml:space="preserve">
</t>
    </r>
    <r>
      <rPr>
        <sz val="11"/>
        <color rgb="FF000000"/>
        <rFont val="Calibri"/>
      </rPr>
      <t>Nothing should be returned</t>
    </r>
  </si>
  <si>
    <t>5.3.1.3</t>
  </si>
  <si>
    <r>
      <rPr>
        <sz val="11"/>
        <rFont val="Calibri"/>
      </rPr>
      <t>Ensure latest version of libpam-pwquality is installed</t>
    </r>
  </si>
  <si>
    <r>
      <rPr>
        <sz val="11"/>
        <color rgb="FF000000"/>
        <rFont val="Calibri"/>
      </rPr>
      <t xml:space="preserve">Run the following command to install the latest version of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</si>
  <si>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</si>
  <si>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&amp;&gt;/dev/null &amp;&amp; echo "libpam-pwquality is installed"</t>
    </r>
    <r>
      <rPr>
        <sz val="11"/>
        <color rgb="FF006096"/>
        <rFont val="Roboto Condensed"/>
      </rPr>
      <t xml:space="preserve">
</t>
    </r>
    <r>
      <rPr>
        <sz val="11"/>
        <color rgb="FF006096"/>
        <rFont val="Roboto Condensed"/>
      </rPr>
      <t>libpam-pwquality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libpam-pwquality</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'^libpam-pwquality\b'</t>
    </r>
    <r>
      <rPr>
        <sz val="11"/>
        <color rgb="FF006096"/>
        <rFont val="Roboto Condensed"/>
      </rPr>
      <t xml:space="preserve">
</t>
    </r>
    <r>
      <rPr>
        <sz val="11"/>
        <color rgb="FF000000"/>
        <rFont val="Calibri"/>
      </rPr>
      <t xml:space="preserve">
</t>
    </r>
    <r>
      <rPr>
        <sz val="11"/>
        <color rgb="FF000000"/>
        <rFont val="Calibri"/>
      </rPr>
      <t>Nothing should be returned</t>
    </r>
  </si>
  <si>
    <t>Configure pam-auth-update profiles</t>
  </si>
  <si>
    <t>5.3.2.1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</si>
  <si>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</si>
  <si>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pam_unix</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</si>
  <si>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</si>
  <si>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-PH -- '\bpam_unix\.so\b' /etc/pam.d/common-{account,auth,password,session,session-noninteractive}</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</si>
  <si>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</si>
  <si>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</si>
  <si>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 xml:space="preserve">- Create the </t>
    </r>
    <r>
      <rPr>
        <b/>
        <sz val="11"/>
        <color rgb="FF000000"/>
        <rFont val="Calibri"/>
      </rPr>
      <t>faillock</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the </t>
    </r>
    <r>
      <rPr>
        <b/>
        <sz val="11"/>
        <color rgb="FF000000"/>
        <rFont val="Calibri"/>
      </rPr>
      <t>faillock_notify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</si>
  <si>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</si>
  <si>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</si>
  <si>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</si>
  <si>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</si>
  <si>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pam-auth-update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Pwquality password strength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Conflicts: cracklib</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pam_pwquality.so retry=3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</si>
  <si>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</si>
  <si>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 to verify that </t>
    </r>
    <r>
      <rPr>
        <b/>
        <sz val="11"/>
        <color rgb="FF000000"/>
        <rFont val="Calibri"/>
      </rPr>
      <t>pam_pwquality.so</t>
    </r>
    <r>
      <rPr>
        <sz val="11"/>
        <color rgb="FF000000"/>
        <rFont val="Calibri"/>
      </rPr>
      <t xml:space="preserve">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</si>
  <si>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</si>
  <si>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</si>
  <si>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t>
    </r>
    <r>
      <rPr>
        <b/>
        <sz val="11"/>
        <color rgb="FF000000"/>
        <rFont val="Calibri"/>
      </rPr>
      <t>pwhistory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</si>
  <si>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</si>
  <si>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 xml:space="preserve">Run the following command to verify that </t>
    </r>
    <r>
      <rPr>
        <b/>
        <sz val="11"/>
        <color rgb="FF000000"/>
        <rFont val="Calibri"/>
      </rPr>
      <t>pam_pwhistory.so</t>
    </r>
    <r>
      <rPr>
        <sz val="11"/>
        <color rgb="FF000000"/>
        <rFont val="Calibri"/>
      </rPr>
      <t xml:space="preserve">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</si>
  <si>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</si>
  <si>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</si>
  <si>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</si>
  <si>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</si>
  <si>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</si>
  <si>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</si>
  <si>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</si>
  <si>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</si>
  <si>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</si>
  <si>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</si>
  <si>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</si>
  <si>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</si>
  <si>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</si>
  <si>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</si>
  <si>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</si>
  <si>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</si>
  <si>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r>
      <rPr>
        <sz val="11"/>
        <color rgb="FF000000"/>
        <rFont val="Calibri"/>
      </rPr>
      <t xml:space="preserve">
</t>
    </r>
    <r>
      <rPr>
        <b/>
        <sz val="11"/>
        <color rgb="FF000000"/>
        <rFont val="Calibri"/>
      </rPr>
      <t>Note</t>
    </r>
    <r>
      <rPr>
        <sz val="11"/>
        <color rgb="FF000000"/>
        <rFont val="Calibri"/>
      </rPr>
      <t xml:space="preserve">: It is recommended to remove any duplicate or contradictory entries of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found in </t>
    </r>
    <r>
      <rPr>
        <b/>
        <sz val="11"/>
        <color rgb="FF000000"/>
        <rFont val="Calibri"/>
      </rPr>
      <t>/usr/share/pam-configs/</t>
    </r>
    <r>
      <rPr>
        <sz val="11"/>
        <color rgb="FF000000"/>
        <rFont val="Calibri"/>
      </rPr>
      <t xml:space="preserve"> files and only use the centralized </t>
    </r>
    <r>
      <rPr>
        <b/>
        <sz val="11"/>
        <color rgb="FF000000"/>
        <rFont val="Calibri"/>
      </rPr>
      <t>/etc/security/fallock.conf</t>
    </r>
    <r>
      <rPr>
        <sz val="11"/>
        <color rgb="FF000000"/>
        <rFont val="Calibri"/>
      </rPr>
      <t xml:space="preserve"> to set </t>
    </r>
    <r>
      <rPr>
        <b/>
        <sz val="11"/>
        <color rgb="FF000000"/>
        <rFont val="Calibri"/>
      </rPr>
      <t>even_deny_root</t>
    </r>
    <r>
      <rPr>
        <sz val="11"/>
        <color rgb="FF000000"/>
        <rFont val="Calibri"/>
      </rPr>
      <t>.</t>
    </r>
  </si>
  <si>
    <r>
      <rPr>
        <b/>
        <sz val="11"/>
        <color rgb="FF000000"/>
        <rFont val="Calibri"/>
      </rPr>
      <t>even_deny_root</t>
    </r>
    <r>
      <rPr>
        <sz val="11"/>
        <color rgb="FF000000"/>
        <rFont val="Calibri"/>
      </rPr>
      <t xml:space="preserve"> - Enables locking of the root account, as well as regular accounts, after failed attempts. By default, root is exempt to prevent denial-of-service risks.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</si>
  <si>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</si>
  <si>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0000"/>
        <rFont val="Calibri"/>
      </rPr>
      <t xml:space="preserve">
</t>
    </r>
    <r>
      <rPr>
        <sz val="11"/>
        <color rgb="FF000000"/>
        <rFont val="Calibri"/>
      </rPr>
      <t>Nothing should be returned</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</si>
  <si>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</si>
  <si>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</si>
  <si>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</si>
  <si>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</si>
  <si>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</si>
  <si>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</si>
  <si>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</si>
  <si>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</si>
  <si>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</si>
  <si>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</si>
  <si>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</si>
  <si>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</si>
  <si>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</si>
  <si>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</si>
  <si>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</si>
  <si>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</si>
  <si>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b/>
        <sz val="11"/>
        <color rgb="FF000000"/>
        <rFont val="Calibri"/>
      </rPr>
      <t>Note: CIS password complexity requirements may differ from other frameworks or policies, adherence to site-specific policy is imperative.</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</si>
  <si>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</si>
  <si>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b/>
        <sz val="11"/>
        <color rgb="FF000000"/>
        <rFont val="Calibri"/>
      </rPr>
      <t>CIS password complexity requirements may differ from other frameworks or policies, adherence to site-specific policy is imperative.</t>
    </r>
    <r>
      <rPr>
        <sz val="11"/>
        <color rgb="FF000000"/>
        <rFont val="Calibri"/>
      </rPr>
      <t xml:space="preserve">
</t>
    </r>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</si>
  <si>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'^\h*password\h+(requisite|required|sufficient)\h+pam_pwquality\.so\h+([^#\n\r]+\h+)?(minclass=\d*|[dulo]credit=-?\d*)\b'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</si>
  <si>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</si>
  <si>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</si>
  <si>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</si>
  <si>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</si>
  <si>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</si>
  <si>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</si>
  <si>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</si>
  <si>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</si>
  <si>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</si>
  <si>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</si>
  <si>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</si>
  <si>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</si>
  <si>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</si>
  <si>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</si>
  <si>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</si>
  <si>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</si>
  <si>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</si>
  <si>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</si>
  <si>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</si>
  <si>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</si>
  <si>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</si>
  <si>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</si>
  <si>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</si>
  <si>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</si>
  <si>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</si>
  <si>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5.3.3.2.8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</si>
  <si>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</si>
  <si>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</si>
  <si>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</si>
  <si>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</si>
  <si>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</si>
  <si>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</si>
  <si>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</si>
  <si>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the </t>
    </r>
    <r>
      <rPr>
        <b/>
        <sz val="11"/>
        <color rgb="FF000000"/>
        <rFont val="Calibri"/>
      </rPr>
      <t>remember=</t>
    </r>
    <r>
      <rPr>
        <sz val="11"/>
        <color rgb="FF000000"/>
        <rFont val="Calibri"/>
      </rPr>
      <t xml:space="preserve"> argument, with a value of </t>
    </r>
    <r>
      <rPr>
        <b/>
        <sz val="11"/>
        <color rgb="FF000000"/>
        <rFont val="Calibri"/>
      </rPr>
      <t>24</t>
    </r>
    <r>
      <rPr>
        <sz val="11"/>
        <color rgb="FF000000"/>
        <rFont val="Calibri"/>
      </rPr>
      <t xml:space="preserve"> or more, that meets local site policy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</si>
  <si>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</si>
  <si>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t>
    </r>
    <r>
      <rPr>
        <b/>
        <sz val="11"/>
        <color rgb="FF000000"/>
        <rFont val="Calibri"/>
      </rPr>
      <t>remember=&lt;N&gt;</t>
    </r>
    <r>
      <rPr>
        <sz val="11"/>
        <color rgb="FF000000"/>
        <rFont val="Calibri"/>
      </rPr>
      <t xml:space="preserve">
</t>
    </r>
    <r>
      <rPr>
        <sz val="11"/>
        <color rgb="FF000000"/>
        <rFont val="Calibri"/>
      </rPr>
      <t xml:space="preserve">- The value of &lt;N&gt;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-Psi -- '^\h*password\h+[^#\n\r]+\h+pam_pwhistory\.so\h+([^#\n\r]+\h+)?remember=\d+\b'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</si>
  <si>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5.3.3.3.2</t>
  </si>
  <si>
    <r>
      <rPr>
        <sz val="11"/>
        <rFont val="Calibri"/>
      </rPr>
      <t>Ensure password history is enforced for the root user</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</si>
  <si>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enforce_for_root</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enforce_for_root**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</si>
  <si>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</si>
  <si>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is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</si>
  <si>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5.3.3.3.3</t>
  </si>
  <si>
    <r>
      <rPr>
        <sz val="11"/>
        <rFont val="Calibri"/>
      </rPr>
      <t>Ensure pam_pwhistory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</si>
  <si>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</si>
  <si>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</si>
  <si>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</si>
  <si>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pam_unix module</t>
  </si>
  <si>
    <t>5.3.3.4.1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</si>
  <si>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</si>
  <si>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</si>
  <si>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</si>
  <si>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Run the following command to verify that the nullok argument is not set on the pam_unix.so module:</t>
    </r>
    <r>
      <rPr>
        <sz val="11"/>
        <color rgb="FF000000"/>
        <rFont val="Calibri"/>
      </rPr>
      <t xml:space="preserve">
</t>
    </r>
    <r>
      <rPr>
        <sz val="11"/>
        <color rgb="FF006096"/>
        <rFont val="Roboto Condensed"/>
      </rPr>
      <t># grep -PHs -- '^\h*[^#\n\r]+\h+pam_unix\.so\h+([^#\n\r]+\h+)?nullok\b'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</si>
  <si>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</si>
  <si>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</si>
  <si>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</si>
  <si>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</si>
  <si>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-PHs -- '^\h*^\h*[^#\n\r]+\h+pam_unix\.so\h+([^#\n\r]+\h+)?remember=\d+\b'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</si>
  <si>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</si>
  <si>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</si>
  <si>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strong hashing algorithm, either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that meets local site policy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hashing algorithm is either sha512 or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**ensure hashing algorithm is either sha512 or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</si>
  <si>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gost_yescrypt</t>
    </r>
    <r>
      <rPr>
        <sz val="11"/>
        <color rgb="FF000000"/>
        <rFont val="Calibri"/>
      </rPr>
      <t xml:space="preserve"> - When a user changes their password next, encrypt it with the </t>
    </r>
    <r>
      <rPr>
        <b/>
        <sz val="11"/>
        <color rgb="FF000000"/>
        <rFont val="Calibri"/>
      </rPr>
      <t>gost-yescrypt</t>
    </r>
    <r>
      <rPr>
        <sz val="11"/>
        <color rgb="FF000000"/>
        <rFont val="Calibri"/>
      </rPr>
      <t xml:space="preserve"> algorithm. The </t>
    </r>
    <r>
      <rPr>
        <b/>
        <sz val="11"/>
        <color rgb="FF000000"/>
        <rFont val="Calibri"/>
      </rPr>
      <t>gost-yescrypt</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When a user changes their password next, encrypt it with the </t>
    </r>
    <r>
      <rPr>
        <b/>
        <sz val="11"/>
        <color rgb="FF000000"/>
        <rFont val="Calibri"/>
      </rPr>
      <t>yescrypt</t>
    </r>
    <r>
      <rPr>
        <sz val="11"/>
        <color rgb="FF000000"/>
        <rFont val="Calibri"/>
      </rPr>
      <t xml:space="preserve"> algorithm. The </t>
    </r>
    <r>
      <rPr>
        <b/>
        <sz val="11"/>
        <color rgb="FF000000"/>
        <rFont val="Calibri"/>
      </rPr>
      <t>yescrypt</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</si>
  <si>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'^\h*password\h+([^#\n\r]+)\h+pam_unix\.so\h+([^#\n\r]+\h+)?(sha512|yescrypt)\b'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</si>
  <si>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</si>
  <si>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</si>
  <si>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</si>
  <si>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</si>
  <si>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</si>
  <si>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</si>
  <si>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</si>
  <si>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</si>
  <si>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</si>
  <si>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</si>
  <si>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</si>
  <si>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</si>
  <si>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</si>
  <si>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</si>
  <si>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</si>
  <si>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</si>
  <si>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</si>
  <si>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</si>
  <si>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</si>
  <si>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</si>
  <si>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</si>
  <si>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</si>
  <si>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</si>
  <si>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</si>
  <si>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</si>
  <si>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</si>
  <si>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</si>
  <si>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</si>
  <si>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</si>
  <si>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</si>
  <si>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</si>
  <si>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</si>
  <si>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</si>
  <si>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</si>
  <si>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</si>
  <si>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</si>
  <si>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</si>
  <si>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</si>
  <si>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</si>
  <si>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</si>
  <si>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</si>
  <si>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</si>
  <si>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</si>
  <si>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</si>
  <si>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</si>
  <si>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</si>
  <si>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</si>
  <si>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</si>
  <si>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</si>
  <si>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</si>
  <si>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</si>
  <si>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</si>
  <si>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</si>
  <si>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</si>
  <si>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</si>
  <si>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</si>
  <si>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</si>
  <si>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</si>
  <si>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</si>
  <si>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</si>
  <si>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</si>
  <si>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</si>
  <si>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</si>
  <si>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</si>
  <si>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</si>
  <si>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</si>
  <si>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</si>
  <si>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</si>
  <si>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su - root -c env | awk -F= '$1=="PATH"{print $2}')"</t>
    </r>
    <r>
      <rPr>
        <sz val="11"/>
        <color rgb="FF006096"/>
        <rFont val="Roboto Condensed"/>
      </rPr>
      <t xml:space="preserve">
</t>
    </r>
    <r>
      <rPr>
        <sz val="11"/>
        <color rgb="FF006096"/>
        <rFont val="Roboto Condensed"/>
      </rPr>
      <t xml:space="preserve">   IFS=":" read -ra a_path_loc &lt;&lt;&lt; "$l_root_path"</t>
    </r>
    <r>
      <rPr>
        <sz val="11"/>
        <color rgb="FF006096"/>
        <rFont val="Roboto Condensed"/>
      </rPr>
      <t xml:space="preserve">
</t>
    </r>
    <r>
      <rPr>
        <sz val="11"/>
        <color rgb="FF006096"/>
        <rFont val="Roboto Condensed"/>
      </rPr>
      <t xml:space="preserve">   grep -q -- "::" &lt;&lt;&lt; "$l_root_path" &amp;&amp; \</t>
    </r>
    <r>
      <rPr>
        <sz val="11"/>
        <color rgb="FF006096"/>
        <rFont val="Roboto Condensed"/>
      </rPr>
      <t xml:space="preserve">
</t>
    </r>
    <r>
      <rPr>
        <sz val="11"/>
        <color rgb="FF006096"/>
        <rFont val="Roboto Condensed"/>
      </rPr>
      <t xml:space="preserve">   a_output2+=(" - root's path contains a empty directory (::)")</t>
    </r>
    <r>
      <rPr>
        <sz val="11"/>
        <color rgb="FF006096"/>
        <rFont val="Roboto Condensed"/>
      </rPr>
      <t xml:space="preserve">
</t>
    </r>
    <r>
      <rPr>
        <sz val="11"/>
        <color rgb="FF006096"/>
        <rFont val="Roboto Condensed"/>
      </rPr>
      <t xml:space="preserve">   grep -Pq -- ":\h*$" &lt;&lt;&lt; "$l_root_path" &amp;&amp; \</t>
    </r>
    <r>
      <rPr>
        <sz val="11"/>
        <color rgb="FF006096"/>
        <rFont val="Roboto Condensed"/>
      </rPr>
      <t xml:space="preserve">
</t>
    </r>
    <r>
      <rPr>
        <sz val="11"/>
        <color rgb="FF006096"/>
        <rFont val="Roboto Condensed"/>
      </rPr>
      <t xml:space="preserve">   a_output2+=(" - root's path contains a trailing (:)")</t>
    </r>
    <r>
      <rPr>
        <sz val="11"/>
        <color rgb="FF006096"/>
        <rFont val="Roboto Condensed"/>
      </rPr>
      <t xml:space="preserve">
</t>
    </r>
    <r>
      <rPr>
        <sz val="11"/>
        <color rgb="FF006096"/>
        <rFont val="Roboto Condensed"/>
      </rPr>
      <t xml:space="preserve">   grep -Pq -- '(^\h*|:)\.(:|\h*$)' &lt;&lt;&lt; "$l_root_path" &amp;&amp; \</t>
    </r>
    <r>
      <rPr>
        <sz val="11"/>
        <color rgb="FF006096"/>
        <rFont val="Roboto Condensed"/>
      </rPr>
      <t xml:space="preserve">
</t>
    </r>
    <r>
      <rPr>
        <sz val="11"/>
        <color rgb="FF006096"/>
        <rFont val="Roboto Condensed"/>
      </rPr>
      <t xml:space="preserve">   a_output2+=(" - root's path contains current working directory (.)")</t>
    </r>
    <r>
      <rPr>
        <sz val="11"/>
        <color rgb="FF006096"/>
        <rFont val="Roboto Condensed"/>
      </rPr>
      <t xml:space="preserve">
</t>
    </r>
    <r>
      <rPr>
        <sz val="11"/>
        <color rgb="FF006096"/>
        <rFont val="Roboto Condensed"/>
      </rPr>
      <t xml:space="preserve">   for l_path in "${a_path_loc[@]}";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IFS=: read -r l_fmode l_fown; do</t>
    </r>
    <r>
      <rPr>
        <sz val="11"/>
        <color rgb="FF006096"/>
        <rFont val="Roboto Condensed"/>
      </rPr>
      <t xml:space="preserve">
</t>
    </r>
    <r>
      <rPr>
        <sz val="11"/>
        <color rgb="FF006096"/>
        <rFont val="Roboto Condensed"/>
      </rPr>
      <t xml:space="preserve">            [ "$l_fown" != "root" ] &amp;&amp; \</t>
    </r>
    <r>
      <rPr>
        <sz val="11"/>
        <color rgb="FF006096"/>
        <rFont val="Roboto Condensed"/>
      </rPr>
      <t xml:space="preserve">
</t>
    </r>
    <r>
      <rPr>
        <sz val="11"/>
        <color rgb="FF006096"/>
        <rFont val="Roboto Condensed"/>
      </rPr>
      <t xml:space="preserve">            a_output2+=(" - Directory: \"$l_path\" is owned by: \"$l_fown\""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 $(( $l_fmode &amp; $l_pmask )) -gt 0 ] &amp;&amp; \</t>
    </r>
    <r>
      <rPr>
        <sz val="11"/>
        <color rgb="FF006096"/>
        <rFont val="Roboto Condensed"/>
      </rPr>
      <t xml:space="preserve">
</t>
    </r>
    <r>
      <rPr>
        <sz val="11"/>
        <color rgb="FF006096"/>
        <rFont val="Roboto Condensed"/>
      </rPr>
      <t xml:space="preserve">            a_output2+=(" - Directory: \"$l_path\" is mode: \"$l_fmode\"" \</t>
    </r>
    <r>
      <rPr>
        <sz val="11"/>
        <color rgb="FF006096"/>
        <rFont val="Roboto Condensed"/>
      </rPr>
      <t xml:space="preserve">
</t>
    </r>
    <r>
      <rPr>
        <sz val="11"/>
        <color rgb="FF006096"/>
        <rFont val="Roboto Condensed"/>
      </rPr>
      <t xml:space="preserve">            "    and should be mode: \"$l_maxperm\" or more restrictive")</t>
    </r>
    <r>
      <rPr>
        <sz val="11"/>
        <color rgb="FF006096"/>
        <rFont val="Roboto Condensed"/>
      </rPr>
      <t xml:space="preserve">
</t>
    </r>
    <r>
      <rPr>
        <sz val="11"/>
        <color rgb="FF006096"/>
        <rFont val="Roboto Condensed"/>
      </rPr>
      <t xml:space="preserve">         done &lt;&lt;&lt; "$(stat -Lc '%#a:%U'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t>
    </r>
    <r>
      <rPr>
        <sz val="11"/>
        <color rgb="FF006096"/>
        <rFont val="Roboto Condensed"/>
      </rPr>
      <t xml:space="preserve">
</t>
    </r>
    <r>
      <rPr>
        <sz val="11"/>
        <color rgb="FF006096"/>
        <rFont val="Roboto Condensed"/>
      </rPr>
      <t xml:space="preserve">      " - Root's path is correctly configured"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 :"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</si>
  <si>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</si>
  <si>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</si>
  <si>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</si>
  <si>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</si>
  <si>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</si>
  <si>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</si>
  <si>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</si>
  <si>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</si>
  <si>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</si>
  <si>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</si>
  <si>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</si>
  <si>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</si>
  <si>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</si>
  <si>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</si>
  <si>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</si>
  <si>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</si>
  <si>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</si>
  <si>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</si>
  <si>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</si>
  <si>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</si>
  <si>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</si>
  <si>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</si>
  <si>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</si>
  <si>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</si>
  <si>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</si>
  <si>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</si>
  <si>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</si>
  <si>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</si>
  <si>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</si>
  <si>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</si>
  <si>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</si>
  <si>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</si>
  <si>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systemd-journald service</t>
  </si>
  <si>
    <t>6.1.1.1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</si>
  <si>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</si>
  <si>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</si>
  <si>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</si>
  <si>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</si>
  <si>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</si>
  <si>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</si>
  <si>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Recommended mode for logfiles is </t>
    </r>
    <r>
      <rPr>
        <b/>
        <sz val="11"/>
        <color rgb="FF000000"/>
        <rFont val="Calibri"/>
      </rPr>
      <t>0640</t>
    </r>
    <r>
      <rPr>
        <sz val="11"/>
        <color rgb="FF000000"/>
        <rFont val="Calibri"/>
      </rPr>
      <t xml:space="preserve"> or more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</si>
  <si>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</si>
  <si>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Run the following script to verify:</t>
    </r>
    <r>
      <rPr>
        <sz val="11"/>
        <color rgb="FF000000"/>
        <rFont val="Calibri"/>
      </rPr>
      <t xml:space="preserve">
</t>
    </r>
    <r>
      <rPr>
        <sz val="11"/>
        <color rgb="FF000000"/>
        <rFont val="Calibri"/>
      </rPr>
      <t xml:space="preserve">- systemd-journald logfiles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Directories /run/ and /var/lib/systemd/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0000"/>
        <rFont val="Calibri"/>
      </rPr>
      <t xml:space="preserve">- All other configured directories are mode </t>
    </r>
    <r>
      <rPr>
        <b/>
        <sz val="11"/>
        <color rgb="FF000000"/>
        <rFont val="Calibri"/>
      </rPr>
      <t>2755</t>
    </r>
    <r>
      <rPr>
        <sz val="11"/>
        <color rgb="FF000000"/>
        <rFont val="Calibri"/>
      </rPr>
      <t xml:space="preserve">, </t>
    </r>
    <r>
      <rPr>
        <b/>
        <sz val="11"/>
        <color rgb="FF000000"/>
        <rFont val="Calibri"/>
      </rPr>
      <t>0750</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l_systemd_config_file="/etc/tmpfiles.d/systemd.conf" l_analyze_cmd="$(readlink -f /bin/systemd-analyze)"</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if [ $(( $l_mode &amp; $l_perm_mask )) -le 0 ] || [[ "$l_type" = "Directory" &amp;&amp; "$l_mode" =~ 275(0|5) ]]; then</t>
    </r>
    <r>
      <rPr>
        <sz val="11"/>
        <color rgb="FF006096"/>
        <rFont val="Roboto Condensed"/>
      </rPr>
      <t xml:space="preserve">
</t>
    </r>
    <r>
      <rPr>
        <sz val="11"/>
        <color rgb="FF006096"/>
        <rFont val="Roboto Condensed"/>
      </rPr>
      <t xml:space="preserve">         a_out+=("  - $l_type \"$l_logfile\" access is:" \</t>
    </r>
    <r>
      <rPr>
        <sz val="11"/>
        <color rgb="FF006096"/>
        <rFont val="Roboto Condensed"/>
      </rPr>
      <t xml:space="preserve">
</t>
    </r>
    <r>
      <rPr>
        <sz val="11"/>
        <color rgb="FF006096"/>
        <rFont val="Roboto Condensed"/>
      </rPr>
      <t xml:space="preserve">         "    mode: \"$l_mode\", owned by: \"$l_user\", and group owned by: \"$l_group\"")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$l_type \"$l_logfile\" access is:" \</t>
    </r>
    <r>
      <rPr>
        <sz val="11"/>
        <color rgb="FF006096"/>
        <rFont val="Roboto Condensed"/>
      </rPr>
      <t xml:space="preserve">
</t>
    </r>
    <r>
      <rPr>
        <sz val="11"/>
        <color rgb="FF006096"/>
        <rFont val="Roboto Condensed"/>
      </rPr>
      <t xml:space="preserve">         "    mode: \"$l_mode\", owned by: \"$l_user\", and group owned by: \"$l_group\""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 a_out=() a_out2=()</t>
    </r>
    <r>
      <rPr>
        <sz val="11"/>
        <color rgb="FF006096"/>
        <rFont val="Roboto Condensed"/>
      </rPr>
      <t xml:space="preserve">
</t>
    </r>
    <r>
      <rPr>
        <sz val="11"/>
        <color rgb="FF006096"/>
        <rFont val="Roboto Condensed"/>
      </rPr>
      <t xml:space="preserve">      l_logfile_perms_line="$(awk '($1~/^(f|d)$/ &amp;&amp; $2~/\/\S+/ &amp;&amp; $3~/[0-9]{3,}/){print $2 ":" $3 ":" $4 ":" $5}' "$l_file")"</t>
    </r>
    <r>
      <rPr>
        <sz val="11"/>
        <color rgb="FF006096"/>
        <rFont val="Roboto Condensed"/>
      </rPr>
      <t xml:space="preserve">
</t>
    </r>
    <r>
      <rPr>
        <sz val="11"/>
        <color rgb="FF006096"/>
        <rFont val="Roboto Condensed"/>
      </rPr>
      <t xml:space="preserve">      while IFS=: read -r l_logfile l_mode l_user l_group; do</t>
    </r>
    <r>
      <rPr>
        <sz val="11"/>
        <color rgb="FF006096"/>
        <rFont val="Roboto Condensed"/>
      </rPr>
      <t xml:space="preserve">
</t>
    </r>
    <r>
      <rPr>
        <sz val="11"/>
        <color rgb="FF006096"/>
        <rFont val="Roboto Condensed"/>
      </rPr>
      <t xml:space="preserve">         if [ -d "$l_logfile" ]; then</t>
    </r>
    <r>
      <rPr>
        <sz val="11"/>
        <color rgb="FF006096"/>
        <rFont val="Roboto Condensed"/>
      </rPr>
      <t xml:space="preserve">
</t>
    </r>
    <r>
      <rPr>
        <sz val="11"/>
        <color rgb="FF006096"/>
        <rFont val="Roboto Condensed"/>
      </rPr>
      <t xml:space="preserve">            l_perm_mask="0027" l_type="Directory"</t>
    </r>
    <r>
      <rPr>
        <sz val="11"/>
        <color rgb="FF006096"/>
        <rFont val="Roboto Condensed"/>
      </rPr>
      <t xml:space="preserve">
</t>
    </r>
    <r>
      <rPr>
        <sz val="11"/>
        <color rgb="FF006096"/>
        <rFont val="Roboto Condensed"/>
      </rPr>
      <t xml:space="preserve">            grep -Psq '^(\/run|\/var\/lib\/systemd)\b' &lt;&lt;&lt; "$l_logfile" &amp;&amp; l_perm_mask="0022"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l_perm_mask="0137" l_type="File"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-Psq '^(\/run|\/var\/lib\/systemd)\b' &lt;&lt;&lt; "$l_logfile" &amp;&amp; l_perm_mask="0022"</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done &lt;&lt;&lt; "$l_logfile_perms_line"</t>
    </r>
    <r>
      <rPr>
        <sz val="11"/>
        <color rgb="FF006096"/>
        <rFont val="Roboto Condensed"/>
      </rPr>
      <t xml:space="preserve">
</t>
    </r>
    <r>
      <rPr>
        <sz val="11"/>
        <color rgb="FF006096"/>
        <rFont val="Roboto Condensed"/>
      </rPr>
      <t xml:space="preserve">      [ "${#a_out[@]}" -gt "0" ] &amp;&amp; a_output+=(" - File: \"$l_file\" sets:" "${a_out[@]}")</t>
    </r>
    <r>
      <rPr>
        <sz val="11"/>
        <color rgb="FF006096"/>
        <rFont val="Roboto Condensed"/>
      </rPr>
      <t xml:space="preserve">
</t>
    </r>
    <r>
      <rPr>
        <sz val="11"/>
        <color rgb="FF006096"/>
        <rFont val="Roboto Condensed"/>
      </rPr>
      <t xml:space="preserve">      [ "${#a_out2[@]}" -gt "0" ] &amp;&amp; a_output2+=(" - File: \"$l_file\" sets:" "${a_out2[@]}")</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REVIEW **" \</t>
    </r>
    <r>
      <rPr>
        <sz val="11"/>
        <color rgb="FF006096"/>
        <rFont val="Roboto Condensed"/>
      </rPr>
      <t xml:space="preserve">
</t>
    </r>
    <r>
      <rPr>
        <sz val="11"/>
        <color rgb="FF006096"/>
        <rFont val="Roboto Condensed"/>
      </rPr>
      <t xml:space="preserve">      " -  Review file access to ensure they are set IAW site policy:"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output</t>
    </r>
  </si>
  <si>
    <t>6.1.1.3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</si>
  <si>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</si>
  <si>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a_settings=("SystemMaxUse=1G" "SystemKeepFree=500M" "RuntimeMaxUse=200M" "RuntimeKeepFree=50M" "MaxFileSec=1month")</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"${a_settings[@]}"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"${a_settings[@]}"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these settings appear in a canonically later file, or later in the same file, the setting will be overwritten</t>
    </r>
    <r>
      <rPr>
        <sz val="11"/>
        <color rgb="FF000000"/>
        <rFont val="Calibri"/>
      </rPr>
      <t xml:space="preserve">
</t>
    </r>
    <r>
      <rPr>
        <sz val="11"/>
        <color rgb="FF000000"/>
        <rFont val="Calibri"/>
      </rPr>
      <t>- Logfile size and configuration to move logfiles to a remote log server should be accounted for when configuring these settings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</si>
  <si>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</si>
  <si>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the </t>
    </r>
    <r>
      <rPr>
        <b/>
        <sz val="11"/>
        <color rgb="FF000000"/>
        <rFont val="Calibri"/>
      </rPr>
      <t>systemd-journald</t>
    </r>
    <r>
      <rPr>
        <sz val="11"/>
        <color rgb="FF000000"/>
        <rFont val="Calibri"/>
      </rPr>
      <t xml:space="preserve"> configuration. Verify logs are rotated according to site policy. The specific parameters for log rotation are:</t>
    </r>
    <r>
      <rPr>
        <sz val="11"/>
        <color rgb="FF000000"/>
        <rFont val="Calibri"/>
      </rPr>
      <t xml:space="preserve">
</t>
    </r>
    <r>
      <rPr>
        <sz val="11"/>
        <color rgb="FF000000"/>
        <rFont val="Calibri"/>
      </rPr>
      <t>Run the following script and review the output to ensure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l_analyze_cmd="$(readlink -f /bin/systemd-analyze)" l_systemd_config_file="systemd/journald.conf"</t>
    </r>
    <r>
      <rPr>
        <sz val="11"/>
        <color rgb="FF006096"/>
        <rFont val="Roboto Condensed"/>
      </rPr>
      <t xml:space="preserve">
</t>
    </r>
    <r>
      <rPr>
        <sz val="11"/>
        <color rgb="FF006096"/>
        <rFont val="Roboto Condensed"/>
      </rPr>
      <t xml:space="preserve">   a_parameters=("SystemMaxUse=^.+$" "SystemKeepFree=^.+$" "RuntimeMaxUse=^.+$" "RuntimeKeepFree=^.+$" "MaxFileSec=^.+$")</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a_output+=("  - Parameter: \"${l_file_parameter_name// /}\"" \</t>
    </r>
    <r>
      <rPr>
        <sz val="11"/>
        <color rgb="FF006096"/>
        <rFont val="Roboto Condensed"/>
      </rPr>
      <t xml:space="preserve">
</t>
    </r>
    <r>
      <rPr>
        <sz val="11"/>
        <color rgb="FF006096"/>
        <rFont val="Roboto Condensed"/>
      </rPr>
      <t xml:space="preserve">                  "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\"$l_parameter_name\" is not set in an included file" \</t>
    </r>
    <r>
      <rPr>
        <sz val="11"/>
        <color rgb="FF006096"/>
        <rFont val="Roboto Condensed"/>
      </rPr>
      <t xml:space="preserve">
</t>
    </r>
    <r>
      <rPr>
        <sz val="11"/>
        <color rgb="FF006096"/>
        <rFont val="Roboto Condensed"/>
      </rPr>
      <t xml:space="preserve">         "   *** Note: ***" "   \"$l_parameter_name\" May be set in a file that's ignored by load procedure")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l_input_parameter in "${a_parameters[@]}"; do</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&lt;&lt;&lt; "$l_input_parameter"</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</si>
  <si>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6.1.1.4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</si>
  <si>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</si>
  <si>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</si>
  <si>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</si>
  <si>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</si>
  <si>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</si>
  <si>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</si>
  <si>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6.1.2.1.1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</si>
  <si>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</si>
  <si>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</si>
  <si>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</si>
  <si>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xml:space="preserve"># dpkg-query -s systemd-journal-remote &amp;&gt;/dev/null &amp;&amp; echo "systemd-journal-remote is installed"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 is installed</t>
    </r>
    <r>
      <rPr>
        <sz val="11"/>
        <color rgb="FF006096"/>
        <rFont val="Roboto Condensed"/>
      </rPr>
      <t xml:space="preserve">
</t>
    </r>
  </si>
  <si>
    <t>6.1.2.1.2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</si>
  <si>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</si>
  <si>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i/>
        <sz val="11"/>
        <color rgb="FF000000"/>
        <rFont val="Calibri"/>
      </rPr>
      <t>Example settings:</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Run the following command to update the parameters in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</si>
  <si>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</si>
  <si>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-Psi "URL=|ServerKeyFile=|ServerCertificateFile=|TrustedCertificateFile=" /etc/systemd/journald.conf /etc/systemd/journal-upload.conf.d/*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/etc/systemd/journal-upload.conf.d/60-journald_upload.conf:URL=192.168.50.42</t>
    </r>
    <r>
      <rPr>
        <sz val="11"/>
        <color rgb="FF006096"/>
        <rFont val="Roboto Condensed"/>
      </rPr>
      <t xml:space="preserve">
</t>
    </r>
    <r>
      <rPr>
        <sz val="11"/>
        <color rgb="FF006096"/>
        <rFont val="Roboto Condensed"/>
      </rPr>
      <t>/etc/systemd/journal-upload.conf.d/60-journald_upload.conf:ServerKeyFile=/etc/ssl/private/journal-upload.pem</t>
    </r>
    <r>
      <rPr>
        <sz val="11"/>
        <color rgb="FF006096"/>
        <rFont val="Roboto Condensed"/>
      </rPr>
      <t xml:space="preserve">
</t>
    </r>
    <r>
      <rPr>
        <sz val="11"/>
        <color rgb="FF006096"/>
        <rFont val="Roboto Condensed"/>
      </rPr>
      <t>/etc/systemd/journal-upload.conf.d/60-journald_upload.conf:ServerCertificateFile=/etc/ssl/certs/journal-upload.pem</t>
    </r>
    <r>
      <rPr>
        <sz val="11"/>
        <color rgb="FF006096"/>
        <rFont val="Roboto Condensed"/>
      </rPr>
      <t xml:space="preserve">
</t>
    </r>
    <r>
      <rPr>
        <sz val="11"/>
        <color rgb="FF006096"/>
        <rFont val="Roboto Condensed"/>
      </rPr>
      <t>/etc/systemd/journal-upload.conf.d/60-journald_upload.conf:TrustedCertificateFile=/etc/ssl/ca/trusted.pem</t>
    </r>
    <r>
      <rPr>
        <sz val="11"/>
        <color rgb="FF006096"/>
        <rFont val="Roboto Condensed"/>
      </rPr>
      <t xml:space="preserve">
</t>
    </r>
    <r>
      <rPr>
        <sz val="11"/>
        <color rgb="FF000000"/>
        <rFont val="Calibri"/>
      </rPr>
      <t xml:space="preserve">
</t>
    </r>
    <r>
      <rPr>
        <sz val="11"/>
        <color rgb="FF000000"/>
        <rFont val="Calibri"/>
      </rPr>
      <t>Review the output to ensure it matches your environments' certificate locations and the URL of the log server.</t>
    </r>
  </si>
  <si>
    <t>6.1.2.1.3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</si>
  <si>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</si>
  <si>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</si>
  <si>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</si>
  <si>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6.1.2.1.4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</si>
  <si>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</si>
  <si>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</si>
  <si>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</si>
  <si>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</si>
  <si>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</si>
  <si>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6.1.2.2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</si>
  <si>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</si>
  <si>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</si>
  <si>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</si>
  <si>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grep -Psi "^ForwardToSyslog=no"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</si>
  <si>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</si>
  <si>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6.1.2.3</t>
  </si>
  <si>
    <r>
      <rPr>
        <sz val="11"/>
        <rFont val="Calibri"/>
      </rPr>
      <t>Ensure journald Compress is configured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</si>
  <si>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</si>
  <si>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</si>
  <si>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grep -Psi "^Compress=yes"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Compress=yes</t>
    </r>
    <r>
      <rPr>
        <sz val="11"/>
        <color rgb="FF006096"/>
        <rFont val="Roboto Condensed"/>
      </rPr>
      <t xml:space="preserve">
</t>
    </r>
  </si>
  <si>
    <r>
      <rPr>
        <sz val="11"/>
        <color rgb="FF000000"/>
        <rFont val="Calibri"/>
      </rPr>
      <t>Compress=yes</t>
    </r>
  </si>
  <si>
    <t>6.1.2.4</t>
  </si>
  <si>
    <r>
      <rPr>
        <sz val="11"/>
        <rFont val="Calibri"/>
      </rPr>
      <t>Ensure journald Storage is configured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</si>
  <si>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</si>
  <si>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</si>
  <si>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grep -Psi "^Storage=persistent"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Storage=persistent</t>
    </r>
    <r>
      <rPr>
        <sz val="11"/>
        <color rgb="FF006096"/>
        <rFont val="Roboto Condensed"/>
      </rPr>
      <t xml:space="preserve">
</t>
    </r>
  </si>
  <si>
    <r>
      <rPr>
        <sz val="11"/>
        <color rgb="FF000000"/>
        <rFont val="Calibri"/>
      </rPr>
      <t>Storage=persistent</t>
    </r>
  </si>
  <si>
    <t>Configure rsyslog</t>
  </si>
  <si>
    <t>6.1.3.1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</si>
  <si>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</si>
  <si>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apt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</si>
  <si>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</si>
  <si>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dpkg-query -s rsyslog &amp;&gt;/dev/null &amp;&amp; echo "rsyslog is installed"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 is installed</t>
    </r>
    <r>
      <rPr>
        <sz val="11"/>
        <color rgb="FF006096"/>
        <rFont val="Roboto Condensed"/>
      </rPr>
      <t xml:space="preserve">
</t>
    </r>
  </si>
  <si>
    <r>
      <rPr>
        <sz val="11"/>
        <color rgb="FF000000"/>
        <rFont val="Calibri"/>
      </rPr>
      <t>Installed</t>
    </r>
  </si>
  <si>
    <t>6.1.3.2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</si>
  <si>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</si>
  <si>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</si>
  <si>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</si>
  <si>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</si>
  <si>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6.1.3.3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</si>
  <si>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</si>
  <si>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</si>
  <si>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</si>
  <si>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
    </r>
    <r>
      <rPr>
        <b/>
        <sz val="11"/>
        <color rgb="FF000000"/>
        <rFont val="Calibri"/>
      </rPr>
      <t>systemd-journald.service</t>
    </r>
    <r>
      <rPr>
        <sz val="11"/>
        <color rgb="FF000000"/>
        <rFont val="Calibri"/>
      </rPr>
      <t xml:space="preserve"> and </t>
    </r>
    <r>
      <rPr>
        <b/>
        <sz val="11"/>
        <color rgb="FF000000"/>
        <rFont val="Calibri"/>
      </rPr>
      <t>rsyslog.service</t>
    </r>
    <r>
      <rPr>
        <sz val="11"/>
        <color rgb="FF000000"/>
        <rFont val="Calibri"/>
      </rPr>
      <t xml:space="preserve"> are loaded and active:</t>
    </r>
    <r>
      <rPr>
        <sz val="11"/>
        <color rgb="FF000000"/>
        <rFont val="Calibri"/>
      </rPr>
      <t xml:space="preserve">
</t>
    </r>
    <r>
      <rPr>
        <sz val="11"/>
        <color rgb="FF006096"/>
        <rFont val="Roboto Condensed"/>
      </rPr>
      <t># systemctl list-units --type service | grep -P -- '(journald|rsyslog)'</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rsyslog.service                                  loaded active running System Logging Service</t>
    </r>
    <r>
      <rPr>
        <sz val="11"/>
        <color rgb="FF006096"/>
        <rFont val="Roboto Condensed"/>
      </rPr>
      <t xml:space="preserve">
</t>
    </r>
    <r>
      <rPr>
        <sz val="11"/>
        <color rgb="FF006096"/>
        <rFont val="Roboto Condensed"/>
      </rPr>
      <t>systemd-journald.service                         loaded active running Journal Service</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grep -Psi "^ForwardToSyslog=yes" /etc/systemd/journal.conf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ForwardToSyslog=yes</t>
    </r>
    <r>
      <rPr>
        <sz val="11"/>
        <color rgb="FF006096"/>
        <rFont val="Roboto Condensed"/>
      </rPr>
      <t xml:space="preserve">
</t>
    </r>
  </si>
  <si>
    <t>6.1.3.4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</si>
  <si>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</si>
  <si>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Reload the service:</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</si>
  <si>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sz val="11"/>
        <color rgb="FF000000"/>
        <rFont val="Calibri"/>
      </rPr>
      <t xml:space="preserve">The </t>
    </r>
    <r>
      <rPr>
        <b/>
        <sz val="11"/>
        <color rgb="FF000000"/>
        <rFont val="Calibri"/>
      </rPr>
      <t>$FileCreateMode</t>
    </r>
    <r>
      <rPr>
        <sz val="11"/>
        <color rgb="FF000000"/>
        <rFont val="Calibri"/>
      </rPr>
      <t xml:space="preserve"> parameter allows to specify the creation mode with which </t>
    </r>
    <r>
      <rPr>
        <b/>
        <sz val="11"/>
        <color rgb="FF000000"/>
        <rFont val="Calibri"/>
      </rPr>
      <t>rsyslogd</t>
    </r>
    <r>
      <rPr>
        <sz val="11"/>
        <color rgb="FF000000"/>
        <rFont val="Calibri"/>
      </rPr>
      <t xml:space="preserve"> creates new files.</t>
    </r>
  </si>
  <si>
    <r>
      <rPr>
        <sz val="11"/>
        <color rgb="FF000000"/>
        <rFont val="Calibri"/>
      </rPr>
      <t xml:space="preserve">Run the following command to verify </t>
    </r>
    <r>
      <rPr>
        <b/>
        <sz val="11"/>
        <color rgb="FF000000"/>
        <rFont val="Calibri"/>
      </rPr>
      <t>$FileCreateMode</t>
    </r>
    <r>
      <rPr>
        <sz val="11"/>
        <color rgb="FF000000"/>
        <rFont val="Calibri"/>
      </rPr>
      <t xml:space="preserve"> to set to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 grep ^\$FileCreateMode /etc/rsyslog.conf /etc/rsyslog.d/*.conf</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</si>
  <si>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6.1.3.5</t>
  </si>
  <si>
    <r>
      <rPr>
        <sz val="11"/>
        <rFont val="Calibri"/>
      </rPr>
      <t>Ensure rsyslog logging is configured</t>
    </r>
  </si>
  <si>
    <r>
      <rPr>
        <sz val="11"/>
        <color rgb="FF000000"/>
        <rFont val="Calibri"/>
      </rPr>
      <t>Edit the following lines in the configuration file(s) returned by the audit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</si>
  <si>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and configuration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</si>
  <si>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grep -H -E '^[^#].*\.' /etc/rsyslog.conf /etc/rsyslog.d/*.conf | awk -F: '{file=$1; sub(/^[ \t]+/, "", $2); print file ": " $2}' | column -t -s'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/etc/rsyslog.d/60-rsyslog.conf:auth,authpriv.*           /var/log/secure</t>
    </r>
    <r>
      <rPr>
        <sz val="11"/>
        <color rgb="FF006096"/>
        <rFont val="Roboto Condensed"/>
      </rPr>
      <t xml:space="preserve">
</t>
    </r>
    <r>
      <rPr>
        <sz val="11"/>
        <color rgb="FF006096"/>
        <rFont val="Roboto Condensed"/>
      </rPr>
      <t>/etc/rsyslog.d/60-rsyslog.conf:mail.*                    -/var/log/mail</t>
    </r>
    <r>
      <rPr>
        <sz val="11"/>
        <color rgb="FF006096"/>
        <rFont val="Roboto Condensed"/>
      </rPr>
      <t xml:space="preserve">
</t>
    </r>
    <r>
      <rPr>
        <sz val="11"/>
        <color rgb="FF006096"/>
        <rFont val="Roboto Condensed"/>
      </rPr>
      <t>/etc/rsyslog.d/60-rsyslog.conf:mail.info                 -/var/log/mail.info</t>
    </r>
    <r>
      <rPr>
        <sz val="11"/>
        <color rgb="FF006096"/>
        <rFont val="Roboto Condensed"/>
      </rPr>
      <t xml:space="preserve">
</t>
    </r>
    <r>
      <rPr>
        <sz val="11"/>
        <color rgb="FF006096"/>
        <rFont val="Roboto Condensed"/>
      </rPr>
      <t>/etc/rsyslog.d/60-rsyslog.conf:mail.warning              -/var/log/mail.warn</t>
    </r>
    <r>
      <rPr>
        <sz val="11"/>
        <color rgb="FF006096"/>
        <rFont val="Roboto Condensed"/>
      </rPr>
      <t xml:space="preserve">
</t>
    </r>
    <r>
      <rPr>
        <sz val="11"/>
        <color rgb="FF006096"/>
        <rFont val="Roboto Condensed"/>
      </rPr>
      <t>/etc/rsyslog.d/60-rsyslog.conf:mail.err                  /var/log/mail.err</t>
    </r>
    <r>
      <rPr>
        <sz val="11"/>
        <color rgb="FF006096"/>
        <rFont val="Roboto Condensed"/>
      </rPr>
      <t xml:space="preserve">
</t>
    </r>
    <r>
      <rPr>
        <sz val="11"/>
        <color rgb="FF006096"/>
        <rFont val="Roboto Condensed"/>
      </rPr>
      <t>/etc/rsyslog.d/60-rsyslog.conf:cron.*                    /var/log/cron</t>
    </r>
    <r>
      <rPr>
        <sz val="11"/>
        <color rgb="FF006096"/>
        <rFont val="Roboto Condensed"/>
      </rPr>
      <t xml:space="preserve">
</t>
    </r>
    <r>
      <rPr>
        <sz val="11"/>
        <color rgb="FF006096"/>
        <rFont val="Roboto Condensed"/>
      </rPr>
      <t>/etc/rsyslog.d/60-rsyslog.conf:*.=warning;*.=err         -/var/log/warn</t>
    </r>
    <r>
      <rPr>
        <sz val="11"/>
        <color rgb="FF006096"/>
        <rFont val="Roboto Condensed"/>
      </rPr>
      <t xml:space="preserve">
</t>
    </r>
    <r>
      <rPr>
        <sz val="11"/>
        <color rgb="FF006096"/>
        <rFont val="Roboto Condensed"/>
      </rPr>
      <t>/etc/rsyslog.d/60-rsyslog.conf:*.crit                    /var/log/warn</t>
    </r>
    <r>
      <rPr>
        <sz val="11"/>
        <color rgb="FF006096"/>
        <rFont val="Roboto Condensed"/>
      </rPr>
      <t xml:space="preserve">
</t>
    </r>
    <r>
      <rPr>
        <sz val="11"/>
        <color rgb="FF006096"/>
        <rFont val="Roboto Condensed"/>
      </rPr>
      <t>/etc/rsyslog.d/60-rsyslog.conf:*.*;mail.none;news.none   -/var/log/messages</t>
    </r>
    <r>
      <rPr>
        <sz val="11"/>
        <color rgb="FF006096"/>
        <rFont val="Roboto Condensed"/>
      </rPr>
      <t xml:space="preserve">
</t>
    </r>
    <r>
      <rPr>
        <sz val="11"/>
        <color rgb="FF006096"/>
        <rFont val="Roboto Condensed"/>
      </rPr>
      <t>/etc/rsyslog.d/60-rsyslog.conf:local0,local1.*           -/var/log/localmessages</t>
    </r>
    <r>
      <rPr>
        <sz val="11"/>
        <color rgb="FF006096"/>
        <rFont val="Roboto Condensed"/>
      </rPr>
      <t xml:space="preserve">
</t>
    </r>
    <r>
      <rPr>
        <sz val="11"/>
        <color rgb="FF006096"/>
        <rFont val="Roboto Condensed"/>
      </rPr>
      <t>/etc/rsyslog.d/60-rsyslog.conf:local2,local3.*           -/var/log/localmessages</t>
    </r>
    <r>
      <rPr>
        <sz val="11"/>
        <color rgb="FF006096"/>
        <rFont val="Roboto Condensed"/>
      </rPr>
      <t xml:space="preserve">
</t>
    </r>
    <r>
      <rPr>
        <sz val="11"/>
        <color rgb="FF006096"/>
        <rFont val="Roboto Condensed"/>
      </rPr>
      <t>/etc/rsyslog.d/60-rsyslog.conf:local4,local5.*           -/var/log/localmessages</t>
    </r>
    <r>
      <rPr>
        <sz val="11"/>
        <color rgb="FF006096"/>
        <rFont val="Roboto Condensed"/>
      </rPr>
      <t xml:space="preserve">
</t>
    </r>
    <r>
      <rPr>
        <sz val="11"/>
        <color rgb="FF006096"/>
        <rFont val="Roboto Condensed"/>
      </rPr>
      <t>/etc/rsyslog.d/60-rsyslog.conf:local6,local7.*           -/var/log/localmessages</t>
    </r>
    <r>
      <rPr>
        <sz val="11"/>
        <color rgb="FF006096"/>
        <rFont val="Roboto Condensed"/>
      </rPr>
      <t xml:space="preserve">
</t>
    </r>
    <r>
      <rPr>
        <sz val="11"/>
        <color rgb="FF006096"/>
        <rFont val="Roboto Condensed"/>
      </rPr>
      <t>/etc/rsyslog.d/50-default.conf:auth,authpriv.*           /var/log/auth.log #&lt;- Will be ignored</t>
    </r>
    <r>
      <rPr>
        <sz val="11"/>
        <color rgb="FF006096"/>
        <rFont val="Roboto Condensed"/>
      </rPr>
      <t xml:space="preserve">
</t>
    </r>
    <r>
      <rPr>
        <sz val="11"/>
        <color rgb="FF006096"/>
        <rFont val="Roboto Condensed"/>
      </rPr>
      <t>/etc/rsyslog.d/50-default.conf:*.*;auth,authpriv.none    -/var/log/syslog</t>
    </r>
    <r>
      <rPr>
        <sz val="11"/>
        <color rgb="FF006096"/>
        <rFont val="Roboto Condensed"/>
      </rPr>
      <t xml:space="preserve">
</t>
    </r>
    <r>
      <rPr>
        <sz val="11"/>
        <color rgb="FF006096"/>
        <rFont val="Roboto Condensed"/>
      </rPr>
      <t>/etc/rsyslog.d/50-default.conf:kern.*                    -/var/log/kern.log</t>
    </r>
    <r>
      <rPr>
        <sz val="11"/>
        <color rgb="FF006096"/>
        <rFont val="Roboto Condensed"/>
      </rPr>
      <t xml:space="preserve">
</t>
    </r>
    <r>
      <rPr>
        <sz val="11"/>
        <color rgb="FF006096"/>
        <rFont val="Roboto Condensed"/>
      </rPr>
      <t>/etc/rsyslog.d/50-default.conf:mail.*                    -/var/log/mail.log #&lt;- Will be ignored</t>
    </r>
    <r>
      <rPr>
        <sz val="11"/>
        <color rgb="FF006096"/>
        <rFont val="Roboto Condensed"/>
      </rPr>
      <t xml:space="preserve">
</t>
    </r>
    <r>
      <rPr>
        <sz val="11"/>
        <color rgb="FF006096"/>
        <rFont val="Roboto Condensed"/>
      </rPr>
      <t>/etc/rsyslog.d/50-default.conf:mail.err                  /var/log/mail.err #&lt;- Will be ignored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Output is generated as &lt;CONFIGURATION_FILE&gt;:&lt;PARAMETER&gt;</t>
    </r>
    <r>
      <rPr>
        <sz val="11"/>
        <color rgb="FF000000"/>
        <rFont val="Calibri"/>
      </rPr>
      <t xml:space="preserve">
</t>
    </r>
    <r>
      <rPr>
        <sz val="11"/>
        <color rgb="FF000000"/>
        <rFont val="Calibri"/>
      </rPr>
      <t xml:space="preserve">- Files are listed in order of precedence. If the same parameter is listed multiple times, only the first occurrence will be used be the </t>
    </r>
    <r>
      <rPr>
        <b/>
        <sz val="11"/>
        <color rgb="FF000000"/>
        <rFont val="Calibri"/>
      </rPr>
      <t>rsyslog</t>
    </r>
    <r>
      <rPr>
        <sz val="11"/>
        <color rgb="FF000000"/>
        <rFont val="Calibri"/>
      </rPr>
      <t xml:space="preserve"> daemon</t>
    </r>
  </si>
  <si>
    <t>6.1.3.6</t>
  </si>
  <si>
    <r>
      <rPr>
        <sz val="11"/>
        <rFont val="Calibri"/>
      </rPr>
      <t>Ensure rsyslog is configured to send logs to a remote log host</t>
    </r>
  </si>
  <si>
    <r>
      <rPr>
        <sz val="11"/>
        <color rgb="FF000000"/>
        <rFont val="Calibri"/>
      </rPr>
      <t xml:space="preserve">Edit the </t>
    </r>
    <r>
      <rPr>
        <b/>
        <sz val="11"/>
        <color rgb="FF000000"/>
        <rFont val="Calibri"/>
      </rPr>
      <t>rsyslog</t>
    </r>
    <r>
      <rPr>
        <sz val="11"/>
        <color rgb="FF000000"/>
        <rFont val="Calibri"/>
      </rPr>
      <t xml:space="preserve"> configuration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sz val="11"/>
        <color rgb="FF006096"/>
        <rFont val="Roboto Condensed"/>
      </rPr>
      <t>*.* action(type="omfwd" target="192.168.2.100"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</si>
  <si>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</si>
  <si>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Run the following command and review the output of </t>
    </r>
    <r>
      <rPr>
        <b/>
        <sz val="11"/>
        <color rgb="FF000000"/>
        <rFont val="Calibri"/>
      </rPr>
      <t>rsyslog</t>
    </r>
    <r>
      <rPr>
        <sz val="11"/>
        <color rgb="FF000000"/>
        <rFont val="Calibri"/>
      </rPr>
      <t xml:space="preserve"> configuration. Verify that logs are sent to a central host used by your organization: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Output should include @@&lt;FQDN or IP of remote loghost&gt;, for 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 @@loghost.example.com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Run the following command and review the output of </t>
    </r>
    <r>
      <rPr>
        <b/>
        <sz val="11"/>
        <color rgb="FF000000"/>
        <rFont val="Calibri"/>
      </rPr>
      <t>rsyslog</t>
    </r>
    <r>
      <rPr>
        <sz val="11"/>
        <color rgb="FF000000"/>
        <rFont val="Calibri"/>
      </rPr>
      <t xml:space="preserve"> configuration. Verify that logs are sent to a central host used by your organization:</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-E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 action(type="omfwd" target="loghost.example.com" port="514" protocol="tcp"</t>
    </r>
    <r>
      <rPr>
        <sz val="11"/>
        <color rgb="FF006096"/>
        <rFont val="Roboto Condensed"/>
      </rPr>
      <t xml:space="preserve">
</t>
    </r>
  </si>
  <si>
    <t>6.1.3.7</t>
  </si>
  <si>
    <r>
      <rPr>
        <sz val="11"/>
        <rFont val="Calibri"/>
      </rPr>
      <t>Ensure rsyslog is not configured to receive logs from a remote client</t>
    </r>
  </si>
  <si>
    <r>
      <rPr>
        <sz val="11"/>
        <color rgb="FF000000"/>
        <rFont val="Calibri"/>
      </rPr>
      <t xml:space="preserve">Unless the system's primary function is to serve as a logfile server , modify the files returned by the Audit Procedure and remove the specific lines highlighted by the audit. Verify none of the following entries are present in the </t>
    </r>
    <r>
      <rPr>
        <b/>
        <sz val="11"/>
        <color rgb="FF000000"/>
        <rFont val="Calibri"/>
      </rPr>
      <t>rsyslog</t>
    </r>
    <r>
      <rPr>
        <sz val="11"/>
        <color rgb="FF000000"/>
        <rFont val="Calibri"/>
      </rPr>
      <t xml:space="preserve"> configuration.</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module(load="imtcp")</t>
    </r>
    <r>
      <rPr>
        <sz val="11"/>
        <color rgb="FF006096"/>
        <rFont val="Roboto Condensed"/>
      </rPr>
      <t xml:space="preserve">
</t>
    </r>
    <r>
      <rPr>
        <sz val="11"/>
        <color rgb="FF006096"/>
        <rFont val="Roboto Condensed"/>
      </rPr>
      <t># input(type="imtcp" port="514")</t>
    </r>
    <r>
      <rPr>
        <sz val="11"/>
        <color rgb="FF006096"/>
        <rFont val="Roboto Condensed"/>
      </rPr>
      <t xml:space="preserve">
</t>
    </r>
    <r>
      <rPr>
        <sz val="11"/>
        <color rgb="FF006096"/>
        <rFont val="Roboto Condensed"/>
      </rPr>
      <t># module(load="imudp")</t>
    </r>
    <r>
      <rPr>
        <sz val="11"/>
        <color rgb="FF006096"/>
        <rFont val="Roboto Condensed"/>
      </rPr>
      <t xml:space="preserve">
</t>
    </r>
    <r>
      <rPr>
        <sz val="11"/>
        <color rgb="FF006096"/>
        <rFont val="Roboto Condensed"/>
      </rPr>
      <t># input(type="imudp" port="514")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obsolete legacy</t>
    </r>
    <r>
      <rPr>
        <sz val="11"/>
        <color rgb="FF000000"/>
        <rFont val="Calibri"/>
      </rPr>
      <t xml:space="preserve"> - previously known as the legacy format. This format is obsolete and should not be used when writing new configurations. It was aimed at small additions to the original </t>
    </r>
    <r>
      <rPr>
        <b/>
        <sz val="11"/>
        <color rgb="FF000000"/>
        <rFont val="Calibri"/>
      </rPr>
      <t>sysklogd</t>
    </r>
    <r>
      <rPr>
        <sz val="11"/>
        <color rgb="FF000000"/>
        <rFont val="Calibri"/>
      </rPr>
      <t xml:space="preserve"> format and has been replaced due to its limitations.</t>
    </r>
    <r>
      <rPr>
        <sz val="11"/>
        <color rgb="FF000000"/>
        <rFont val="Calibri"/>
      </rPr>
      <t xml:space="preserve">
</t>
    </r>
    <r>
      <rPr>
        <sz val="11"/>
        <color rgb="FF000000"/>
        <rFont val="Calibri"/>
      </rPr>
      <t>Reload the service:</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</si>
  <si>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</si>
  <si>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Unless the system's primary function is to serve as a logfile server, run the following script to review the </t>
    </r>
    <r>
      <rPr>
        <b/>
        <sz val="11"/>
        <color rgb="FF000000"/>
        <rFont val="Calibri"/>
      </rPr>
      <t>rsyslog</t>
    </r>
    <r>
      <rPr>
        <sz val="11"/>
        <color rgb="FF000000"/>
        <rFont val="Calibri"/>
      </rPr>
      <t xml:space="preserve"> configuration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 -- '^\h*module\(load="imtcp"\)|^\h*module\(load="imudp"\)' /etc/rsyslog.conf /etc/rsyslog.d/*.conf</t>
    </r>
    <r>
      <rPr>
        <sz val="11"/>
        <color rgb="FF006096"/>
        <rFont val="Roboto Condensed"/>
      </rPr>
      <t xml:space="preserve">
</t>
    </r>
    <r>
      <rPr>
        <sz val="11"/>
        <color rgb="FF006096"/>
        <rFont val="Roboto Condensed"/>
      </rPr>
      <t># grep -P -- '^\h*input\(type="imtcp" port="514"\)|^\h*input\(type="imudp" port="514"\)' /etc/rsyslog.conf /etc/rsyslog.d/*.conf</t>
    </r>
    <r>
      <rPr>
        <sz val="11"/>
        <color rgb="FF006096"/>
        <rFont val="Roboto Condensed"/>
      </rPr>
      <t xml:space="preserve">
</t>
    </r>
    <r>
      <rPr>
        <sz val="11"/>
        <color rgb="FF000000"/>
        <rFont val="Calibri"/>
      </rPr>
      <t xml:space="preserve">
</t>
    </r>
    <r>
      <rPr>
        <sz val="11"/>
        <color rgb="FF000000"/>
        <rFont val="Calibri"/>
      </rPr>
      <t>No output expected.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 -- '(^\$ModLoad imtcp|^\$InputTCPServerRun)' /etc/rsyslog.conf /etc/rsyslog.d/*.conf</t>
    </r>
    <r>
      <rPr>
        <sz val="11"/>
        <color rgb="FF006096"/>
        <rFont val="Roboto Condensed"/>
      </rPr>
      <t xml:space="preserve">
</t>
    </r>
    <r>
      <rPr>
        <sz val="11"/>
        <color rgb="FF006096"/>
        <rFont val="Roboto Condensed"/>
      </rPr>
      <t># grep  -P -- '(^\$ModLoad imudp|^\$UDPServerRun)' /etc/rsyslog.conf /etc/rsyslog.d/*.conf</t>
    </r>
    <r>
      <rPr>
        <sz val="11"/>
        <color rgb="FF006096"/>
        <rFont val="Roboto Condensed"/>
      </rPr>
      <t xml:space="preserve">
</t>
    </r>
    <r>
      <rPr>
        <sz val="11"/>
        <color rgb="FF000000"/>
        <rFont val="Calibri"/>
      </rPr>
      <t xml:space="preserve">
</t>
    </r>
    <r>
      <rPr>
        <sz val="11"/>
        <color rgb="FF000000"/>
        <rFont val="Calibri"/>
      </rPr>
      <t>No output expected.</t>
    </r>
  </si>
  <si>
    <t>6.1.3.8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</si>
  <si>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</si>
  <si>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or the appropriate configuration file provided by the script in the Audit Procedure, as necessary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</si>
  <si>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</si>
  <si>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Run the following script to analyze the </t>
    </r>
    <r>
      <rPr>
        <b/>
        <sz val="11"/>
        <color rgb="FF000000"/>
        <rFont val="Calibri"/>
      </rPr>
      <t>logrotate</t>
    </r>
    <r>
      <rPr>
        <sz val="11"/>
        <color rgb="FF000000"/>
        <rFont val="Calibri"/>
      </rPr>
      <t xml:space="preserve">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-f /bin/systemd-analyze)" l_config_file="/etc/logrotate.conf"</t>
    </r>
    <r>
      <rPr>
        <sz val="11"/>
        <color rgb="FF006096"/>
        <rFont val="Roboto Condensed"/>
      </rPr>
      <t xml:space="preserve">
</t>
    </r>
    <r>
      <rPr>
        <sz val="11"/>
        <color rgb="FF006096"/>
        <rFont val="Roboto Condensed"/>
      </rPr>
      <t xml:space="preserve">   l_include="$(awk '$1~/^\s*include$/{print$2}' "$l_config_file" 2&gt;/dev/null)"</t>
    </r>
    <r>
      <rPr>
        <sz val="11"/>
        <color rgb="FF006096"/>
        <rFont val="Roboto Condensed"/>
      </rPr>
      <t xml:space="preserve">
</t>
    </r>
    <r>
      <rPr>
        <sz val="11"/>
        <color rgb="FF006096"/>
        <rFont val="Roboto Condensed"/>
      </rPr>
      <t xml:space="preserve">   [ -d "$l_include" ] &amp;&amp; l_include="$l_include/*"</t>
    </r>
    <r>
      <rPr>
        <sz val="11"/>
        <color rgb="FF006096"/>
        <rFont val="Roboto Condensed"/>
      </rPr>
      <t xml:space="preserve">
</t>
    </r>
    <r>
      <rPr>
        <sz val="11"/>
        <color rgb="FF006096"/>
        <rFont val="Roboto Condensed"/>
      </rPr>
      <t xml:space="preserve">   $l_analyze_cmd cat-config "$l_config_file" $l_include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last occurrence of a argument is the one used for the </t>
    </r>
    <r>
      <rPr>
        <b/>
        <sz val="11"/>
        <color rgb="FF000000"/>
        <rFont val="Calibri"/>
      </rPr>
      <t>logrotate</t>
    </r>
    <r>
      <rPr>
        <sz val="11"/>
        <color rgb="FF000000"/>
        <rFont val="Calibri"/>
      </rPr>
      <t xml:space="preserve"> configuration</t>
    </r>
  </si>
  <si>
    <t>Configure Logfiles</t>
  </si>
  <si>
    <t>6.1.4.1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</si>
  <si>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</si>
  <si>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of the audit procedure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permissions.</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</si>
  <si>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</si>
  <si>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</si>
  <si>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</si>
  <si>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6.2.1.1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</si>
  <si>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</si>
  <si>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</si>
  <si>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</si>
  <si>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</si>
  <si>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6.2.1.2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</si>
  <si>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</si>
  <si>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</si>
  <si>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</si>
  <si>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</si>
  <si>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6.2.1.3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</si>
  <si>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</si>
  <si>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or a file in </t>
    </r>
    <r>
      <rPr>
        <b/>
        <sz val="11"/>
        <color rgb="FF000000"/>
        <rFont val="Calibri"/>
      </rPr>
      <t>/etc/default/grub.d/</t>
    </r>
    <r>
      <rPr>
        <sz val="11"/>
        <color rgb="FF000000"/>
        <rFont val="Calibri"/>
      </rPr>
      <t xml:space="preserve"> ending in </t>
    </r>
    <r>
      <rPr>
        <b/>
        <sz val="11"/>
        <color rgb="FF000000"/>
        <rFont val="Calibri"/>
      </rPr>
      <t>.cfg</t>
    </r>
    <r>
      <rPr>
        <sz val="11"/>
        <color rgb="FF000000"/>
        <rFont val="Calibri"/>
      </rPr>
      <t xml:space="preserve"> adding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printf "\n%s\n" 'GRUB_CMDLINE_LINUX="audit=1"' &gt;&gt; /etc/default/grub.d/40-custom.cfg</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</si>
  <si>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</si>
  <si>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</si>
  <si>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6.2.1.4</t>
  </si>
  <si>
    <r>
      <rPr>
        <sz val="11"/>
        <rFont val="Calibri"/>
      </rPr>
      <t>Ensure audit_backlog_limit is configured</t>
    </r>
  </si>
  <si>
    <r>
      <rPr>
        <sz val="11"/>
        <color rgb="FF000000"/>
        <rFont val="Calibri"/>
      </rPr>
      <t xml:space="preserve">Edit </t>
    </r>
    <r>
      <rPr>
        <b/>
        <sz val="11"/>
        <color rgb="FF000000"/>
        <rFont val="Calibri"/>
      </rPr>
      <t>/etc/default/grub</t>
    </r>
    <r>
      <rPr>
        <sz val="11"/>
        <color rgb="FF000000"/>
        <rFont val="Calibri"/>
      </rPr>
      <t xml:space="preserve"> or a file in </t>
    </r>
    <r>
      <rPr>
        <b/>
        <sz val="11"/>
        <color rgb="FF000000"/>
        <rFont val="Calibri"/>
      </rPr>
      <t>/etc/default/grub.d/</t>
    </r>
    <r>
      <rPr>
        <sz val="11"/>
        <color rgb="FF000000"/>
        <rFont val="Calibri"/>
      </rPr>
      <t xml:space="preserve"> ending in </t>
    </r>
    <r>
      <rPr>
        <b/>
        <sz val="11"/>
        <color rgb="FF000000"/>
        <rFont val="Calibri"/>
      </rPr>
      <t>.cfg</t>
    </r>
    <r>
      <rPr>
        <sz val="11"/>
        <color rgb="FF000000"/>
        <rFont val="Calibri"/>
      </rPr>
      <t xml:space="preserve"> adding </t>
    </r>
    <r>
      <rPr>
        <b/>
        <sz val="11"/>
        <color rgb="FF000000"/>
        <rFont val="Calibri"/>
      </rPr>
      <t>audit_backlog_limit=N</t>
    </r>
    <r>
      <rPr>
        <sz val="11"/>
        <color rgb="FF000000"/>
        <rFont val="Calibri"/>
      </rPr>
      <t xml:space="preserve"> to </t>
    </r>
    <r>
      <rPr>
        <b/>
        <sz val="11"/>
        <color rgb="FF000000"/>
        <rFont val="Calibri"/>
      </rPr>
      <t>GRUB_CMDLINE_LINUX</t>
    </r>
    <r>
      <rPr>
        <sz val="11"/>
        <color rgb="FF000000"/>
        <rFont val="Calibri"/>
      </rPr>
      <t xml:space="preserve">.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"\n%s\n" 'GRUB_CMDLINE_LINUX="audit_backlog_limit=8192"' &gt;&gt; /etc/default/grub.d/40-custom.cfg</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</si>
  <si>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</si>
  <si>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</si>
  <si>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</si>
  <si>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</si>
  <si>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6.2.2.1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</si>
  <si>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</si>
  <si>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</si>
  <si>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</si>
  <si>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</si>
  <si>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</si>
  <si>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6.2.2.2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</si>
  <si>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</si>
  <si>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</si>
  <si>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</si>
  <si>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</si>
  <si>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6.2.2.3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</si>
  <si>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</si>
  <si>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</si>
  <si>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</si>
  <si>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</si>
  <si>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</si>
  <si>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6.2.2.4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</si>
  <si>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</si>
  <si>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</si>
  <si>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</si>
  <si>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</si>
  <si>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</si>
  <si>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</si>
  <si>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6.2.3.1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</si>
  <si>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</si>
  <si>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</si>
  <si>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</si>
  <si>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</si>
  <si>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6.2.3.2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</si>
  <si>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</si>
  <si>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</si>
  <si>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</si>
  <si>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</si>
  <si>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6.2.3.3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</si>
  <si>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</si>
  <si>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</si>
  <si>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</si>
  <si>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</si>
  <si>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6.2.3.4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</si>
  <si>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</si>
  <si>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</si>
  <si>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</si>
  <si>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</si>
  <si>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6.2.3.5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</si>
  <si>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</si>
  <si>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</si>
  <si>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/etc/networks</t>
    </r>
    <r>
      <rPr>
        <sz val="11"/>
        <color rgb="FF000000"/>
        <rFont val="Calibri"/>
      </rPr>
      <t xml:space="preserve"> - symbolic names for networks</t>
    </r>
    <r>
      <rPr>
        <sz val="11"/>
        <color rgb="FF000000"/>
        <rFont val="Calibri"/>
      </rPr>
      <t xml:space="preserve">
</t>
    </r>
    <r>
      <rPr>
        <sz val="11"/>
        <color rgb="FF000000"/>
        <rFont val="Calibri"/>
      </rPr>
      <t xml:space="preserve">- </t>
    </r>
    <r>
      <rPr>
        <b/>
        <sz val="11"/>
        <color rgb="FF000000"/>
        <rFont val="Calibri"/>
      </rPr>
      <t>/etc/network/</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</si>
  <si>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6096"/>
        <rFont val="Roboto Condensed"/>
      </rPr>
      <t>#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6096"/>
        <rFont val="Roboto Condensed"/>
      </rPr>
      <t># auditctl -l |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</si>
  <si>
    <t>6.2.3.6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</si>
  <si>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</si>
  <si>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</si>
  <si>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</si>
  <si>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</si>
  <si>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</si>
  <si>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6.2.3.7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</si>
  <si>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</si>
  <si>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</si>
  <si>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</si>
  <si>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</si>
  <si>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6.2.3.8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</si>
  <si>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</si>
  <si>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</si>
  <si>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</si>
  <si>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</si>
  <si>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6.2.3.9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</si>
  <si>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</si>
  <si>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</si>
  <si>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</si>
  <si>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</si>
  <si>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6.2.3.10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</si>
  <si>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</si>
  <si>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</si>
  <si>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</si>
  <si>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</si>
  <si>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6.2.3.11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</si>
  <si>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</si>
  <si>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</si>
  <si>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</si>
  <si>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</si>
  <si>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6.2.3.12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</si>
  <si>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</si>
  <si>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</si>
  <si>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</si>
  <si>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</si>
  <si>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6.2.3.13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</si>
  <si>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</si>
  <si>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</si>
  <si>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</si>
  <si>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</si>
  <si>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6.2.3.14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</si>
  <si>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</si>
  <si>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</si>
  <si>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</si>
  <si>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</si>
  <si>
    <t>6.2.3.15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</si>
  <si>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</si>
  <si>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</si>
  <si>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</si>
  <si>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</si>
  <si>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6.2.3.16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</si>
  <si>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</si>
  <si>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</si>
  <si>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</si>
  <si>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</si>
  <si>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6.2.3.17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</si>
  <si>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</si>
  <si>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</si>
  <si>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</si>
  <si>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</si>
  <si>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6.2.3.18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</si>
  <si>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</si>
  <si>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</si>
  <si>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</si>
  <si>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</si>
  <si>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6.2.3.19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</si>
  <si>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</si>
  <si>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</si>
  <si>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</si>
  <si>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</si>
  <si>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6.2.3.20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</si>
  <si>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</si>
  <si>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</si>
  <si>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</si>
  <si>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</si>
  <si>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6.2.3.21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</si>
  <si>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</si>
  <si>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</si>
  <si>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</si>
  <si>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</si>
  <si>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</si>
  <si>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6.2.4.1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</si>
  <si>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</si>
  <si>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</si>
  <si>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</si>
  <si>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</si>
  <si>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</si>
  <si>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</si>
  <si>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</si>
  <si>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</si>
  <si>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</si>
  <si>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</si>
  <si>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</si>
  <si>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-maxdepth 1 -not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</si>
  <si>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6.2.4.4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</si>
  <si>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</si>
  <si>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</si>
  <si>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</si>
  <si>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</si>
  <si>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</si>
  <si>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6.2.4.5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</si>
  <si>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</si>
  <si>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</si>
  <si>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</si>
  <si>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</si>
  <si>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</si>
  <si>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</si>
  <si>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</si>
  <si>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</si>
  <si>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6.2.4.7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</si>
  <si>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</si>
  <si>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</si>
  <si>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</si>
  <si>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6.2.4.8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</si>
  <si>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</si>
  <si>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</si>
  <si>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</si>
  <si>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</si>
  <si>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6.2.4.9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</si>
  <si>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</si>
  <si>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</si>
  <si>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</si>
  <si>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6.2.4.10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</si>
  <si>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</si>
  <si>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</si>
  <si>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</si>
  <si>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Integrity Checking</t>
  </si>
  <si>
    <t>6.3.1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</si>
  <si>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</si>
  <si>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</si>
  <si>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</si>
  <si>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</si>
  <si>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6.3.2</t>
  </si>
  <si>
    <r>
      <rPr>
        <sz val="11"/>
        <rFont val="Calibri"/>
      </rPr>
      <t>Ensure filesystem integrity is regularly checked</t>
    </r>
  </si>
  <si>
    <r>
      <rPr>
        <sz val="11"/>
        <color rgb="FF000000"/>
        <rFont val="Calibri"/>
      </rPr>
      <t xml:space="preserve">Run the following command to unmask </t>
    </r>
    <r>
      <rPr>
        <b/>
        <sz val="11"/>
        <color rgb="FF000000"/>
        <rFont val="Calibri"/>
      </rPr>
      <t>dailyaidecheck.timer</t>
    </r>
    <r>
      <rPr>
        <sz val="11"/>
        <color rgb="FF000000"/>
        <rFont val="Calibri"/>
      </rPr>
      <t xml:space="preserve"> and </t>
    </r>
    <r>
      <rPr>
        <b/>
        <sz val="11"/>
        <color rgb="FF000000"/>
        <rFont val="Calibri"/>
      </rPr>
      <t>dailyaidecheck.service</t>
    </r>
    <r>
      <rPr>
        <sz val="11"/>
        <color rgb="FF000000"/>
        <rFont val="Calibri"/>
      </rPr>
      <t>:</t>
    </r>
    <r>
      <rPr>
        <sz val="11"/>
        <color rgb="FF000000"/>
        <rFont val="Calibri"/>
      </rPr>
      <t xml:space="preserve">
</t>
    </r>
    <r>
      <rPr>
        <sz val="11"/>
        <color rgb="FF006096"/>
        <rFont val="Roboto Condensed"/>
      </rPr>
      <t># systemctl unmask dailyaidecheck.timer dailyaidecheck.service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dailyaidecheck.timer</t>
    </r>
    <r>
      <rPr>
        <sz val="11"/>
        <color rgb="FF000000"/>
        <rFont val="Calibri"/>
      </rPr>
      <t>:</t>
    </r>
    <r>
      <rPr>
        <sz val="11"/>
        <color rgb="FF000000"/>
        <rFont val="Calibri"/>
      </rPr>
      <t xml:space="preserve">
</t>
    </r>
    <r>
      <rPr>
        <sz val="11"/>
        <color rgb="FF006096"/>
        <rFont val="Roboto Condensed"/>
      </rPr>
      <t># systemctl --now enable dailyaidecheck.timer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</si>
  <si>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</si>
  <si>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t>
    </r>
    <r>
      <rPr>
        <sz val="11"/>
        <color rgb="FF000000"/>
        <rFont val="Calibri"/>
      </rPr>
      <t xml:space="preserve">
</t>
    </r>
    <r>
      <rPr>
        <sz val="11"/>
        <color rgb="FF006096"/>
        <rFont val="Roboto Condensed"/>
      </rPr>
      <t># systemctl list-unit-files | awk '$1~/^dailyaidecheck\.(timer|service)$/{print $1 "\t"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dailyaidecheck.service  static</t>
    </r>
    <r>
      <rPr>
        <sz val="11"/>
        <color rgb="FF006096"/>
        <rFont val="Roboto Condensed"/>
      </rPr>
      <t xml:space="preserve">
</t>
    </r>
    <r>
      <rPr>
        <sz val="11"/>
        <color rgb="FF006096"/>
        <rFont val="Roboto Condensed"/>
      </rPr>
      <t>dailyaidecheck.timer    enabled</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dailyaidecheck.timer</t>
    </r>
    <r>
      <rPr>
        <sz val="11"/>
        <color rgb="FF000000"/>
        <rFont val="Calibri"/>
      </rPr>
      <t xml:space="preserve"> is </t>
    </r>
    <r>
      <rPr>
        <b/>
        <sz val="11"/>
        <color rgb="FF000000"/>
        <rFont val="Calibri"/>
      </rPr>
      <t>enabled</t>
    </r>
    <r>
      <rPr>
        <sz val="11"/>
        <color rgb="FF000000"/>
        <rFont val="Calibri"/>
      </rPr>
      <t xml:space="preserve"> and </t>
    </r>
    <r>
      <rPr>
        <b/>
        <sz val="11"/>
        <color rgb="FF000000"/>
        <rFont val="Calibri"/>
      </rPr>
      <t>dailyaidecheck.service</t>
    </r>
    <r>
      <rPr>
        <sz val="11"/>
        <color rgb="FF000000"/>
        <rFont val="Calibri"/>
      </rPr>
      <t xml:space="preserve"> is either </t>
    </r>
    <r>
      <rPr>
        <b/>
        <sz val="11"/>
        <color rgb="FF000000"/>
        <rFont val="Calibri"/>
      </rPr>
      <t>static</t>
    </r>
    <r>
      <rPr>
        <sz val="11"/>
        <color rgb="FF000000"/>
        <rFont val="Calibri"/>
      </rPr>
      <t xml:space="preserve"> or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Run the following command to verify </t>
    </r>
    <r>
      <rPr>
        <b/>
        <sz val="11"/>
        <color rgb="FF000000"/>
        <rFont val="Calibri"/>
      </rPr>
      <t>dailyaidecheck.timer</t>
    </r>
    <r>
      <rPr>
        <sz val="11"/>
        <color rgb="FF000000"/>
        <rFont val="Calibri"/>
      </rPr>
      <t xml:space="preserve"> is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is-active dailyaidecheck.timer</t>
    </r>
    <r>
      <rPr>
        <sz val="11"/>
        <color rgb="FF006096"/>
        <rFont val="Roboto Condensed"/>
      </rPr>
      <t xml:space="preserve">
</t>
    </r>
    <r>
      <rPr>
        <sz val="11"/>
        <color rgb="FF006096"/>
        <rFont val="Roboto Condensed"/>
      </rPr>
      <t>active</t>
    </r>
    <r>
      <rPr>
        <sz val="11"/>
        <color rgb="FF006096"/>
        <rFont val="Roboto Condensed"/>
      </rPr>
      <t xml:space="preserve">
</t>
    </r>
  </si>
  <si>
    <t>6.3.3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</si>
  <si>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</si>
  <si>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sz val="11"/>
        <color rgb="FF000000"/>
        <rFont val="Calibri"/>
      </rPr>
      <t xml:space="preserve">- </t>
    </r>
    <r>
      <rPr>
        <i/>
        <sz val="11"/>
        <color rgb="FF000000"/>
        <rFont val="Calibri"/>
      </rPr>
      <t>&lt;DIRECTORY&gt;</t>
    </r>
    <r>
      <rPr>
        <sz val="11"/>
        <color rgb="FF000000"/>
        <rFont val="Calibri"/>
      </rPr>
      <t xml:space="preserve"> and each executable config file must be owned by the current user or root</t>
    </r>
    <r>
      <rPr>
        <sz val="11"/>
        <color rgb="FF000000"/>
        <rFont val="Calibri"/>
      </rPr>
      <t xml:space="preserve">
</t>
    </r>
    <r>
      <rPr>
        <sz val="11"/>
        <color rgb="FF000000"/>
        <rFont val="Calibri"/>
      </rPr>
      <t>- They must not be group or world-writable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</si>
  <si>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b/>
        <sz val="11"/>
        <color rgb="FF000000"/>
        <rFont val="Calibri"/>
      </rPr>
      <t>aide.conf</t>
    </r>
    <r>
      <rPr>
        <sz val="11"/>
        <color rgb="FF000000"/>
        <rFont val="Calibri"/>
      </rPr>
      <t xml:space="preserve"> is case-sensitive. Leading and trailing white spaces are ignored. Each config lines must end with new line.</t>
    </r>
    <r>
      <rPr>
        <sz val="11"/>
        <color rgb="FF000000"/>
        <rFont val="Calibri"/>
      </rPr>
      <t xml:space="preserve">
</t>
    </r>
    <r>
      <rPr>
        <b/>
        <sz val="11"/>
        <color rgb="FF000000"/>
        <rFont val="Calibri"/>
      </rPr>
      <t>AIDE</t>
    </r>
    <r>
      <rPr>
        <sz val="11"/>
        <color rgb="FF000000"/>
        <rFont val="Calibri"/>
      </rPr>
      <t xml:space="preserve"> uses the backslash character </t>
    </r>
    <r>
      <rPr>
        <b/>
        <sz val="11"/>
        <color rgb="FF000000"/>
        <rFont val="Calibri"/>
      </rPr>
      <t>\</t>
    </r>
    <r>
      <rPr>
        <sz val="11"/>
        <color rgb="FF000000"/>
        <rFont val="Calibri"/>
      </rPr>
      <t xml:space="preserve"> as escape character for '</t>
    </r>
    <r>
      <rPr>
        <b/>
        <sz val="11"/>
        <color rgb="FF000000"/>
        <rFont val="Calibri"/>
      </rPr>
      <t xml:space="preserve"> </t>
    </r>
    <r>
      <rPr>
        <sz val="11"/>
        <color rgb="FF000000"/>
        <rFont val="Calibri"/>
      </rPr>
      <t>' (space), '@' and '' (backslash) (e.g. '\ ' or '@'). To literally match a '' in  a  file path with a regular expression you have to escape the backslash twice (i.e. '\\').</t>
    </r>
    <r>
      <rPr>
        <sz val="11"/>
        <color rgb="FF000000"/>
        <rFont val="Calibri"/>
      </rPr>
      <t xml:space="preserve">
</t>
    </r>
    <r>
      <rPr>
        <sz val="11"/>
        <color rgb="FF000000"/>
        <rFont val="Calibri"/>
      </rPr>
      <t xml:space="preserve">There  are  three  types  of lines in </t>
    </r>
    <r>
      <rPr>
        <b/>
        <sz val="11"/>
        <color rgb="FF000000"/>
        <rFont val="Calibri"/>
      </rPr>
      <t>aide.conf</t>
    </r>
    <r>
      <rPr>
        <sz val="11"/>
        <color rgb="FF000000"/>
        <rFont val="Calibri"/>
      </rPr>
      <t>:</t>
    </r>
    <r>
      <rPr>
        <sz val="11"/>
        <color rgb="FF000000"/>
        <rFont val="Calibri"/>
      </rPr>
      <t xml:space="preserve">
</t>
    </r>
    <r>
      <rPr>
        <sz val="11"/>
        <color rgb="FF000000"/>
        <rFont val="Calibri"/>
      </rPr>
      <t>- The configuration options which are used to set configuration parameters and define groups.</t>
    </r>
    <r>
      <rPr>
        <sz val="11"/>
        <color rgb="FF000000"/>
        <rFont val="Calibri"/>
      </rPr>
      <t xml:space="preserve">
</t>
    </r>
    <r>
      <rPr>
        <sz val="11"/>
        <color rgb="FF000000"/>
        <rFont val="Calibri"/>
      </rPr>
      <t>- (restricted) rules that are used to indicate which files are added to the database.</t>
    </r>
    <r>
      <rPr>
        <sz val="11"/>
        <color rgb="FF000000"/>
        <rFont val="Calibri"/>
      </rPr>
      <t xml:space="preserve">
</t>
    </r>
    <r>
      <rPr>
        <sz val="11"/>
        <color rgb="FF000000"/>
        <rFont val="Calibri"/>
      </rPr>
      <t>- Macro lines define or undefine variables within the config file.</t>
    </r>
    <r>
      <rPr>
        <sz val="11"/>
        <color rgb="FF000000"/>
        <rFont val="Calibri"/>
      </rPr>
      <t xml:space="preserve">
</t>
    </r>
    <r>
      <rPr>
        <b/>
        <sz val="11"/>
        <color rgb="FF000000"/>
        <rFont val="Calibri"/>
      </rPr>
      <t>Note:</t>
    </r>
    <r>
      <rPr>
        <sz val="11"/>
        <color rgb="FF000000"/>
        <rFont val="Calibri"/>
      </rPr>
      <t xml:space="preserve"> Lines beginning with </t>
    </r>
    <r>
      <rPr>
        <b/>
        <sz val="11"/>
        <color rgb="FF000000"/>
        <rFont val="Calibri"/>
      </rPr>
      <t>#</t>
    </r>
    <r>
      <rPr>
        <sz val="11"/>
        <color rgb="FF000000"/>
        <rFont val="Calibri"/>
      </rPr>
      <t xml:space="preserve"> are ignored as comments.</t>
    </r>
    <r>
      <rPr>
        <sz val="11"/>
        <color rgb="FF000000"/>
        <rFont val="Calibri"/>
      </rPr>
      <t xml:space="preserve">
</t>
    </r>
    <r>
      <rPr>
        <b/>
        <sz val="11"/>
        <color rgb="FF000000"/>
        <rFont val="Calibri"/>
      </rPr>
      <t>@@include</t>
    </r>
    <r>
      <rPr>
        <sz val="11"/>
        <color rgb="FF000000"/>
        <rFont val="Calibri"/>
      </rPr>
      <t xml:space="preserve"> </t>
    </r>
    <r>
      <rPr>
        <i/>
        <sz val="11"/>
        <color rgb="FF000000"/>
        <rFont val="Calibri"/>
      </rPr>
      <t>&lt;FILE&gt;</t>
    </r>
    <r>
      <rPr>
        <sz val="11"/>
        <color rgb="FF000000"/>
        <rFont val="Calibri"/>
      </rPr>
      <t xml:space="preserve"> - Include </t>
    </r>
    <r>
      <rPr>
        <i/>
        <sz val="11"/>
        <color rgb="FF000000"/>
        <rFont val="Calibri"/>
      </rPr>
      <t>&lt;FILE&gt;</t>
    </r>
    <r>
      <rPr>
        <sz val="11"/>
        <color rgb="FF000000"/>
        <rFont val="Calibri"/>
      </rPr>
      <t>.</t>
    </r>
    <r>
      <rPr>
        <sz val="11"/>
        <color rgb="FF000000"/>
        <rFont val="Calibri"/>
      </rPr>
      <t xml:space="preserve">
</t>
    </r>
    <r>
      <rPr>
        <sz val="11"/>
        <color rgb="FF000000"/>
        <rFont val="Calibri"/>
      </rPr>
      <t>- The content of the file is used as if it were inserted in this part of the config file.</t>
    </r>
    <r>
      <rPr>
        <sz val="11"/>
        <color rgb="FF000000"/>
        <rFont val="Calibri"/>
      </rPr>
      <t xml:space="preserve">
</t>
    </r>
    <r>
      <rPr>
        <sz val="11"/>
        <color rgb="FF000000"/>
        <rFont val="Calibri"/>
      </rPr>
      <t>- The maximum depth of nested includes is 16.</t>
    </r>
    <r>
      <rPr>
        <sz val="11"/>
        <color rgb="FF000000"/>
        <rFont val="Calibri"/>
      </rPr>
      <t xml:space="preserve">
</t>
    </r>
    <r>
      <rPr>
        <sz val="11"/>
        <color rgb="FF000000"/>
        <rFont val="Calibri"/>
      </rPr>
      <t xml:space="preserve">`@@include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 [RULE_PREFIX] (added in AIDE v0.17)</t>
    </r>
    <r>
      <rPr>
        <sz val="11"/>
        <color rgb="FF000000"/>
        <rFont val="Calibri"/>
      </rPr>
      <t xml:space="preserve">
</t>
    </r>
    <r>
      <rPr>
        <sz val="11"/>
        <color rgb="FF000000"/>
        <rFont val="Calibri"/>
      </rPr>
      <t>- Include all (regular) files found in &lt;DIRECTORY&gt; matching regular expression &lt;REGEX&gt; (sub-directories are ignored).</t>
    </r>
    <r>
      <rPr>
        <sz val="11"/>
        <color rgb="FF000000"/>
        <rFont val="Calibri"/>
      </rPr>
      <t xml:space="preserve">
</t>
    </r>
    <r>
      <rPr>
        <sz val="11"/>
        <color rgb="FF000000"/>
        <rFont val="Calibri"/>
      </rPr>
      <t>- The file are included in lexical sort order.</t>
    </r>
    <r>
      <rPr>
        <sz val="11"/>
        <color rgb="FF000000"/>
        <rFont val="Calibri"/>
      </rPr>
      <t xml:space="preserve">
</t>
    </r>
    <r>
      <rPr>
        <sz val="11"/>
        <color rgb="FF000000"/>
        <rFont val="Calibri"/>
      </rPr>
      <t xml:space="preserve">- If </t>
    </r>
    <r>
      <rPr>
        <b/>
        <sz val="11"/>
        <color rgb="FF000000"/>
        <rFont val="Calibri"/>
      </rPr>
      <t>RULE_PREFIX</t>
    </r>
    <r>
      <rPr>
        <sz val="11"/>
        <color rgb="FF000000"/>
        <rFont val="Calibri"/>
      </rPr>
      <t xml:space="preserve"> is set, all rules included by the statement are prefixed with given &lt;RULE_PREFIX&gt; (added in AIDE v0.18). Prefixes  from  nested  include statements are concatenated.</t>
    </r>
    <r>
      <rPr>
        <sz val="11"/>
        <color rgb="FF000000"/>
        <rFont val="Calibri"/>
      </rPr>
      <t xml:space="preserve">
</t>
    </r>
    <r>
      <rPr>
        <sz val="11"/>
        <color rgb="FF000000"/>
        <rFont val="Calibri"/>
      </rPr>
      <t>- The content of the files is used as if it were inserted in this part of the config file.</t>
    </r>
    <r>
      <rPr>
        <sz val="11"/>
        <color rgb="FF000000"/>
        <rFont val="Calibri"/>
      </rPr>
      <t xml:space="preserve">
</t>
    </r>
    <r>
      <rPr>
        <b/>
        <sz val="11"/>
        <color rgb="FF000000"/>
        <rFont val="Calibri"/>
      </rPr>
      <t>@x_include</t>
    </r>
    <r>
      <rPr>
        <sz val="11"/>
        <color rgb="FF000000"/>
        <rFont val="Calibri"/>
      </rPr>
      <t>:</t>
    </r>
    <r>
      <rPr>
        <sz val="11"/>
        <color rgb="FF000000"/>
        <rFont val="Calibri"/>
      </rPr>
      <t xml:space="preserve">
</t>
    </r>
    <r>
      <rPr>
        <sz val="11"/>
        <color rgb="FF000000"/>
        <rFont val="Calibri"/>
      </rPr>
      <t xml:space="preserve">- is identical to </t>
    </r>
    <r>
      <rPr>
        <b/>
        <sz val="11"/>
        <color rgb="FF000000"/>
        <rFont val="Calibri"/>
      </rPr>
      <t>@@include</t>
    </r>
    <r>
      <rPr>
        <sz val="11"/>
        <color rgb="FF000000"/>
        <rFont val="Calibri"/>
      </rPr>
      <t>, except that if a config file is executable is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xml:space="preserve">- For security reasons </t>
    </r>
    <r>
      <rPr>
        <i/>
        <sz val="11"/>
        <color rgb="FF000000"/>
        <rFont val="Calibri"/>
      </rPr>
      <t>&lt;DIRECTORY&gt;</t>
    </r>
    <r>
      <rPr>
        <sz val="11"/>
        <color rgb="FF000000"/>
        <rFont val="Calibri"/>
      </rPr>
      <t xml:space="preserve"> and each executable config file must be owned by the current user or root. They must not be group- or world-writable.</t>
    </r>
    <r>
      <rPr>
        <sz val="11"/>
        <color rgb="FF000000"/>
        <rFont val="Calibri"/>
      </rPr>
      <t xml:space="preserve">
</t>
    </r>
    <r>
      <rPr>
        <sz val="11"/>
        <color rgb="FF000000"/>
        <rFont val="Calibri"/>
      </rPr>
      <t xml:space="preserve">- </t>
    </r>
    <r>
      <rPr>
        <b/>
        <sz val="11"/>
        <color rgb="FF000000"/>
        <rFont val="Calibri"/>
      </rPr>
      <t>@@x_include _&lt;FILE&gt;_</t>
    </r>
    <r>
      <rPr>
        <sz val="11"/>
        <color rgb="FF000000"/>
        <rFont val="Calibri"/>
      </rPr>
      <t xml:space="preserve"> (added in AIDE v0.17):</t>
    </r>
    <r>
      <rPr>
        <sz val="11"/>
        <color rgb="FF000000"/>
        <rFont val="Calibri"/>
      </rPr>
      <t xml:space="preserve">
</t>
    </r>
    <r>
      <rPr>
        <sz val="11"/>
        <color rgb="FF000000"/>
        <rFont val="Calibri"/>
      </rPr>
      <t xml:space="preserve">- `@@x_include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[RULE_PREFIX]  (added in AIDE v0.17)</t>
    </r>
    <r>
      <rPr>
        <sz val="11"/>
        <color rgb="FF000000"/>
        <rFont val="Calibri"/>
      </rPr>
      <t xml:space="preserve">
</t>
    </r>
    <r>
      <rPr>
        <b/>
        <sz val="11"/>
        <color rgb="FF000000"/>
        <rFont val="Calibri"/>
      </rPr>
      <t>@@x_include_setenv</t>
    </r>
    <r>
      <rPr>
        <sz val="11"/>
        <color rgb="FF000000"/>
        <rFont val="Calibri"/>
      </rPr>
      <t xml:space="preserve"> </t>
    </r>
    <r>
      <rPr>
        <i/>
        <sz val="11"/>
        <color rgb="FF000000"/>
        <rFont val="Calibri"/>
      </rPr>
      <t>&lt;VAR&gt;</t>
    </r>
    <r>
      <rPr>
        <sz val="11"/>
        <color rgb="FF000000"/>
        <rFont val="Calibri"/>
      </rPr>
      <t xml:space="preserve"> </t>
    </r>
    <r>
      <rPr>
        <i/>
        <sz val="11"/>
        <color rgb="FF000000"/>
        <rFont val="Calibri"/>
      </rPr>
      <t>&lt;VALUE&gt;</t>
    </r>
    <r>
      <rPr>
        <sz val="11"/>
        <color rgb="FF000000"/>
        <rFont val="Calibri"/>
      </rPr>
      <t xml:space="preserve"> (added in AIDE v0.17)</t>
    </r>
    <r>
      <rPr>
        <sz val="11"/>
        <color rgb="FF000000"/>
        <rFont val="Calibri"/>
      </rPr>
      <t xml:space="preserve">
</t>
    </r>
    <r>
      <rPr>
        <sz val="11"/>
        <color rgb="FF000000"/>
        <rFont val="Calibri"/>
      </rPr>
      <t xml:space="preserve">- Adds the variable </t>
    </r>
    <r>
      <rPr>
        <i/>
        <sz val="11"/>
        <color rgb="FF000000"/>
        <rFont val="Calibri"/>
      </rPr>
      <t>&lt;VAR&gt;</t>
    </r>
    <r>
      <rPr>
        <sz val="11"/>
        <color rgb="FF000000"/>
        <rFont val="Calibri"/>
      </rPr>
      <t xml:space="preserve"> with the value </t>
    </r>
    <r>
      <rPr>
        <i/>
        <sz val="11"/>
        <color rgb="FF000000"/>
        <rFont val="Calibri"/>
      </rPr>
      <t>&lt;VALUE&gt;</t>
    </r>
    <r>
      <rPr>
        <sz val="11"/>
        <color rgb="FF000000"/>
        <rFont val="Calibri"/>
      </rPr>
      <t xml:space="preserve"> to the environment used for config file execution.</t>
    </r>
    <r>
      <rPr>
        <sz val="11"/>
        <color rgb="FF000000"/>
        <rFont val="Calibri"/>
      </rPr>
      <t xml:space="preserve">
</t>
    </r>
    <r>
      <rPr>
        <sz val="11"/>
        <color rgb="FF000000"/>
        <rFont val="Calibri"/>
      </rPr>
      <t>- Environment variable names are limited to alphanumeric characters (A-Za-z0-9) and the underscore '_' and must not begin with a digit.</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</si>
  <si>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l_tool_dir="$(readlink -f /sbin)"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l_aide_cmd="$(whereis aide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if [ -f "$l_aide_cmd" ] &amp;&amp; command -v "$l_aide_cmd" &amp;&gt;/dev/null; then</t>
    </r>
    <r>
      <rPr>
        <sz val="11"/>
        <color rgb="FF006096"/>
        <rFont val="Roboto Condensed"/>
      </rPr>
      <t xml:space="preserve">
</t>
    </r>
    <r>
      <rPr>
        <sz val="11"/>
        <color rgb="FF006096"/>
        <rFont val="Roboto Condensed"/>
      </rPr>
      <t xml:space="preserve">      a_aide_conf_files=("$(find -L /etc -type f -name 'aide.conf')")</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for l_item in "${a_items[@]}"; do</t>
    </r>
    <r>
      <rPr>
        <sz val="11"/>
        <color rgb="FF006096"/>
        <rFont val="Roboto Condensed"/>
      </rPr>
      <t xml:space="preserve">
</t>
    </r>
    <r>
      <rPr>
        <sz val="11"/>
        <color rgb="FF006096"/>
        <rFont val="Roboto Condensed"/>
      </rPr>
      <t xml:space="preserve">            ! grep -Psiq -- '(\h+|\+)'"$l_item"'(\h+|\+)' &lt;&lt;&lt; "$l_out" &amp;&amp; \</t>
    </r>
    <r>
      <rPr>
        <sz val="11"/>
        <color rgb="FF006096"/>
        <rFont val="Roboto Condensed"/>
      </rPr>
      <t xml:space="preserve">
</t>
    </r>
    <r>
      <rPr>
        <sz val="11"/>
        <color rgb="FF006096"/>
        <rFont val="Roboto Condensed"/>
      </rPr>
      <t xml:space="preserve">            a_out2+=("  - Missing the \"$l_item\" option")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Audit tool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includes:" "   \"${a_items[*]}\"")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l_file in "${a_audit_files[@]}"; do</t>
    </r>
    <r>
      <rPr>
        <sz val="11"/>
        <color rgb="FF006096"/>
        <rFont val="Roboto Condensed"/>
      </rPr>
      <t xml:space="preserve">
</t>
    </r>
    <r>
      <rPr>
        <sz val="11"/>
        <color rgb="FF006096"/>
        <rFont val="Roboto Condensed"/>
      </rPr>
      <t xml:space="preserve">         if [ -f "$l_tool_dir/$l_file" ]; then</t>
    </r>
    <r>
      <rPr>
        <sz val="11"/>
        <color rgb="FF006096"/>
        <rFont val="Roboto Condensed"/>
      </rPr>
      <t xml:space="preserve">
</t>
    </r>
    <r>
      <rPr>
        <sz val="11"/>
        <color rgb="FF006096"/>
        <rFont val="Roboto Condensed"/>
      </rPr>
      <t xml:space="preserve">            l_out="$("$l_aide_cmd" --config "${a_aide_conf_files[@]}" -p f:"$l_tool_dir/$l_file")"</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 command \"aide\" was not found"  "    Please install AIDE")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</si>
  <si>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</si>
  <si>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</si>
  <si>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</si>
  <si>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</si>
  <si>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</si>
  <si>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</si>
  <si>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</si>
  <si>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</si>
  <si>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</si>
  <si>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</si>
  <si>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</si>
  <si>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</si>
  <si>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</si>
  <si>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</si>
  <si>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</si>
  <si>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</si>
  <si>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</si>
  <si>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</si>
  <si>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</si>
  <si>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</si>
  <si>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</si>
  <si>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</si>
  <si>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</si>
  <si>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</si>
  <si>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</si>
  <si>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</si>
  <si>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</si>
  <si>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</si>
  <si>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</si>
  <si>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</si>
  <si>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</si>
  <si>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</si>
  <si>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</si>
  <si>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</si>
  <si>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</si>
  <si>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</si>
  <si>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</si>
  <si>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</si>
  <si>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</si>
  <si>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</si>
  <si>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</si>
  <si>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</si>
  <si>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</si>
  <si>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</si>
  <si>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</si>
  <si>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</si>
  <si>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</si>
  <si>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</si>
  <si>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</si>
  <si>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</si>
  <si>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</si>
  <si>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</si>
  <si>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</si>
  <si>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</si>
  <si>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</si>
  <si>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</si>
  <si>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l_mode="$(stat -Lc '%#a' "$l_file" 2&gt;/dev/null)"</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printf '%s\n' "" " - File: \"$l_file\" is mode: \"$l_mode\"" \</t>
    </r>
    <r>
      <rPr>
        <sz val="11"/>
        <color rgb="FF006096"/>
        <rFont val="Roboto Condensed"/>
      </rPr>
      <t xml:space="preserve">
</t>
    </r>
    <r>
      <rPr>
        <sz val="11"/>
        <color rgb="FF006096"/>
        <rFont val="Roboto Condensed"/>
      </rPr>
      <t xml:space="preserve">            "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printf '%s\n' "" " - Directory: \"$l_file\" is mode: \"$l_mode\"" \</t>
    </r>
    <r>
      <rPr>
        <sz val="11"/>
        <color rgb="FF006096"/>
        <rFont val="Roboto Condensed"/>
      </rPr>
      <t xml:space="preserve">
</t>
    </r>
    <r>
      <rPr>
        <sz val="11"/>
        <color rgb="FF006096"/>
        <rFont val="Roboto Condensed"/>
      </rPr>
      <t xml:space="preserve">               "    and doesn't have the sticky bit set" \</t>
    </r>
    <r>
      <rPr>
        <sz val="11"/>
        <color rgb="FF006096"/>
        <rFont val="Roboto Condensed"/>
      </rPr>
      <t xml:space="preserve">
</t>
    </r>
    <r>
      <rPr>
        <sz val="11"/>
        <color rgb="FF006096"/>
        <rFont val="Roboto Condensed"/>
      </rPr>
      <t xml:space="preserve">               "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</si>
  <si>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</si>
  <si>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 l_smask='01000'</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printf '%s\n' "" "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printf '%s\n' "" \</t>
    </r>
    <r>
      <rPr>
        <sz val="11"/>
        <color rgb="FF006096"/>
        <rFont val="Roboto Condensed"/>
      </rPr>
      <t xml:space="preserve">
</t>
    </r>
    <r>
      <rPr>
        <sz val="11"/>
        <color rgb="FF006096"/>
        <rFont val="Roboto Condensed"/>
      </rPr>
      <t xml:space="preserve">      "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\"${#a_dir[@]}\" World writable directories" \</t>
    </r>
    <r>
      <rPr>
        <sz val="11"/>
        <color rgb="FF006096"/>
        <rFont val="Roboto Condensed"/>
      </rPr>
      <t xml:space="preserve">
</t>
    </r>
    <r>
      <rPr>
        <sz val="11"/>
        <color rgb="FF006096"/>
        <rFont val="Roboto Condensed"/>
      </rPr>
      <t xml:space="preserve">      "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</si>
  <si>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</si>
  <si>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</si>
  <si>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</si>
  <si>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</si>
  <si>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"${#a_nouser[@]}" -le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 \</t>
    </r>
    <r>
      <rPr>
        <sz val="11"/>
        <color rgb="FF006096"/>
        <rFont val="Roboto Condensed"/>
      </rPr>
      <t xml:space="preserve">
</t>
    </r>
    <r>
      <rPr>
        <sz val="11"/>
        <color rgb="FF006096"/>
        <rFont val="Roboto Condensed"/>
      </rPr>
      <t xml:space="preserve">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"${#a_nogroup[@]}" -le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 \</t>
    </r>
    <r>
      <rPr>
        <sz val="11"/>
        <color rgb="FF006096"/>
        <rFont val="Roboto Condensed"/>
      </rPr>
      <t xml:space="preserve">
</t>
    </r>
    <r>
      <rPr>
        <sz val="11"/>
        <color rgb="FF006096"/>
        <rFont val="Roboto Condensed"/>
      </rPr>
      <t xml:space="preserve">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</si>
  <si>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</si>
  <si>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</si>
  <si>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</si>
  <si>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</si>
  <si>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</si>
  <si>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</si>
  <si>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</si>
  <si>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</si>
  <si>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</si>
  <si>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</si>
  <si>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</si>
  <si>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</si>
  <si>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</si>
  <si>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</si>
  <si>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</si>
  <si>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</si>
  <si>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</si>
  <si>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</si>
  <si>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</si>
  <si>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</si>
  <si>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</si>
  <si>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</si>
  <si>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</si>
  <si>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</si>
  <si>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</si>
  <si>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</si>
  <si>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</si>
  <si>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</si>
  <si>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</si>
  <si>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</si>
  <si>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</si>
  <si>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</si>
  <si>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</si>
  <si>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</si>
  <si>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</si>
  <si>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</si>
  <si>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</si>
  <si>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</si>
  <si>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</si>
  <si>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</si>
  <si>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</si>
  <si>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</si>
  <si>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</si>
  <si>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</si>
  <si>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</si>
  <si>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</si>
  <si>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</si>
  <si>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</si>
  <si>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</si>
  <si>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</si>
  <si>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</si>
  <si>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</si>
  <si>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</si>
  <si>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</si>
  <si>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</si>
  <si>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</si>
  <si>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</si>
  <si>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</si>
  <si>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</si>
  <si>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</si>
  <si>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</si>
  <si>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</si>
  <si>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</si>
  <si>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</si>
  <si>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</si>
  <si>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</si>
  <si>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</si>
  <si>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</si>
  <si>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</si>
  <si>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</si>
  <si>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</si>
  <si>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</si>
  <si>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</si>
  <si>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</si>
  <si>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</si>
  <si>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</si>
  <si>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</si>
  <si>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</si>
  <si>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</si>
  <si>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</si>
  <si>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</si>
  <si>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</si>
  <si>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</si>
  <si>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</si>
  <si>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</si>
  <si>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Wind River eLxr 12 Benchmark (Server)</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</si>
  <si>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</si>
  <si>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</si>
  <si>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</si>
  <si>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29 December 2025     </t>
    </r>
    <r>
      <rPr>
        <b/>
        <sz val="11"/>
        <color rgb="FF000000"/>
        <rFont val="Calibri"/>
      </rPr>
      <t>Recommendation Count:</t>
    </r>
    <r>
      <rPr>
        <sz val="11"/>
        <color rgb="FF000000"/>
        <rFont val="Calibri"/>
      </rPr>
      <t xml:space="preserve"> 309</t>
    </r>
  </si>
  <si>
    <t>Development Url:</t>
  </si>
  <si>
    <t>https://workbench.cisecurity.org/benchmarks/24607</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</si>
  <si>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</si>
  <si>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</si>
  <si>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</si>
  <si>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eLxr 12 (Debian Linux derivative)</t>
    </r>
    <r>
      <rPr>
        <sz val="11"/>
        <color rgb="FF000000"/>
        <rFont val="Calibri"/>
      </rPr>
      <t xml:space="preserve"> systems running on x86_64 platforms.</t>
    </r>
    <r>
      <rPr>
        <sz val="11"/>
        <color rgb="FF000000"/>
        <rFont val="Calibri"/>
      </rPr>
      <t xml:space="preserve">
</t>
    </r>
    <r>
      <rPr>
        <sz val="11"/>
        <color rgb="FF000000"/>
        <rFont val="Calibri"/>
      </rPr>
      <t xml:space="preserve">This guide was developed and tested against </t>
    </r>
    <r>
      <rPr>
        <b/>
        <sz val="11"/>
        <color rgb="FF000000"/>
        <rFont val="Calibri"/>
      </rPr>
      <t>eLxr 12.11.0.0 (Aria).</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</si>
  <si>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</si>
  <si>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eLxr 12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</si>
  <si>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</si>
  <si>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</si>
  <si>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</si>
  <si>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</si>
  <si>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</si>
  <si>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</si>
  <si>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</si>
  <si>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</si>
  <si>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</si>
  <si>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</si>
  <si>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</si>
  <si>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</si>
  <si>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</si>
  <si>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</si>
  <si>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</si>
  <si>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</si>
  <si>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</si>
  <si>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</si>
  <si>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</si>
  <si>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</si>
  <si>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</si>
  <si>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</si>
  <si>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</si>
  <si>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</si>
  <si>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Security Hardening Implementation Dashboard</t>
  </si>
  <si>
    <t>Scope Overview</t>
  </si>
  <si>
    <t>Count</t>
  </si>
  <si>
    <t>% of Total</t>
  </si>
  <si>
    <t>Hardening Guide</t>
  </si>
  <si>
    <t xml:space="preserve">   CIS Wind River eLxr 12 Benchmark (Server)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</si>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</sst>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46">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893-4852-9E81-296C08AB972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893-4852-9E81-296C08AB972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309</c:v>
                </c:pt>
              </c:numCache>
            </c:numRef>
          </c:val>
          <c:extLst>
            <c:ext xmlns:c16="http://schemas.microsoft.com/office/drawing/2014/chart" uri="{C3380CC4-5D6E-409C-BE32-E72D297353CC}">
              <c16:uniqueId val="{00000002-6893-4852-9E81-296C08AB972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5EC-4D31-9DB0-C06DF60ADFF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5EC-4D31-9DB0-C06DF60ADFF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252</c:v>
                </c:pt>
                <c:pt idx="1">
                  <c:v>57</c:v>
                </c:pt>
              </c:numCache>
            </c:numRef>
          </c:val>
          <c:extLst>
            <c:ext xmlns:c16="http://schemas.microsoft.com/office/drawing/2014/chart" uri="{C3380CC4-5D6E-409C-BE32-E72D297353CC}">
              <c16:uniqueId val="{00000002-05EC-4D31-9DB0-C06DF60ADFF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854-4C03-AFC7-9759F93ED17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854-4C03-AFC7-9759F93ED17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309</c:v>
                </c:pt>
              </c:numCache>
            </c:numRef>
          </c:val>
          <c:extLst>
            <c:ext xmlns:c16="http://schemas.microsoft.com/office/drawing/2014/chart" uri="{C3380CC4-5D6E-409C-BE32-E72D297353CC}">
              <c16:uniqueId val="{00000002-0854-4C03-AFC7-9759F93ED17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585A-4FBD-A94E-AD66696E199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585A-4FBD-A94E-AD66696E199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292</c:v>
                </c:pt>
                <c:pt idx="1">
                  <c:v>17</c:v>
                </c:pt>
              </c:numCache>
            </c:numRef>
          </c:val>
          <c:extLst>
            <c:ext xmlns:c16="http://schemas.microsoft.com/office/drawing/2014/chart" uri="{C3380CC4-5D6E-409C-BE32-E72D297353CC}">
              <c16:uniqueId val="{00000002-585A-4FBD-A94E-AD66696E199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0E3-4244-A2A4-875EA5C756D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0E3-4244-A2A4-875EA5C756D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309</c:v>
                </c:pt>
              </c:numCache>
            </c:numRef>
          </c:val>
          <c:extLst>
            <c:ext xmlns:c16="http://schemas.microsoft.com/office/drawing/2014/chart" uri="{C3380CC4-5D6E-409C-BE32-E72D297353CC}">
              <c16:uniqueId val="{00000002-F0E3-4244-A2A4-875EA5C756D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EE9-4A13-926B-6351CC7924E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EE9-4A13-926B-6351CC7924E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309</c:v>
                </c:pt>
              </c:numCache>
            </c:numRef>
          </c:val>
          <c:extLst>
            <c:ext xmlns:c16="http://schemas.microsoft.com/office/drawing/2014/chart" uri="{C3380CC4-5D6E-409C-BE32-E72D297353CC}">
              <c16:uniqueId val="{00000002-2EE9-4A13-926B-6351CC7924E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E89-49FC-A232-72F66C8F10D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E89-49FC-A232-72F66C8F10D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E89-49FC-A232-72F66C8F10D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E89-49FC-A232-72F66C8F10D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391-406B-9609-1C6B0CBD4BD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jysc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as23a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ghqhf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ptsig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zk32w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xtk12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bjenq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dtbe3y">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10">
  <autoFilter ref="A1:Q31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607"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1751</v>
      </c>
    </row>
    <row r="3" spans="2:3" ht="15" customHeight="1" x14ac:dyDescent="0.35"/>
    <row r="4" spans="2:3" ht="58" x14ac:dyDescent="0.35">
      <c r="B4" s="20" t="s">
        <v>1752</v>
      </c>
      <c r="C4" s="21" t="s">
        <v>1753</v>
      </c>
    </row>
    <row r="5" spans="2:3" x14ac:dyDescent="0.35">
      <c r="C5" s="21" t="s">
        <v>1754</v>
      </c>
    </row>
    <row r="6" spans="2:3" x14ac:dyDescent="0.35">
      <c r="C6" s="18" t="s">
        <v>1755</v>
      </c>
    </row>
    <row r="7" spans="2:3" ht="10" customHeight="1" x14ac:dyDescent="0.35"/>
    <row r="8" spans="2:3" ht="232" x14ac:dyDescent="0.35">
      <c r="B8" s="22" t="s">
        <v>1756</v>
      </c>
      <c r="C8" s="21" t="s">
        <v>1757</v>
      </c>
    </row>
    <row r="9" spans="2:3" ht="10" customHeight="1" x14ac:dyDescent="0.35"/>
    <row r="10" spans="2:3" ht="35" customHeight="1" x14ac:dyDescent="0.35">
      <c r="B10" s="22" t="s">
        <v>1758</v>
      </c>
      <c r="C10" s="21" t="s">
        <v>1759</v>
      </c>
    </row>
    <row r="11" spans="2:3" ht="75" customHeight="1" x14ac:dyDescent="0.35">
      <c r="B11" s="18" t="s">
        <v>25</v>
      </c>
      <c r="C11" s="21" t="s">
        <v>1760</v>
      </c>
    </row>
    <row r="12" spans="2:3" ht="47" customHeight="1" x14ac:dyDescent="0.35">
      <c r="B12" s="18" t="s">
        <v>25</v>
      </c>
      <c r="C12" s="21" t="s">
        <v>1761</v>
      </c>
    </row>
    <row r="13" spans="2:3" ht="35" customHeight="1" x14ac:dyDescent="0.35">
      <c r="B13" s="18" t="s">
        <v>25</v>
      </c>
      <c r="C13" s="21" t="s">
        <v>1762</v>
      </c>
    </row>
    <row r="14" spans="2:3" ht="32" customHeight="1" x14ac:dyDescent="0.35">
      <c r="B14" s="18" t="s">
        <v>25</v>
      </c>
      <c r="C14" s="21" t="s">
        <v>1763</v>
      </c>
    </row>
    <row r="15" spans="2:3" ht="30" customHeight="1" x14ac:dyDescent="0.35">
      <c r="B15" s="18" t="s">
        <v>25</v>
      </c>
      <c r="C15" s="21" t="s">
        <v>1764</v>
      </c>
    </row>
    <row r="16" spans="2:3" ht="10" customHeight="1" x14ac:dyDescent="0.35"/>
    <row r="17" spans="1:3" ht="145" customHeight="1" x14ac:dyDescent="0.35">
      <c r="B17" s="22" t="s">
        <v>1765</v>
      </c>
      <c r="C17" s="21" t="s">
        <v>1766</v>
      </c>
    </row>
    <row r="18" spans="1:3" ht="10" customHeight="1" x14ac:dyDescent="0.35"/>
    <row r="19" spans="1:3" ht="3" customHeight="1" x14ac:dyDescent="0.35">
      <c r="B19" s="23"/>
      <c r="C19" s="23"/>
    </row>
    <row r="20" spans="1:3" ht="12" customHeight="1" x14ac:dyDescent="0.35"/>
    <row r="21" spans="1:3" ht="35" customHeight="1" x14ac:dyDescent="0.35">
      <c r="A21" s="25"/>
      <c r="B21" s="26" t="s">
        <v>1767</v>
      </c>
      <c r="C21" s="27" t="s">
        <v>1768</v>
      </c>
    </row>
    <row r="22" spans="1:3" ht="18" customHeight="1" x14ac:dyDescent="0.35">
      <c r="A22" s="25"/>
      <c r="B22" s="25" t="s">
        <v>25</v>
      </c>
      <c r="C22" s="27" t="s">
        <v>1769</v>
      </c>
    </row>
    <row r="23" spans="1:3" ht="18" customHeight="1" x14ac:dyDescent="0.35">
      <c r="A23" s="25"/>
      <c r="B23" s="25" t="s">
        <v>25</v>
      </c>
      <c r="C23" s="27" t="s">
        <v>1770</v>
      </c>
    </row>
    <row r="24" spans="1:3" ht="18" customHeight="1" x14ac:dyDescent="0.35">
      <c r="A24" s="25"/>
      <c r="B24" s="25" t="s">
        <v>25</v>
      </c>
      <c r="C24" s="27" t="s">
        <v>1771</v>
      </c>
    </row>
    <row r="25" spans="1:3" ht="18" customHeight="1" x14ac:dyDescent="0.35">
      <c r="A25" s="25"/>
      <c r="B25" s="25" t="s">
        <v>25</v>
      </c>
      <c r="C25" s="27" t="s">
        <v>1772</v>
      </c>
    </row>
    <row r="26" spans="1:3" ht="18" customHeight="1" x14ac:dyDescent="0.35">
      <c r="A26" s="25"/>
      <c r="B26" s="25" t="s">
        <v>25</v>
      </c>
      <c r="C26" s="27" t="s">
        <v>1773</v>
      </c>
    </row>
    <row r="27" spans="1:3" ht="18" customHeight="1" x14ac:dyDescent="0.35">
      <c r="A27" s="25"/>
      <c r="B27" s="25" t="s">
        <v>25</v>
      </c>
      <c r="C27" s="27" t="s">
        <v>1774</v>
      </c>
    </row>
    <row r="28" spans="1:3" ht="18" customHeight="1" x14ac:dyDescent="0.35">
      <c r="A28" s="25"/>
      <c r="B28" s="25" t="s">
        <v>25</v>
      </c>
      <c r="C28" s="27" t="s">
        <v>1775</v>
      </c>
    </row>
    <row r="29" spans="1:3" ht="18" customHeight="1" x14ac:dyDescent="0.35">
      <c r="A29" s="25"/>
      <c r="B29" s="25" t="s">
        <v>25</v>
      </c>
      <c r="C29" s="27" t="s">
        <v>1776</v>
      </c>
    </row>
    <row r="30" spans="1:3" ht="44" customHeight="1" x14ac:dyDescent="0.35">
      <c r="A30" s="25"/>
      <c r="B30" s="25" t="s">
        <v>25</v>
      </c>
      <c r="C30" s="28" t="s">
        <v>1777</v>
      </c>
    </row>
    <row r="31" spans="1:3" ht="10" customHeight="1" x14ac:dyDescent="0.35"/>
    <row r="32" spans="1:3" ht="3" customHeight="1" x14ac:dyDescent="0.35">
      <c r="B32" s="23"/>
      <c r="C32" s="23"/>
    </row>
    <row r="33" spans="2:3" ht="12" customHeight="1" x14ac:dyDescent="0.35"/>
    <row r="34" spans="2:3" ht="24" customHeight="1" x14ac:dyDescent="0.35">
      <c r="B34" s="29" t="s">
        <v>1778</v>
      </c>
      <c r="C34" s="30" t="s">
        <v>1779</v>
      </c>
    </row>
    <row r="35" spans="2:3" ht="18.5" x14ac:dyDescent="0.35">
      <c r="B35" s="29" t="s">
        <v>1780</v>
      </c>
      <c r="C35" s="31" t="s">
        <v>1781</v>
      </c>
    </row>
    <row r="36" spans="2:3" ht="27" customHeight="1" x14ac:dyDescent="0.35">
      <c r="B36" s="32" t="s">
        <v>1782</v>
      </c>
      <c r="C36" s="24" t="s">
        <v>1783</v>
      </c>
    </row>
    <row r="37" spans="2:3" x14ac:dyDescent="0.35">
      <c r="B37" s="29" t="s">
        <v>1784</v>
      </c>
      <c r="C37" s="33" t="s">
        <v>1785</v>
      </c>
    </row>
    <row r="38" spans="2:3" x14ac:dyDescent="0.35">
      <c r="B38" s="29" t="s">
        <v>1786</v>
      </c>
      <c r="C38" s="33" t="s">
        <v>1787</v>
      </c>
    </row>
    <row r="39" spans="2:3" ht="10" customHeight="1" x14ac:dyDescent="0.35"/>
    <row r="40" spans="2:3" ht="217.5" x14ac:dyDescent="0.35">
      <c r="B40" s="29" t="s">
        <v>1788</v>
      </c>
      <c r="C40" s="34" t="s">
        <v>1789</v>
      </c>
    </row>
    <row r="42" spans="2:3" ht="43.5" x14ac:dyDescent="0.35">
      <c r="B42" s="29" t="s">
        <v>1790</v>
      </c>
      <c r="C42" s="21" t="s">
        <v>1791</v>
      </c>
    </row>
    <row r="43" spans="2:3" ht="10" customHeight="1" x14ac:dyDescent="0.35"/>
    <row r="44" spans="2:3" x14ac:dyDescent="0.35">
      <c r="B44" s="29" t="s">
        <v>1792</v>
      </c>
      <c r="C44" s="35" t="s">
        <v>1793</v>
      </c>
    </row>
    <row r="45" spans="2:3" ht="101.5" x14ac:dyDescent="0.35">
      <c r="C45" s="21" t="s">
        <v>1794</v>
      </c>
    </row>
    <row r="47" spans="2:3" x14ac:dyDescent="0.35">
      <c r="C47" s="35" t="s">
        <v>1795</v>
      </c>
    </row>
    <row r="48" spans="2:3" ht="116" x14ac:dyDescent="0.35">
      <c r="C48" s="21" t="s">
        <v>1796</v>
      </c>
    </row>
    <row r="49" spans="2:3" ht="10" customHeight="1" x14ac:dyDescent="0.35"/>
    <row r="50" spans="2:3" ht="3" customHeight="1" x14ac:dyDescent="0.35">
      <c r="B50" s="23"/>
      <c r="C50" s="23"/>
    </row>
    <row r="51" spans="2:3" ht="12" customHeight="1" x14ac:dyDescent="0.35"/>
    <row r="52" spans="2:3" ht="130.5" x14ac:dyDescent="0.35">
      <c r="B52" s="20" t="s">
        <v>1797</v>
      </c>
      <c r="C52" s="21" t="s">
        <v>1798</v>
      </c>
    </row>
    <row r="53" spans="2:3" ht="6" customHeight="1" x14ac:dyDescent="0.35"/>
    <row r="54" spans="2:3" ht="217.5" x14ac:dyDescent="0.35">
      <c r="C54" s="21" t="s">
        <v>1799</v>
      </c>
    </row>
    <row r="55" spans="2:3" ht="6" customHeight="1" x14ac:dyDescent="0.35"/>
    <row r="56" spans="2:3" ht="43.5" x14ac:dyDescent="0.35">
      <c r="C56" s="21" t="s">
        <v>1800</v>
      </c>
    </row>
    <row r="57" spans="2:3" ht="10" customHeight="1" x14ac:dyDescent="0.35"/>
    <row r="58" spans="2:3" ht="3" customHeight="1" x14ac:dyDescent="0.35">
      <c r="B58" s="23"/>
      <c r="C58" s="23"/>
    </row>
    <row r="59" spans="2:3" ht="12" customHeight="1" x14ac:dyDescent="0.35"/>
    <row r="60" spans="2:3" ht="145" x14ac:dyDescent="0.35">
      <c r="B60" s="20" t="s">
        <v>1801</v>
      </c>
      <c r="C60" s="21" t="s">
        <v>1802</v>
      </c>
    </row>
    <row r="61" spans="2:3" ht="6" customHeight="1" x14ac:dyDescent="0.35"/>
    <row r="62" spans="2:3" ht="203" x14ac:dyDescent="0.35">
      <c r="C62" s="21" t="s">
        <v>1803</v>
      </c>
    </row>
    <row r="63" spans="2:3" ht="6" customHeight="1" x14ac:dyDescent="0.35"/>
    <row r="64" spans="2:3" ht="43.5" x14ac:dyDescent="0.35">
      <c r="C64" s="21" t="s">
        <v>1804</v>
      </c>
    </row>
    <row r="65" spans="2:3" ht="10" customHeight="1" x14ac:dyDescent="0.35"/>
    <row r="66" spans="2:3" ht="3" customHeight="1" x14ac:dyDescent="0.35">
      <c r="B66" s="23"/>
      <c r="C66" s="23"/>
    </row>
    <row r="67" spans="2:3" ht="12" customHeight="1" x14ac:dyDescent="0.35"/>
    <row r="68" spans="2:3" ht="101.5" x14ac:dyDescent="0.35">
      <c r="B68" s="20" t="s">
        <v>1805</v>
      </c>
      <c r="C68" s="21" t="s">
        <v>1806</v>
      </c>
    </row>
    <row r="69" spans="2:3" ht="6" customHeight="1" x14ac:dyDescent="0.35"/>
    <row r="70" spans="2:3" ht="145" x14ac:dyDescent="0.35">
      <c r="C70" s="21" t="s">
        <v>1807</v>
      </c>
    </row>
    <row r="71" spans="2:3" ht="6" customHeight="1" x14ac:dyDescent="0.35"/>
    <row r="72" spans="2:3" ht="43.5" x14ac:dyDescent="0.35">
      <c r="C72" s="21" t="s">
        <v>1808</v>
      </c>
    </row>
    <row r="73" spans="2:3" ht="10" customHeight="1" x14ac:dyDescent="0.35"/>
    <row r="74" spans="2:3" ht="3" customHeight="1" x14ac:dyDescent="0.35">
      <c r="B74" s="23"/>
      <c r="C74" s="23"/>
    </row>
    <row r="75" spans="2:3" ht="12" customHeight="1" x14ac:dyDescent="0.35"/>
    <row r="76" spans="2:3" ht="26" customHeight="1" x14ac:dyDescent="0.35">
      <c r="B76" s="36" t="s">
        <v>1809</v>
      </c>
    </row>
    <row r="77" spans="2:3" ht="8" customHeight="1" x14ac:dyDescent="0.35"/>
    <row r="78" spans="2:3" ht="20" customHeight="1" x14ac:dyDescent="0.35">
      <c r="B78" s="29" t="s">
        <v>1810</v>
      </c>
      <c r="C78" s="37" t="s">
        <v>1811</v>
      </c>
    </row>
    <row r="79" spans="2:3" ht="116" x14ac:dyDescent="0.35">
      <c r="C79" s="21" t="s">
        <v>1812</v>
      </c>
    </row>
    <row r="80" spans="2:3" ht="10" customHeight="1" x14ac:dyDescent="0.35"/>
    <row r="81" spans="2:3" ht="20" customHeight="1" x14ac:dyDescent="0.35">
      <c r="B81" s="29" t="s">
        <v>1813</v>
      </c>
      <c r="C81" s="37" t="s">
        <v>1814</v>
      </c>
    </row>
    <row r="82" spans="2:3" ht="116" x14ac:dyDescent="0.35">
      <c r="C82" s="21" t="s">
        <v>1815</v>
      </c>
    </row>
    <row r="83" spans="2:3" ht="10" customHeight="1" x14ac:dyDescent="0.35"/>
    <row r="86" spans="2:3" ht="32" customHeight="1" x14ac:dyDescent="0.35">
      <c r="B86" s="123" t="s">
        <v>1750</v>
      </c>
      <c r="C86" s="123"/>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24" t="s">
        <v>1816</v>
      </c>
      <c r="C2" s="125"/>
      <c r="D2" s="125"/>
      <c r="E2" s="125"/>
      <c r="F2" s="125"/>
      <c r="G2" s="125"/>
      <c r="H2" s="125"/>
      <c r="I2" s="125"/>
    </row>
    <row r="4" spans="2:15" ht="18.5" x14ac:dyDescent="0.45">
      <c r="B4" s="39" t="s">
        <v>1817</v>
      </c>
    </row>
    <row r="5" spans="2:15" x14ac:dyDescent="0.35">
      <c r="B5" s="41" t="s">
        <v>25</v>
      </c>
      <c r="C5" s="41" t="s">
        <v>1818</v>
      </c>
      <c r="D5" s="41" t="s">
        <v>1819</v>
      </c>
      <c r="F5" s="126" t="s">
        <v>1820</v>
      </c>
      <c r="G5" s="126"/>
      <c r="H5" s="126"/>
      <c r="I5" s="127" t="s">
        <v>1821</v>
      </c>
      <c r="J5" s="127"/>
      <c r="K5" s="127"/>
      <c r="L5" s="127"/>
      <c r="M5" s="127"/>
      <c r="N5" s="127"/>
      <c r="O5" s="127"/>
    </row>
    <row r="6" spans="2:15" x14ac:dyDescent="0.35">
      <c r="B6" s="47" t="s">
        <v>1822</v>
      </c>
      <c r="C6" s="48">
        <v>309</v>
      </c>
      <c r="D6" s="49" t="s">
        <v>25</v>
      </c>
      <c r="F6" s="126" t="s">
        <v>1823</v>
      </c>
      <c r="G6" s="126"/>
      <c r="H6" s="126"/>
      <c r="I6" s="128" t="s">
        <v>1824</v>
      </c>
      <c r="J6" s="128"/>
      <c r="K6" s="128"/>
      <c r="L6" s="128"/>
      <c r="M6" s="128"/>
      <c r="N6" s="128"/>
      <c r="O6" s="128"/>
    </row>
    <row r="7" spans="2:15" x14ac:dyDescent="0.35">
      <c r="B7" s="50" t="s">
        <v>1825</v>
      </c>
      <c r="C7" s="51">
        <f>C6-C8-C9</f>
        <v>309</v>
      </c>
      <c r="D7" s="52">
        <f>IF(C6&gt;0,C7/C6,0)</f>
        <v>1</v>
      </c>
      <c r="F7" s="126" t="s">
        <v>1826</v>
      </c>
      <c r="G7" s="126"/>
      <c r="H7" s="126"/>
      <c r="I7" s="128" t="s">
        <v>1824</v>
      </c>
      <c r="J7" s="128"/>
      <c r="K7" s="128"/>
      <c r="L7" s="128"/>
      <c r="M7" s="128"/>
      <c r="N7" s="128"/>
      <c r="O7" s="128"/>
    </row>
    <row r="8" spans="2:15" x14ac:dyDescent="0.35">
      <c r="B8" s="43" t="s">
        <v>1827</v>
      </c>
      <c r="C8" s="44">
        <f>COUNTIF('Recommendations'!I:I,"Risk Accepted")</f>
        <v>0</v>
      </c>
      <c r="D8" s="45">
        <f>IF(C6&gt;0,C8/C6,0)</f>
        <v>0</v>
      </c>
      <c r="F8" s="126" t="s">
        <v>1828</v>
      </c>
      <c r="G8" s="126"/>
      <c r="H8" s="126"/>
      <c r="I8" s="128" t="s">
        <v>1824</v>
      </c>
      <c r="J8" s="128"/>
      <c r="K8" s="128"/>
      <c r="L8" s="128"/>
      <c r="M8" s="128"/>
      <c r="N8" s="128"/>
      <c r="O8" s="128"/>
    </row>
    <row r="9" spans="2:15" x14ac:dyDescent="0.35">
      <c r="B9" s="43" t="s">
        <v>1829</v>
      </c>
      <c r="C9" s="44">
        <f>COUNTIF('Recommendations'!I:I,"N/A")</f>
        <v>0</v>
      </c>
      <c r="D9" s="45">
        <f>IF(C6&gt;0,C9/C6,0)</f>
        <v>0</v>
      </c>
      <c r="F9" s="126" t="s">
        <v>1830</v>
      </c>
      <c r="G9" s="126"/>
      <c r="H9" s="126"/>
      <c r="I9" s="128" t="s">
        <v>1824</v>
      </c>
      <c r="J9" s="128"/>
      <c r="K9" s="128"/>
      <c r="L9" s="128"/>
      <c r="M9" s="128"/>
      <c r="N9" s="128"/>
      <c r="O9" s="128"/>
    </row>
    <row r="12" spans="2:15" ht="18.5" x14ac:dyDescent="0.45">
      <c r="B12" s="39" t="s">
        <v>1831</v>
      </c>
    </row>
    <row r="14" spans="2:15" x14ac:dyDescent="0.35">
      <c r="B14" s="53" t="s">
        <v>1832</v>
      </c>
    </row>
    <row r="15" spans="2:15" x14ac:dyDescent="0.35">
      <c r="B15" s="41" t="s">
        <v>25</v>
      </c>
      <c r="C15" s="41" t="s">
        <v>1833</v>
      </c>
      <c r="D15" s="41" t="s">
        <v>1834</v>
      </c>
      <c r="E15" s="41" t="s">
        <v>1835</v>
      </c>
      <c r="F15" s="41" t="s">
        <v>1836</v>
      </c>
    </row>
    <row r="16" spans="2:15" x14ac:dyDescent="0.35">
      <c r="B16" s="43" t="s">
        <v>1837</v>
      </c>
      <c r="C16" s="44">
        <f>COUNTIF('Recommendations'!P:P,"Resolved")</f>
        <v>0</v>
      </c>
      <c r="D16" s="44">
        <f>COUNTIF('Recommendations'!P:P,"Testing")</f>
        <v>0</v>
      </c>
      <c r="E16" s="44">
        <f>COUNTIF('Recommendations'!P:P,"Outstanding")</f>
        <v>309</v>
      </c>
      <c r="F16" s="44">
        <f>SUM(C16:E16)</f>
        <v>309</v>
      </c>
    </row>
    <row r="18" spans="2:6" x14ac:dyDescent="0.35">
      <c r="B18" s="53" t="s">
        <v>1838</v>
      </c>
    </row>
    <row r="19" spans="2:6" x14ac:dyDescent="0.35">
      <c r="B19" s="54" t="s">
        <v>25</v>
      </c>
      <c r="C19" s="54" t="s">
        <v>1833</v>
      </c>
      <c r="D19" s="54" t="s">
        <v>1834</v>
      </c>
      <c r="E19" s="54" t="s">
        <v>1835</v>
      </c>
      <c r="F19" s="54" t="s">
        <v>25</v>
      </c>
    </row>
    <row r="20" spans="2:6" x14ac:dyDescent="0.35">
      <c r="B20" s="43" t="s">
        <v>1837</v>
      </c>
      <c r="C20" s="45">
        <f>IF(F16&gt;0, C16/F16, 0)</f>
        <v>0</v>
      </c>
      <c r="D20" s="45">
        <f>IF(F16&gt;0, D16/F16, 0)</f>
        <v>0</v>
      </c>
      <c r="E20" s="45">
        <f>IF(F16&gt;0, E16/F16, 0)</f>
        <v>1</v>
      </c>
      <c r="F20" s="46" t="s">
        <v>25</v>
      </c>
    </row>
    <row r="25" spans="2:6" ht="18.5" x14ac:dyDescent="0.45">
      <c r="B25" s="39" t="s">
        <v>1839</v>
      </c>
    </row>
    <row r="27" spans="2:6" x14ac:dyDescent="0.35">
      <c r="B27" s="53" t="s">
        <v>1832</v>
      </c>
    </row>
    <row r="28" spans="2:6" x14ac:dyDescent="0.35">
      <c r="B28" s="41" t="s">
        <v>4</v>
      </c>
      <c r="C28" s="41" t="s">
        <v>1833</v>
      </c>
      <c r="D28" s="41" t="s">
        <v>1834</v>
      </c>
      <c r="E28" s="41" t="s">
        <v>1835</v>
      </c>
      <c r="F28" s="41" t="s">
        <v>1836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252</v>
      </c>
      <c r="F29" s="44">
        <f>SUM(C29:E29)</f>
        <v>252</v>
      </c>
    </row>
    <row r="30" spans="2:6" x14ac:dyDescent="0.35">
      <c r="B30" s="43" t="s">
        <v>52</v>
      </c>
      <c r="C30" s="44">
        <f>COUNTIFS('Recommendations'!E:E,"Level 2",'Recommendations'!P:P,"=Resolved")</f>
        <v>0</v>
      </c>
      <c r="D30" s="44">
        <f>COUNTIFS('Recommendations'!E:E,"=Level 2",'Recommendations'!P:P,"=Testing")</f>
        <v>0</v>
      </c>
      <c r="E30" s="44">
        <f>COUNTIFS('Recommendations'!E:E,"=Level 2",'Recommendations'!P:P,"=Outstanding")</f>
        <v>57</v>
      </c>
      <c r="F30" s="44">
        <f>SUM(C30:E30)</f>
        <v>57</v>
      </c>
    </row>
    <row r="32" spans="2:6" x14ac:dyDescent="0.35">
      <c r="B32" s="53" t="s">
        <v>1838</v>
      </c>
    </row>
    <row r="33" spans="2:6" x14ac:dyDescent="0.35">
      <c r="B33" s="54" t="s">
        <v>4</v>
      </c>
      <c r="C33" s="54" t="s">
        <v>1833</v>
      </c>
      <c r="D33" s="54" t="s">
        <v>1834</v>
      </c>
      <c r="E33" s="54" t="s">
        <v>1835</v>
      </c>
      <c r="F33" s="54" t="s">
        <v>25</v>
      </c>
    </row>
    <row r="34" spans="2:6" x14ac:dyDescent="0.35">
      <c r="B34" s="43" t="s">
        <v>21</v>
      </c>
      <c r="C34" s="45">
        <f>IF(F29&gt;0, C29/F29, 0)</f>
        <v>0</v>
      </c>
      <c r="D34" s="45">
        <f>IF(F29&gt;0, D29/F29, 0)</f>
        <v>0</v>
      </c>
      <c r="E34" s="45">
        <f>IF(F29&gt;0, E29/F29, 0)</f>
        <v>1</v>
      </c>
      <c r="F34" s="46" t="s">
        <v>25</v>
      </c>
    </row>
    <row r="35" spans="2:6" x14ac:dyDescent="0.35">
      <c r="B35" s="43" t="s">
        <v>52</v>
      </c>
      <c r="C35" s="45">
        <f>IF(F30&gt;0, C30/F30, 0)</f>
        <v>0</v>
      </c>
      <c r="D35" s="45">
        <f>IF(F30&gt;0, D30/F30, 0)</f>
        <v>0</v>
      </c>
      <c r="E35" s="45">
        <f>IF(F30&gt;0, E30/F30, 0)</f>
        <v>1</v>
      </c>
      <c r="F35" s="46" t="s">
        <v>25</v>
      </c>
    </row>
    <row r="40" spans="2:6" ht="18.5" x14ac:dyDescent="0.45">
      <c r="B40" s="39" t="s">
        <v>1840</v>
      </c>
    </row>
    <row r="42" spans="2:6" x14ac:dyDescent="0.35">
      <c r="B42" s="53" t="s">
        <v>1832</v>
      </c>
    </row>
    <row r="43" spans="2:6" x14ac:dyDescent="0.35">
      <c r="B43" s="41" t="s">
        <v>7</v>
      </c>
      <c r="C43" s="41" t="s">
        <v>1833</v>
      </c>
      <c r="D43" s="41" t="s">
        <v>1834</v>
      </c>
      <c r="E43" s="41" t="s">
        <v>1835</v>
      </c>
      <c r="F43" s="41" t="s">
        <v>1836</v>
      </c>
    </row>
    <row r="44" spans="2:6" x14ac:dyDescent="0.35">
      <c r="B44" s="43" t="s">
        <v>1841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1842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1843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1844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1845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309</v>
      </c>
      <c r="F49" s="44">
        <f t="shared" si="0"/>
        <v>309</v>
      </c>
    </row>
    <row r="51" spans="2:6" x14ac:dyDescent="0.35">
      <c r="B51" s="53" t="s">
        <v>1838</v>
      </c>
    </row>
    <row r="52" spans="2:6" x14ac:dyDescent="0.35">
      <c r="B52" s="54" t="s">
        <v>7</v>
      </c>
      <c r="C52" s="54" t="s">
        <v>1833</v>
      </c>
      <c r="D52" s="54" t="s">
        <v>1834</v>
      </c>
      <c r="E52" s="54" t="s">
        <v>1835</v>
      </c>
      <c r="F52" s="54" t="s">
        <v>25</v>
      </c>
    </row>
    <row r="53" spans="2:6" x14ac:dyDescent="0.35">
      <c r="B53" s="43" t="s">
        <v>1841</v>
      </c>
      <c r="C53" s="45">
        <f t="shared" ref="C53:C58" si="1">IF(F44&gt;0, C44/F44, 0)</f>
        <v>0</v>
      </c>
      <c r="D53" s="45">
        <f t="shared" ref="D53:D58" si="2">IF(F44&gt;0, D44/F44, 0)</f>
        <v>0</v>
      </c>
      <c r="E53" s="45">
        <f t="shared" ref="E53:E58" si="3">IF(F44&gt;0, E44/F44, 0)</f>
        <v>0</v>
      </c>
      <c r="F53" s="46" t="s">
        <v>25</v>
      </c>
    </row>
    <row r="54" spans="2:6" x14ac:dyDescent="0.35">
      <c r="B54" s="43" t="s">
        <v>1842</v>
      </c>
      <c r="C54" s="45">
        <f t="shared" si="1"/>
        <v>0</v>
      </c>
      <c r="D54" s="45">
        <f t="shared" si="2"/>
        <v>0</v>
      </c>
      <c r="E54" s="45">
        <f t="shared" si="3"/>
        <v>0</v>
      </c>
      <c r="F54" s="46" t="s">
        <v>25</v>
      </c>
    </row>
    <row r="55" spans="2:6" x14ac:dyDescent="0.35">
      <c r="B55" s="43" t="s">
        <v>1843</v>
      </c>
      <c r="C55" s="45">
        <f t="shared" si="1"/>
        <v>0</v>
      </c>
      <c r="D55" s="45">
        <f t="shared" si="2"/>
        <v>0</v>
      </c>
      <c r="E55" s="45">
        <f t="shared" si="3"/>
        <v>0</v>
      </c>
      <c r="F55" s="46" t="s">
        <v>25</v>
      </c>
    </row>
    <row r="56" spans="2:6" x14ac:dyDescent="0.35">
      <c r="B56" s="43" t="s">
        <v>1844</v>
      </c>
      <c r="C56" s="45">
        <f t="shared" si="1"/>
        <v>0</v>
      </c>
      <c r="D56" s="45">
        <f t="shared" si="2"/>
        <v>0</v>
      </c>
      <c r="E56" s="45">
        <f t="shared" si="3"/>
        <v>0</v>
      </c>
      <c r="F56" s="46" t="s">
        <v>25</v>
      </c>
    </row>
    <row r="57" spans="2:6" x14ac:dyDescent="0.35">
      <c r="B57" s="43" t="s">
        <v>1845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1846</v>
      </c>
    </row>
    <row r="65" spans="2:6" x14ac:dyDescent="0.35">
      <c r="B65" s="53" t="s">
        <v>1832</v>
      </c>
    </row>
    <row r="66" spans="2:6" x14ac:dyDescent="0.35">
      <c r="B66" s="41" t="s">
        <v>3</v>
      </c>
      <c r="C66" s="41" t="s">
        <v>1833</v>
      </c>
      <c r="D66" s="41" t="s">
        <v>1834</v>
      </c>
      <c r="E66" s="41" t="s">
        <v>1835</v>
      </c>
      <c r="F66" s="41" t="s">
        <v>1836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292</v>
      </c>
      <c r="F67" s="44">
        <f>SUM(C67:E67)</f>
        <v>292</v>
      </c>
    </row>
    <row r="68" spans="2:6" x14ac:dyDescent="0.35">
      <c r="B68" s="43" t="s">
        <v>82</v>
      </c>
      <c r="C68" s="44">
        <f>COUNTIFS('Recommendations'!D:D,"Manual",'Recommendations'!P:P,"=Resolved")</f>
        <v>0</v>
      </c>
      <c r="D68" s="44">
        <f>COUNTIFS('Recommendations'!D:D,"=Manual",'Recommendations'!P:P,"=Testing")</f>
        <v>0</v>
      </c>
      <c r="E68" s="44">
        <f>COUNTIFS('Recommendations'!D:D,"=Manual",'Recommendations'!P:P,"=Outstanding")</f>
        <v>17</v>
      </c>
      <c r="F68" s="44">
        <f>SUM(C68:E68)</f>
        <v>17</v>
      </c>
    </row>
    <row r="70" spans="2:6" x14ac:dyDescent="0.35">
      <c r="B70" s="53" t="s">
        <v>1838</v>
      </c>
    </row>
    <row r="71" spans="2:6" x14ac:dyDescent="0.35">
      <c r="B71" s="54" t="s">
        <v>3</v>
      </c>
      <c r="C71" s="54" t="s">
        <v>1833</v>
      </c>
      <c r="D71" s="54" t="s">
        <v>1834</v>
      </c>
      <c r="E71" s="54" t="s">
        <v>1835</v>
      </c>
      <c r="F71" s="54" t="s">
        <v>25</v>
      </c>
    </row>
    <row r="72" spans="2:6" x14ac:dyDescent="0.35">
      <c r="B72" s="43" t="s">
        <v>20</v>
      </c>
      <c r="C72" s="45">
        <f>IF(F67&gt;0, C67/F67, 0)</f>
        <v>0</v>
      </c>
      <c r="D72" s="45">
        <f>IF(F67&gt;0, D67/F67, 0)</f>
        <v>0</v>
      </c>
      <c r="E72" s="45">
        <f>IF(F67&gt;0, E67/F67, 0)</f>
        <v>1</v>
      </c>
      <c r="F72" s="46" t="s">
        <v>25</v>
      </c>
    </row>
    <row r="73" spans="2:6" x14ac:dyDescent="0.35">
      <c r="B73" s="43" t="s">
        <v>82</v>
      </c>
      <c r="C73" s="45">
        <f>IF(F68&gt;0, C68/F68, 0)</f>
        <v>0</v>
      </c>
      <c r="D73" s="45">
        <f>IF(F68&gt;0, D68/F68, 0)</f>
        <v>0</v>
      </c>
      <c r="E73" s="45">
        <f>IF(F68&gt;0, E68/F68, 0)</f>
        <v>1</v>
      </c>
      <c r="F73" s="46" t="s">
        <v>25</v>
      </c>
    </row>
    <row r="78" spans="2:6" ht="18.5" x14ac:dyDescent="0.45">
      <c r="B78" s="39" t="s">
        <v>1847</v>
      </c>
    </row>
    <row r="80" spans="2:6" x14ac:dyDescent="0.35">
      <c r="B80" s="53" t="s">
        <v>1832</v>
      </c>
    </row>
    <row r="81" spans="2:6" x14ac:dyDescent="0.35">
      <c r="B81" s="41" t="s">
        <v>5</v>
      </c>
      <c r="C81" s="41" t="s">
        <v>1833</v>
      </c>
      <c r="D81" s="41" t="s">
        <v>1834</v>
      </c>
      <c r="E81" s="41" t="s">
        <v>1835</v>
      </c>
      <c r="F81" s="41" t="s">
        <v>1836</v>
      </c>
    </row>
    <row r="82" spans="2:6" x14ac:dyDescent="0.35">
      <c r="B82" s="43" t="s">
        <v>1848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1849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1850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1851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309</v>
      </c>
      <c r="F86" s="44">
        <f>SUM(C86:E86)</f>
        <v>309</v>
      </c>
    </row>
    <row r="88" spans="2:6" x14ac:dyDescent="0.35">
      <c r="B88" s="53" t="s">
        <v>1838</v>
      </c>
    </row>
    <row r="89" spans="2:6" x14ac:dyDescent="0.35">
      <c r="B89" s="54" t="s">
        <v>5</v>
      </c>
      <c r="C89" s="54" t="s">
        <v>1833</v>
      </c>
      <c r="D89" s="54" t="s">
        <v>1834</v>
      </c>
      <c r="E89" s="54" t="s">
        <v>1835</v>
      </c>
      <c r="F89" s="54" t="s">
        <v>25</v>
      </c>
    </row>
    <row r="90" spans="2:6" x14ac:dyDescent="0.35">
      <c r="B90" s="43" t="s">
        <v>1848</v>
      </c>
      <c r="C90" s="45">
        <f>IF(F82&gt;0, C82/F82, 0)</f>
        <v>0</v>
      </c>
      <c r="D90" s="45">
        <f>IF(F82&gt;0, D82/F82, 0)</f>
        <v>0</v>
      </c>
      <c r="E90" s="45">
        <f>IF(F82&gt;0, E82/F82, 0)</f>
        <v>0</v>
      </c>
      <c r="F90" s="46" t="s">
        <v>25</v>
      </c>
    </row>
    <row r="91" spans="2:6" x14ac:dyDescent="0.35">
      <c r="B91" s="43" t="s">
        <v>1849</v>
      </c>
      <c r="C91" s="45">
        <f>IF(F83&gt;0, C83/F83, 0)</f>
        <v>0</v>
      </c>
      <c r="D91" s="45">
        <f>IF(F83&gt;0, D83/F83, 0)</f>
        <v>0</v>
      </c>
      <c r="E91" s="45">
        <f>IF(F83&gt;0, E83/F83, 0)</f>
        <v>0</v>
      </c>
      <c r="F91" s="46" t="s">
        <v>25</v>
      </c>
    </row>
    <row r="92" spans="2:6" x14ac:dyDescent="0.35">
      <c r="B92" s="43" t="s">
        <v>1850</v>
      </c>
      <c r="C92" s="45">
        <f>IF(F84&gt;0, C84/F84, 0)</f>
        <v>0</v>
      </c>
      <c r="D92" s="45">
        <f>IF(F84&gt;0, D84/F84, 0)</f>
        <v>0</v>
      </c>
      <c r="E92" s="45">
        <f>IF(F84&gt;0, E84/F84, 0)</f>
        <v>0</v>
      </c>
      <c r="F92" s="46" t="s">
        <v>25</v>
      </c>
    </row>
    <row r="93" spans="2:6" x14ac:dyDescent="0.35">
      <c r="B93" s="43" t="s">
        <v>1851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1852</v>
      </c>
    </row>
    <row r="101" spans="2:6" x14ac:dyDescent="0.35">
      <c r="B101" s="53" t="s">
        <v>1832</v>
      </c>
    </row>
    <row r="102" spans="2:6" x14ac:dyDescent="0.35">
      <c r="B102" s="41" t="s">
        <v>1853</v>
      </c>
      <c r="C102" s="41" t="s">
        <v>1833</v>
      </c>
      <c r="D102" s="41" t="s">
        <v>1834</v>
      </c>
      <c r="E102" s="41" t="s">
        <v>1835</v>
      </c>
      <c r="F102" s="41" t="s">
        <v>1836</v>
      </c>
    </row>
    <row r="103" spans="2:6" x14ac:dyDescent="0.35">
      <c r="B103" s="43" t="s">
        <v>1854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1855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1856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309</v>
      </c>
      <c r="F106" s="44">
        <f>SUM(C106:E106)</f>
        <v>309</v>
      </c>
    </row>
    <row r="108" spans="2:6" x14ac:dyDescent="0.35">
      <c r="B108" s="53" t="s">
        <v>1838</v>
      </c>
    </row>
    <row r="109" spans="2:6" x14ac:dyDescent="0.35">
      <c r="B109" s="54" t="s">
        <v>1853</v>
      </c>
      <c r="C109" s="54" t="s">
        <v>1833</v>
      </c>
      <c r="D109" s="54" t="s">
        <v>1834</v>
      </c>
      <c r="E109" s="54" t="s">
        <v>1835</v>
      </c>
      <c r="F109" s="54" t="s">
        <v>25</v>
      </c>
    </row>
    <row r="110" spans="2:6" x14ac:dyDescent="0.35">
      <c r="B110" s="43" t="s">
        <v>1854</v>
      </c>
      <c r="C110" s="45">
        <f>IF(F103&gt;0, C103/F103, 0)</f>
        <v>0</v>
      </c>
      <c r="D110" s="45">
        <f>IF(F103&gt;0, D103/F103, 0)</f>
        <v>0</v>
      </c>
      <c r="E110" s="45">
        <f>IF(F103&gt;0, E103/F103, 0)</f>
        <v>0</v>
      </c>
      <c r="F110" s="46" t="s">
        <v>25</v>
      </c>
    </row>
    <row r="111" spans="2:6" x14ac:dyDescent="0.35">
      <c r="B111" s="43" t="s">
        <v>1855</v>
      </c>
      <c r="C111" s="45">
        <f>IF(F104&gt;0, C104/F104, 0)</f>
        <v>0</v>
      </c>
      <c r="D111" s="45">
        <f>IF(F104&gt;0, D104/F104, 0)</f>
        <v>0</v>
      </c>
      <c r="E111" s="45">
        <f>IF(F104&gt;0, E104/F104, 0)</f>
        <v>0</v>
      </c>
      <c r="F111" s="46" t="s">
        <v>25</v>
      </c>
    </row>
    <row r="112" spans="2:6" x14ac:dyDescent="0.35">
      <c r="B112" s="43" t="s">
        <v>1856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1857</v>
      </c>
      <c r="J118" s="39" t="s">
        <v>1858</v>
      </c>
    </row>
    <row r="119" spans="2:15" x14ac:dyDescent="0.35">
      <c r="B119" s="41" t="s">
        <v>7</v>
      </c>
      <c r="C119" s="129" t="s">
        <v>1859</v>
      </c>
      <c r="D119" s="129"/>
      <c r="E119" s="41" t="s">
        <v>1825</v>
      </c>
      <c r="F119" s="41" t="s">
        <v>1833</v>
      </c>
      <c r="G119" s="129" t="s">
        <v>1860</v>
      </c>
      <c r="H119" s="129"/>
      <c r="J119" s="41" t="s">
        <v>7</v>
      </c>
      <c r="K119" s="41" t="s">
        <v>1848</v>
      </c>
      <c r="L119" s="41" t="s">
        <v>1849</v>
      </c>
      <c r="M119" s="41" t="s">
        <v>1850</v>
      </c>
      <c r="N119" s="41" t="s">
        <v>1851</v>
      </c>
      <c r="O119" s="41" t="s">
        <v>22</v>
      </c>
    </row>
    <row r="120" spans="2:15" x14ac:dyDescent="0.35">
      <c r="B120" s="47" t="s">
        <v>1841</v>
      </c>
      <c r="C120" s="130" t="s">
        <v>25</v>
      </c>
      <c r="D120" s="130"/>
      <c r="E120" s="44">
        <f>COUNTIF('Recommendations'!H:H,"Phase1")-COUNTIFS('Recommendations'!H:H,"Phase1",'Recommendations'!I:I,"Risk Accepted")-COUNTIFS('Recommendations'!H:H,"Phase1",'Recommendations'!I:I,"N/A")</f>
        <v>0</v>
      </c>
      <c r="F120" s="44">
        <f>COUNTIFS('Recommendations'!H:H,"Phase1",'Recommendations'!P:P,"Resolved")</f>
        <v>0</v>
      </c>
      <c r="G120" s="131">
        <f t="shared" ref="G120:G125" si="4">IF(E120&gt;0,F120/E120,0)</f>
        <v>0</v>
      </c>
      <c r="H120" s="131"/>
      <c r="J120" s="47" t="s">
        <v>1841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1842</v>
      </c>
      <c r="C121" s="130" t="s">
        <v>25</v>
      </c>
      <c r="D121" s="130"/>
      <c r="E121" s="44">
        <f>COUNTIF('Recommendations'!H:H,"Phase2")-COUNTIFS('Recommendations'!H:H,"Phase2",'Recommendations'!I:I,"Risk Accepted")-COUNTIFS('Recommendations'!H:H,"Phase2",'Recommendations'!I:I,"N/A")</f>
        <v>0</v>
      </c>
      <c r="F121" s="44">
        <f>COUNTIFS('Recommendations'!H:H,"Phase2",'Recommendations'!P:P,"Resolved")</f>
        <v>0</v>
      </c>
      <c r="G121" s="131">
        <f t="shared" si="4"/>
        <v>0</v>
      </c>
      <c r="H121" s="131"/>
      <c r="J121" s="47" t="s">
        <v>1842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1843</v>
      </c>
      <c r="C122" s="130" t="s">
        <v>25</v>
      </c>
      <c r="D122" s="130"/>
      <c r="E122" s="44">
        <f>COUNTIF('Recommendations'!H:H,"Phase3")-COUNTIFS('Recommendations'!H:H,"Phase3",'Recommendations'!I:I,"Risk Accepted")-COUNTIFS('Recommendations'!H:H,"Phase3",'Recommendations'!I:I,"N/A")</f>
        <v>0</v>
      </c>
      <c r="F122" s="44">
        <f>COUNTIFS('Recommendations'!H:H,"Phase3",'Recommendations'!P:P,"Resolved")</f>
        <v>0</v>
      </c>
      <c r="G122" s="131">
        <f t="shared" si="4"/>
        <v>0</v>
      </c>
      <c r="H122" s="131"/>
      <c r="J122" s="47" t="s">
        <v>1843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1844</v>
      </c>
      <c r="C123" s="130" t="s">
        <v>25</v>
      </c>
      <c r="D123" s="130"/>
      <c r="E123" s="44">
        <f>COUNTIF('Recommendations'!H:H,"Phase4")-COUNTIFS('Recommendations'!H:H,"Phase4",'Recommendations'!I:I,"Risk Accepted")-COUNTIFS('Recommendations'!H:H,"Phase4",'Recommendations'!I:I,"N/A")</f>
        <v>0</v>
      </c>
      <c r="F123" s="44">
        <f>COUNTIFS('Recommendations'!H:H,"Phase4",'Recommendations'!P:P,"Resolved")</f>
        <v>0</v>
      </c>
      <c r="G123" s="131">
        <f t="shared" si="4"/>
        <v>0</v>
      </c>
      <c r="H123" s="131"/>
      <c r="J123" s="47" t="s">
        <v>1844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1845</v>
      </c>
      <c r="C124" s="130" t="s">
        <v>25</v>
      </c>
      <c r="D124" s="130"/>
      <c r="E124" s="44">
        <f>COUNTIF('Recommendations'!H:H,"Phase5")-COUNTIFS('Recommendations'!H:H,"Phase5",'Recommendations'!I:I,"Risk Accepted")-COUNTIFS('Recommendations'!H:H,"Phase5",'Recommendations'!I:I,"N/A")</f>
        <v>0</v>
      </c>
      <c r="F124" s="44">
        <f>COUNTIFS('Recommendations'!H:H,"Phase5",'Recommendations'!P:P,"Resolved")</f>
        <v>0</v>
      </c>
      <c r="G124" s="131">
        <f t="shared" si="4"/>
        <v>0</v>
      </c>
      <c r="H124" s="131"/>
      <c r="J124" s="47" t="s">
        <v>1845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30" t="s">
        <v>25</v>
      </c>
      <c r="D125" s="130"/>
      <c r="E125" s="44">
        <f>COUNTIF('Recommendations'!H:H,"Pending")-COUNTIFS('Recommendations'!H:H,"Pending",'Recommendations'!I:I,"Risk Accepted")-COUNTIFS('Recommendations'!H:H,"Pending",'Recommendations'!I:I,"N/A")</f>
        <v>309</v>
      </c>
      <c r="F125" s="44">
        <f>COUNTIFS('Recommendations'!H:H,"Pending",'Recommendations'!P:P,"Resolved")</f>
        <v>0</v>
      </c>
      <c r="G125" s="131">
        <f t="shared" si="4"/>
        <v>0</v>
      </c>
      <c r="H125" s="131"/>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309</v>
      </c>
    </row>
    <row r="132" spans="2:24" ht="21" x14ac:dyDescent="0.5">
      <c r="B132" s="39" t="s">
        <v>1861</v>
      </c>
      <c r="P132" s="56" t="s">
        <v>1862</v>
      </c>
    </row>
    <row r="134" spans="2:24" ht="60" customHeight="1" x14ac:dyDescent="0.35">
      <c r="B134" s="132" t="s">
        <v>1863</v>
      </c>
      <c r="C134" s="125"/>
      <c r="D134" s="125"/>
      <c r="E134" s="125"/>
      <c r="F134" s="125"/>
      <c r="P134" s="132" t="s">
        <v>1864</v>
      </c>
      <c r="Q134" s="125"/>
      <c r="R134" s="125"/>
      <c r="S134" s="125"/>
      <c r="T134" s="125"/>
      <c r="U134" s="125"/>
      <c r="V134" s="125"/>
      <c r="W134" s="125"/>
    </row>
    <row r="136" spans="2:24" ht="30" customHeight="1" x14ac:dyDescent="0.35">
      <c r="P136" s="57" t="s">
        <v>1865</v>
      </c>
      <c r="Q136" s="58">
        <f>C16</f>
        <v>0</v>
      </c>
      <c r="R136" s="59"/>
      <c r="S136" s="58">
        <f>C82</f>
        <v>0</v>
      </c>
      <c r="T136" s="59"/>
      <c r="U136" s="58">
        <f>C83</f>
        <v>0</v>
      </c>
      <c r="V136" s="59"/>
      <c r="W136" s="58">
        <f>C84</f>
        <v>0</v>
      </c>
      <c r="X136" s="59"/>
    </row>
    <row r="137" spans="2:24" ht="35" customHeight="1" x14ac:dyDescent="0.35">
      <c r="P137" s="60" t="s">
        <v>1866</v>
      </c>
      <c r="Q137" s="60" t="s">
        <v>1867</v>
      </c>
      <c r="R137" s="60" t="s">
        <v>1868</v>
      </c>
      <c r="S137" s="60" t="s">
        <v>1869</v>
      </c>
      <c r="T137" s="60" t="s">
        <v>1870</v>
      </c>
      <c r="U137" s="60" t="s">
        <v>1871</v>
      </c>
      <c r="V137" s="60" t="s">
        <v>1872</v>
      </c>
      <c r="W137" s="60" t="s">
        <v>1873</v>
      </c>
      <c r="X137" s="60" t="s">
        <v>1874</v>
      </c>
    </row>
    <row r="138" spans="2:24" x14ac:dyDescent="0.35">
      <c r="O138" s="61" t="s">
        <v>1875</v>
      </c>
      <c r="P138" s="62" t="s">
        <v>1876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1877</v>
      </c>
      <c r="P173" s="56" t="s">
        <v>1878</v>
      </c>
    </row>
    <row r="175" spans="2:24" ht="45" customHeight="1" x14ac:dyDescent="0.35">
      <c r="B175" s="132" t="s">
        <v>1879</v>
      </c>
      <c r="C175" s="125"/>
      <c r="D175" s="125"/>
      <c r="E175" s="125"/>
      <c r="F175" s="125"/>
      <c r="P175" s="132" t="s">
        <v>1880</v>
      </c>
      <c r="Q175" s="125"/>
      <c r="R175" s="125"/>
      <c r="S175" s="125"/>
      <c r="T175" s="125"/>
      <c r="U175" s="125"/>
    </row>
    <row r="176" spans="2:24" ht="35" customHeight="1" x14ac:dyDescent="0.35">
      <c r="P176" s="129" t="s">
        <v>1881</v>
      </c>
      <c r="Q176" s="129"/>
      <c r="R176" s="129" t="s">
        <v>1882</v>
      </c>
      <c r="S176" s="129"/>
      <c r="T176" s="129"/>
    </row>
    <row r="177" spans="16:22" ht="30" customHeight="1" x14ac:dyDescent="0.35">
      <c r="P177" s="133">
        <v>0</v>
      </c>
      <c r="Q177" s="134"/>
      <c r="R177" s="135" t="s">
        <v>1883</v>
      </c>
      <c r="S177" s="136"/>
      <c r="T177" s="136"/>
    </row>
    <row r="180" spans="16:22" ht="25" customHeight="1" x14ac:dyDescent="0.35">
      <c r="P180" s="65" t="s">
        <v>1866</v>
      </c>
      <c r="Q180" s="65" t="s">
        <v>1884</v>
      </c>
      <c r="R180" s="65" t="s">
        <v>1885</v>
      </c>
      <c r="S180" s="137" t="s">
        <v>9</v>
      </c>
      <c r="T180" s="137"/>
      <c r="U180" s="137"/>
      <c r="V180" s="125"/>
    </row>
    <row r="181" spans="16:22" ht="20" customHeight="1" x14ac:dyDescent="0.35">
      <c r="P181" s="67"/>
      <c r="Q181" s="68"/>
      <c r="R181" s="69" t="str">
        <f>IF(AND(NOT(ISBLANK(Q181)), Dashboard!$P177&gt;0), Q181/Dashboard!$P177, "")</f>
        <v/>
      </c>
      <c r="S181" s="138"/>
      <c r="T181" s="139"/>
      <c r="U181" s="139"/>
      <c r="V181" s="139"/>
    </row>
    <row r="182" spans="16:22" ht="20" customHeight="1" x14ac:dyDescent="0.35">
      <c r="P182" s="67"/>
      <c r="Q182" s="68"/>
      <c r="R182" s="69" t="str">
        <f>IF(AND(NOT(ISBLANK(Q182)), Dashboard!$P177&gt;0), Q182/Dashboard!$P177, "")</f>
        <v/>
      </c>
      <c r="S182" s="138"/>
      <c r="T182" s="139"/>
      <c r="U182" s="139"/>
      <c r="V182" s="139"/>
    </row>
    <row r="183" spans="16:22" ht="20" customHeight="1" x14ac:dyDescent="0.35">
      <c r="P183" s="67"/>
      <c r="Q183" s="68"/>
      <c r="R183" s="69" t="str">
        <f>IF(AND(NOT(ISBLANK(Q183)), Dashboard!$P177&gt;0), Q183/Dashboard!$P177, "")</f>
        <v/>
      </c>
      <c r="S183" s="138"/>
      <c r="T183" s="139"/>
      <c r="U183" s="139"/>
      <c r="V183" s="139"/>
    </row>
    <row r="184" spans="16:22" ht="20" customHeight="1" x14ac:dyDescent="0.35">
      <c r="P184" s="67"/>
      <c r="Q184" s="68"/>
      <c r="R184" s="69" t="str">
        <f>IF(AND(NOT(ISBLANK(Q184)), Dashboard!$P177&gt;0), Q184/Dashboard!$P177, "")</f>
        <v/>
      </c>
      <c r="S184" s="138"/>
      <c r="T184" s="139"/>
      <c r="U184" s="139"/>
      <c r="V184" s="139"/>
    </row>
    <row r="185" spans="16:22" ht="20" customHeight="1" x14ac:dyDescent="0.35">
      <c r="P185" s="67"/>
      <c r="Q185" s="68"/>
      <c r="R185" s="69" t="str">
        <f>IF(AND(NOT(ISBLANK(Q185)), Dashboard!$P177&gt;0), Q185/Dashboard!$P177, "")</f>
        <v/>
      </c>
      <c r="S185" s="138"/>
      <c r="T185" s="139"/>
      <c r="U185" s="139"/>
      <c r="V185" s="139"/>
    </row>
    <row r="186" spans="16:22" ht="20" customHeight="1" x14ac:dyDescent="0.35">
      <c r="P186" s="67"/>
      <c r="Q186" s="68"/>
      <c r="R186" s="69" t="str">
        <f>IF(AND(NOT(ISBLANK(Q186)), Dashboard!$P177&gt;0), Q186/Dashboard!$P177, "")</f>
        <v/>
      </c>
      <c r="S186" s="138"/>
      <c r="T186" s="139"/>
      <c r="U186" s="139"/>
      <c r="V186" s="139"/>
    </row>
    <row r="187" spans="16:22" ht="20" customHeight="1" x14ac:dyDescent="0.35">
      <c r="P187" s="67"/>
      <c r="Q187" s="68"/>
      <c r="R187" s="69" t="str">
        <f>IF(AND(NOT(ISBLANK(Q187)), Dashboard!$P177&gt;0), Q187/Dashboard!$P177, "")</f>
        <v/>
      </c>
      <c r="S187" s="138"/>
      <c r="T187" s="139"/>
      <c r="U187" s="139"/>
      <c r="V187" s="139"/>
    </row>
    <row r="188" spans="16:22" ht="20" customHeight="1" x14ac:dyDescent="0.35">
      <c r="P188" s="67"/>
      <c r="Q188" s="68"/>
      <c r="R188" s="69" t="str">
        <f>IF(AND(NOT(ISBLANK(Q188)), Dashboard!$P177&gt;0), Q188/Dashboard!$P177, "")</f>
        <v/>
      </c>
      <c r="S188" s="138"/>
      <c r="T188" s="139"/>
      <c r="U188" s="139"/>
      <c r="V188" s="139"/>
    </row>
    <row r="189" spans="16:22" ht="20" customHeight="1" x14ac:dyDescent="0.35">
      <c r="P189" s="67"/>
      <c r="Q189" s="68"/>
      <c r="R189" s="69" t="str">
        <f>IF(AND(NOT(ISBLANK(Q189)), Dashboard!$P177&gt;0), Q189/Dashboard!$P177, "")</f>
        <v/>
      </c>
      <c r="S189" s="138"/>
      <c r="T189" s="139"/>
      <c r="U189" s="139"/>
      <c r="V189" s="139"/>
    </row>
    <row r="190" spans="16:22" ht="20" customHeight="1" x14ac:dyDescent="0.35">
      <c r="P190" s="67"/>
      <c r="Q190" s="68"/>
      <c r="R190" s="69" t="str">
        <f>IF(AND(NOT(ISBLANK(Q190)), Dashboard!$P177&gt;0), Q190/Dashboard!$P177, "")</f>
        <v/>
      </c>
      <c r="S190" s="138"/>
      <c r="T190" s="139"/>
      <c r="U190" s="139"/>
      <c r="V190" s="139"/>
    </row>
    <row r="191" spans="16:22" ht="20" customHeight="1" x14ac:dyDescent="0.35">
      <c r="P191" s="67"/>
      <c r="Q191" s="68"/>
      <c r="R191" s="69" t="str">
        <f>IF(AND(NOT(ISBLANK(Q191)), Dashboard!$P177&gt;0), Q191/Dashboard!$P177, "")</f>
        <v/>
      </c>
      <c r="S191" s="138"/>
      <c r="T191" s="139"/>
      <c r="U191" s="139"/>
      <c r="V191" s="139"/>
    </row>
    <row r="192" spans="16:22" ht="20" customHeight="1" x14ac:dyDescent="0.35">
      <c r="P192" s="67"/>
      <c r="Q192" s="68"/>
      <c r="R192" s="69" t="str">
        <f>IF(AND(NOT(ISBLANK(Q192)), Dashboard!$P177&gt;0), Q192/Dashboard!$P177, "")</f>
        <v/>
      </c>
      <c r="S192" s="138"/>
      <c r="T192" s="139"/>
      <c r="U192" s="139"/>
      <c r="V192" s="139"/>
    </row>
    <row r="193" spans="2:22" ht="20" customHeight="1" x14ac:dyDescent="0.35">
      <c r="P193" s="67"/>
      <c r="Q193" s="68"/>
      <c r="R193" s="69" t="str">
        <f>IF(AND(NOT(ISBLANK(Q193)), Dashboard!$P177&gt;0), Q193/Dashboard!$P177, "")</f>
        <v/>
      </c>
      <c r="S193" s="138"/>
      <c r="T193" s="139"/>
      <c r="U193" s="139"/>
      <c r="V193" s="139"/>
    </row>
    <row r="194" spans="2:22" ht="20" customHeight="1" x14ac:dyDescent="0.35">
      <c r="P194" s="67"/>
      <c r="Q194" s="68"/>
      <c r="R194" s="69" t="str">
        <f>IF(AND(NOT(ISBLANK(Q194)), Dashboard!$P177&gt;0), Q194/Dashboard!$P177, "")</f>
        <v/>
      </c>
      <c r="S194" s="138"/>
      <c r="T194" s="139"/>
      <c r="U194" s="139"/>
      <c r="V194" s="139"/>
    </row>
    <row r="195" spans="2:22" ht="20" customHeight="1" x14ac:dyDescent="0.35">
      <c r="P195" s="67"/>
      <c r="Q195" s="68"/>
      <c r="R195" s="69" t="str">
        <f>IF(AND(NOT(ISBLANK(Q195)), Dashboard!$P177&gt;0), Q195/Dashboard!$P177, "")</f>
        <v/>
      </c>
      <c r="S195" s="138"/>
      <c r="T195" s="139"/>
      <c r="U195" s="139"/>
      <c r="V195" s="139"/>
    </row>
    <row r="196" spans="2:22" ht="20" customHeight="1" x14ac:dyDescent="0.35">
      <c r="P196" s="67"/>
      <c r="Q196" s="68"/>
      <c r="R196" s="69" t="str">
        <f>IF(AND(NOT(ISBLANK(Q196)), Dashboard!$P177&gt;0), Q196/Dashboard!$P177, "")</f>
        <v/>
      </c>
      <c r="S196" s="138"/>
      <c r="T196" s="139"/>
      <c r="U196" s="139"/>
      <c r="V196" s="139"/>
    </row>
    <row r="197" spans="2:22" ht="20" customHeight="1" x14ac:dyDescent="0.35">
      <c r="P197" s="67"/>
      <c r="Q197" s="68"/>
      <c r="R197" s="69" t="str">
        <f>IF(AND(NOT(ISBLANK(Q197)), Dashboard!$P177&gt;0), Q197/Dashboard!$P177, "")</f>
        <v/>
      </c>
      <c r="S197" s="138"/>
      <c r="T197" s="139"/>
      <c r="U197" s="139"/>
      <c r="V197" s="139"/>
    </row>
    <row r="198" spans="2:22" ht="20" customHeight="1" x14ac:dyDescent="0.35">
      <c r="P198" s="67"/>
      <c r="Q198" s="68"/>
      <c r="R198" s="69" t="str">
        <f>IF(AND(NOT(ISBLANK(Q198)), Dashboard!$P177&gt;0), Q198/Dashboard!$P177, "")</f>
        <v/>
      </c>
      <c r="S198" s="138"/>
      <c r="T198" s="139"/>
      <c r="U198" s="139"/>
      <c r="V198" s="139"/>
    </row>
    <row r="199" spans="2:22" ht="20" customHeight="1" x14ac:dyDescent="0.35">
      <c r="P199" s="67"/>
      <c r="Q199" s="68"/>
      <c r="R199" s="69" t="str">
        <f>IF(AND(NOT(ISBLANK(Q199)), Dashboard!$P177&gt;0), Q199/Dashboard!$P177, "")</f>
        <v/>
      </c>
      <c r="S199" s="138"/>
      <c r="T199" s="139"/>
      <c r="U199" s="139"/>
      <c r="V199" s="139"/>
    </row>
    <row r="200" spans="2:22" ht="20" customHeight="1" x14ac:dyDescent="0.35">
      <c r="P200" s="67"/>
      <c r="Q200" s="68"/>
      <c r="R200" s="69" t="str">
        <f>IF(AND(NOT(ISBLANK(Q200)), Dashboard!$P177&gt;0), Q200/Dashboard!$P177, "")</f>
        <v/>
      </c>
      <c r="S200" s="138"/>
      <c r="T200" s="139"/>
      <c r="U200" s="139"/>
      <c r="V200" s="139"/>
    </row>
    <row r="204" spans="2:22" ht="32" customHeight="1" x14ac:dyDescent="0.35">
      <c r="B204" s="123" t="s">
        <v>1750</v>
      </c>
      <c r="C204" s="123"/>
      <c r="D204" s="123"/>
      <c r="E204" s="123"/>
      <c r="F204" s="123"/>
      <c r="G204" s="123"/>
      <c r="H204" s="123"/>
      <c r="I204" s="123"/>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44" priority="1" operator="greaterThanOrEqual">
      <formula>0.9</formula>
    </cfRule>
    <cfRule type="cellIs" dxfId="43" priority="2" operator="greaterThanOrEqual">
      <formula>0.5</formula>
    </cfRule>
    <cfRule type="cellIs" dxfId="42" priority="3" operator="lessThan">
      <formula>0.5</formula>
    </cfRule>
  </conditionalFormatting>
  <conditionalFormatting sqref="G120:H125">
    <cfRule type="expression" dxfId="41" priority="4">
      <formula>$G120&gt;=0.8</formula>
    </cfRule>
    <cfRule type="expression" dxfId="40" priority="5">
      <formula>AND($G120&gt;=0.5,$G120&lt;0.8)</formula>
    </cfRule>
    <cfRule type="expression" dxfId="39" priority="6">
      <formula>$G120&lt;0.5</formula>
    </cfRule>
  </conditionalFormatting>
  <conditionalFormatting sqref="K120:K125">
    <cfRule type="cellIs" dxfId="38" priority="7" operator="greaterThan">
      <formula>0</formula>
    </cfRule>
  </conditionalFormatting>
  <conditionalFormatting sqref="L120:L125">
    <cfRule type="cellIs" dxfId="37" priority="8" operator="greaterThan">
      <formula>0</formula>
    </cfRule>
  </conditionalFormatting>
  <conditionalFormatting sqref="M120:M125">
    <cfRule type="cellIs" dxfId="36" priority="9" operator="greaterThan">
      <formula>0</formula>
    </cfRule>
  </conditionalFormatting>
  <conditionalFormatting sqref="N120:N125">
    <cfRule type="cellIs" dxfId="3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1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256"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c r="P3" s="4" t="str">
        <f t="shared" si="0"/>
        <v>Outstanding</v>
      </c>
      <c r="Q3" s="13" t="s">
        <v>25</v>
      </c>
    </row>
    <row r="4" spans="1:17" ht="60" customHeight="1" x14ac:dyDescent="0.35">
      <c r="A4" s="11" t="s">
        <v>17</v>
      </c>
      <c r="B4" s="2" t="s">
        <v>35</v>
      </c>
      <c r="C4" s="1" t="s">
        <v>36</v>
      </c>
      <c r="D4" s="3" t="s">
        <v>20</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20</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c r="N6" s="5" t="s">
        <v>49</v>
      </c>
      <c r="O6" s="5"/>
      <c r="P6" s="4" t="str">
        <f t="shared" si="0"/>
        <v>Outstanding</v>
      </c>
      <c r="Q6" s="13" t="s">
        <v>25</v>
      </c>
    </row>
    <row r="7" spans="1:17" ht="60" customHeight="1" x14ac:dyDescent="0.35">
      <c r="A7" s="11" t="s">
        <v>17</v>
      </c>
      <c r="B7" s="2" t="s">
        <v>50</v>
      </c>
      <c r="C7" s="1" t="s">
        <v>51</v>
      </c>
      <c r="D7" s="3" t="s">
        <v>20</v>
      </c>
      <c r="E7" s="3" t="s">
        <v>52</v>
      </c>
      <c r="F7" s="4" t="s">
        <v>22</v>
      </c>
      <c r="G7" s="4" t="s">
        <v>23</v>
      </c>
      <c r="H7" s="4" t="s">
        <v>24</v>
      </c>
      <c r="I7" s="4" t="s">
        <v>25</v>
      </c>
      <c r="J7" s="5" t="s">
        <v>25</v>
      </c>
      <c r="K7" s="5" t="s">
        <v>53</v>
      </c>
      <c r="L7" s="5" t="s">
        <v>54</v>
      </c>
      <c r="M7" s="5" t="s">
        <v>55</v>
      </c>
      <c r="N7" s="5" t="s">
        <v>56</v>
      </c>
      <c r="O7" s="5"/>
      <c r="P7" s="4" t="str">
        <f t="shared" si="0"/>
        <v>Outstanding</v>
      </c>
      <c r="Q7" s="13" t="s">
        <v>25</v>
      </c>
    </row>
    <row r="8" spans="1:17" ht="60" customHeight="1" x14ac:dyDescent="0.35">
      <c r="A8" s="11" t="s">
        <v>17</v>
      </c>
      <c r="B8" s="2" t="s">
        <v>57</v>
      </c>
      <c r="C8" s="1" t="s">
        <v>58</v>
      </c>
      <c r="D8" s="3" t="s">
        <v>20</v>
      </c>
      <c r="E8" s="3" t="s">
        <v>52</v>
      </c>
      <c r="F8" s="4" t="s">
        <v>22</v>
      </c>
      <c r="G8" s="4" t="s">
        <v>23</v>
      </c>
      <c r="H8" s="4" t="s">
        <v>24</v>
      </c>
      <c r="I8" s="4" t="s">
        <v>25</v>
      </c>
      <c r="J8" s="5" t="s">
        <v>25</v>
      </c>
      <c r="K8" s="5" t="s">
        <v>59</v>
      </c>
      <c r="L8" s="5" t="s">
        <v>60</v>
      </c>
      <c r="M8" s="5" t="s">
        <v>61</v>
      </c>
      <c r="N8" s="5" t="s">
        <v>62</v>
      </c>
      <c r="O8" s="5"/>
      <c r="P8" s="4" t="str">
        <f t="shared" si="0"/>
        <v>Outstanding</v>
      </c>
      <c r="Q8" s="13" t="s">
        <v>25</v>
      </c>
    </row>
    <row r="9" spans="1:17" ht="60" customHeight="1" x14ac:dyDescent="0.35">
      <c r="A9" s="11" t="s">
        <v>17</v>
      </c>
      <c r="B9" s="2" t="s">
        <v>63</v>
      </c>
      <c r="C9" s="1" t="s">
        <v>64</v>
      </c>
      <c r="D9" s="3" t="s">
        <v>20</v>
      </c>
      <c r="E9" s="3" t="s">
        <v>52</v>
      </c>
      <c r="F9" s="4" t="s">
        <v>22</v>
      </c>
      <c r="G9" s="4" t="s">
        <v>23</v>
      </c>
      <c r="H9" s="4" t="s">
        <v>24</v>
      </c>
      <c r="I9" s="4" t="s">
        <v>25</v>
      </c>
      <c r="J9" s="5" t="s">
        <v>25</v>
      </c>
      <c r="K9" s="5" t="s">
        <v>65</v>
      </c>
      <c r="L9" s="5" t="s">
        <v>66</v>
      </c>
      <c r="M9" s="5" t="s">
        <v>67</v>
      </c>
      <c r="N9" s="5" t="s">
        <v>68</v>
      </c>
      <c r="O9" s="5"/>
      <c r="P9" s="4" t="str">
        <f t="shared" si="0"/>
        <v>Outstanding</v>
      </c>
      <c r="Q9" s="13" t="s">
        <v>25</v>
      </c>
    </row>
    <row r="10" spans="1:17" ht="60" customHeight="1" x14ac:dyDescent="0.35">
      <c r="A10" s="11" t="s">
        <v>17</v>
      </c>
      <c r="B10" s="2" t="s">
        <v>69</v>
      </c>
      <c r="C10" s="1" t="s">
        <v>70</v>
      </c>
      <c r="D10" s="3" t="s">
        <v>20</v>
      </c>
      <c r="E10" s="3" t="s">
        <v>21</v>
      </c>
      <c r="F10" s="4" t="s">
        <v>22</v>
      </c>
      <c r="G10" s="4" t="s">
        <v>23</v>
      </c>
      <c r="H10" s="4" t="s">
        <v>24</v>
      </c>
      <c r="I10" s="4" t="s">
        <v>25</v>
      </c>
      <c r="J10" s="5" t="s">
        <v>25</v>
      </c>
      <c r="K10" s="5" t="s">
        <v>71</v>
      </c>
      <c r="L10" s="5" t="s">
        <v>72</v>
      </c>
      <c r="M10" s="5"/>
      <c r="N10" s="5" t="s">
        <v>73</v>
      </c>
      <c r="O10" s="5"/>
      <c r="P10" s="4" t="str">
        <f t="shared" si="0"/>
        <v>Outstanding</v>
      </c>
      <c r="Q10" s="13" t="s">
        <v>25</v>
      </c>
    </row>
    <row r="11" spans="1:17" ht="60" customHeight="1" x14ac:dyDescent="0.35">
      <c r="A11" s="11" t="s">
        <v>17</v>
      </c>
      <c r="B11" s="2" t="s">
        <v>74</v>
      </c>
      <c r="C11" s="1" t="s">
        <v>75</v>
      </c>
      <c r="D11" s="3" t="s">
        <v>20</v>
      </c>
      <c r="E11" s="3" t="s">
        <v>21</v>
      </c>
      <c r="F11" s="4" t="s">
        <v>22</v>
      </c>
      <c r="G11" s="4" t="s">
        <v>23</v>
      </c>
      <c r="H11" s="4" t="s">
        <v>24</v>
      </c>
      <c r="I11" s="4" t="s">
        <v>25</v>
      </c>
      <c r="J11" s="5" t="s">
        <v>25</v>
      </c>
      <c r="K11" s="5" t="s">
        <v>76</v>
      </c>
      <c r="L11" s="5" t="s">
        <v>77</v>
      </c>
      <c r="M11" s="5" t="s">
        <v>78</v>
      </c>
      <c r="N11" s="5" t="s">
        <v>79</v>
      </c>
      <c r="O11" s="5"/>
      <c r="P11" s="4" t="str">
        <f t="shared" si="0"/>
        <v>Outstanding</v>
      </c>
      <c r="Q11" s="13" t="s">
        <v>25</v>
      </c>
    </row>
    <row r="12" spans="1:17" ht="60" customHeight="1" x14ac:dyDescent="0.35">
      <c r="A12" s="11" t="s">
        <v>17</v>
      </c>
      <c r="B12" s="2" t="s">
        <v>80</v>
      </c>
      <c r="C12" s="1" t="s">
        <v>81</v>
      </c>
      <c r="D12" s="3" t="s">
        <v>82</v>
      </c>
      <c r="E12" s="3" t="s">
        <v>21</v>
      </c>
      <c r="F12" s="4" t="s">
        <v>22</v>
      </c>
      <c r="G12" s="4" t="s">
        <v>23</v>
      </c>
      <c r="H12" s="4" t="s">
        <v>24</v>
      </c>
      <c r="I12" s="4" t="s">
        <v>25</v>
      </c>
      <c r="J12" s="5" t="s">
        <v>25</v>
      </c>
      <c r="K12" s="5" t="s">
        <v>83</v>
      </c>
      <c r="L12" s="5" t="s">
        <v>84</v>
      </c>
      <c r="M12" s="5" t="s">
        <v>85</v>
      </c>
      <c r="N12" s="5" t="s">
        <v>86</v>
      </c>
      <c r="O12" s="5"/>
      <c r="P12" s="4" t="str">
        <f t="shared" si="0"/>
        <v>Outstanding</v>
      </c>
      <c r="Q12" s="13" t="s">
        <v>25</v>
      </c>
    </row>
    <row r="13" spans="1:17" ht="60" customHeight="1" x14ac:dyDescent="0.35">
      <c r="A13" s="11" t="s">
        <v>87</v>
      </c>
      <c r="B13" s="2" t="s">
        <v>88</v>
      </c>
      <c r="C13" s="1" t="s">
        <v>89</v>
      </c>
      <c r="D13" s="3" t="s">
        <v>20</v>
      </c>
      <c r="E13" s="3" t="s">
        <v>21</v>
      </c>
      <c r="F13" s="4" t="s">
        <v>22</v>
      </c>
      <c r="G13" s="4" t="s">
        <v>23</v>
      </c>
      <c r="H13" s="4" t="s">
        <v>24</v>
      </c>
      <c r="I13" s="4" t="s">
        <v>25</v>
      </c>
      <c r="J13" s="5" t="s">
        <v>25</v>
      </c>
      <c r="K13" s="5" t="s">
        <v>90</v>
      </c>
      <c r="L13" s="5" t="s">
        <v>91</v>
      </c>
      <c r="M13" s="5" t="s">
        <v>92</v>
      </c>
      <c r="N13" s="5" t="s">
        <v>93</v>
      </c>
      <c r="O13" s="5"/>
      <c r="P13" s="4" t="str">
        <f t="shared" si="0"/>
        <v>Outstanding</v>
      </c>
      <c r="Q13" s="13" t="s">
        <v>25</v>
      </c>
    </row>
    <row r="14" spans="1:17" ht="60" customHeight="1" x14ac:dyDescent="0.35">
      <c r="A14" s="11" t="s">
        <v>87</v>
      </c>
      <c r="B14" s="2" t="s">
        <v>94</v>
      </c>
      <c r="C14" s="1" t="s">
        <v>95</v>
      </c>
      <c r="D14" s="3" t="s">
        <v>20</v>
      </c>
      <c r="E14" s="3" t="s">
        <v>21</v>
      </c>
      <c r="F14" s="4" t="s">
        <v>22</v>
      </c>
      <c r="G14" s="4" t="s">
        <v>23</v>
      </c>
      <c r="H14" s="4" t="s">
        <v>24</v>
      </c>
      <c r="I14" s="4" t="s">
        <v>25</v>
      </c>
      <c r="J14" s="5" t="s">
        <v>25</v>
      </c>
      <c r="K14" s="5" t="s">
        <v>96</v>
      </c>
      <c r="L14" s="5" t="s">
        <v>97</v>
      </c>
      <c r="M14" s="5"/>
      <c r="N14" s="5" t="s">
        <v>98</v>
      </c>
      <c r="O14" s="5"/>
      <c r="P14" s="4" t="str">
        <f t="shared" si="0"/>
        <v>Outstanding</v>
      </c>
      <c r="Q14" s="13" t="s">
        <v>25</v>
      </c>
    </row>
    <row r="15" spans="1:17" ht="60" customHeight="1" x14ac:dyDescent="0.35">
      <c r="A15" s="11" t="s">
        <v>87</v>
      </c>
      <c r="B15" s="2" t="s">
        <v>99</v>
      </c>
      <c r="C15" s="1" t="s">
        <v>100</v>
      </c>
      <c r="D15" s="3" t="s">
        <v>20</v>
      </c>
      <c r="E15" s="3" t="s">
        <v>21</v>
      </c>
      <c r="F15" s="4" t="s">
        <v>22</v>
      </c>
      <c r="G15" s="4" t="s">
        <v>23</v>
      </c>
      <c r="H15" s="4" t="s">
        <v>24</v>
      </c>
      <c r="I15" s="4" t="s">
        <v>25</v>
      </c>
      <c r="J15" s="5" t="s">
        <v>25</v>
      </c>
      <c r="K15" s="5" t="s">
        <v>101</v>
      </c>
      <c r="L15" s="5" t="s">
        <v>102</v>
      </c>
      <c r="M15" s="5"/>
      <c r="N15" s="5" t="s">
        <v>103</v>
      </c>
      <c r="O15" s="5"/>
      <c r="P15" s="4" t="str">
        <f t="shared" si="0"/>
        <v>Outstanding</v>
      </c>
      <c r="Q15" s="13" t="s">
        <v>25</v>
      </c>
    </row>
    <row r="16" spans="1:17" ht="60" customHeight="1" x14ac:dyDescent="0.35">
      <c r="A16" s="11" t="s">
        <v>87</v>
      </c>
      <c r="B16" s="2" t="s">
        <v>104</v>
      </c>
      <c r="C16" s="1" t="s">
        <v>105</v>
      </c>
      <c r="D16" s="3" t="s">
        <v>20</v>
      </c>
      <c r="E16" s="3" t="s">
        <v>21</v>
      </c>
      <c r="F16" s="4" t="s">
        <v>22</v>
      </c>
      <c r="G16" s="4" t="s">
        <v>23</v>
      </c>
      <c r="H16" s="4" t="s">
        <v>24</v>
      </c>
      <c r="I16" s="4" t="s">
        <v>25</v>
      </c>
      <c r="J16" s="5" t="s">
        <v>25</v>
      </c>
      <c r="K16" s="5" t="s">
        <v>106</v>
      </c>
      <c r="L16" s="5" t="s">
        <v>107</v>
      </c>
      <c r="M16" s="5" t="s">
        <v>108</v>
      </c>
      <c r="N16" s="5" t="s">
        <v>109</v>
      </c>
      <c r="O16" s="5"/>
      <c r="P16" s="4" t="str">
        <f t="shared" si="0"/>
        <v>Outstanding</v>
      </c>
      <c r="Q16" s="13" t="s">
        <v>25</v>
      </c>
    </row>
    <row r="17" spans="1:17" ht="60" customHeight="1" x14ac:dyDescent="0.35">
      <c r="A17" s="11" t="s">
        <v>110</v>
      </c>
      <c r="B17" s="2" t="s">
        <v>111</v>
      </c>
      <c r="C17" s="1" t="s">
        <v>112</v>
      </c>
      <c r="D17" s="3" t="s">
        <v>20</v>
      </c>
      <c r="E17" s="3" t="s">
        <v>21</v>
      </c>
      <c r="F17" s="4" t="s">
        <v>22</v>
      </c>
      <c r="G17" s="4" t="s">
        <v>23</v>
      </c>
      <c r="H17" s="4" t="s">
        <v>24</v>
      </c>
      <c r="I17" s="4" t="s">
        <v>25</v>
      </c>
      <c r="J17" s="5" t="s">
        <v>25</v>
      </c>
      <c r="K17" s="5" t="s">
        <v>113</v>
      </c>
      <c r="L17" s="5" t="s">
        <v>114</v>
      </c>
      <c r="M17" s="5" t="s">
        <v>115</v>
      </c>
      <c r="N17" s="5" t="s">
        <v>116</v>
      </c>
      <c r="O17" s="5"/>
      <c r="P17" s="4" t="str">
        <f t="shared" si="0"/>
        <v>Outstanding</v>
      </c>
      <c r="Q17" s="13" t="s">
        <v>25</v>
      </c>
    </row>
    <row r="18" spans="1:17" ht="60" customHeight="1" x14ac:dyDescent="0.35">
      <c r="A18" s="11" t="s">
        <v>110</v>
      </c>
      <c r="B18" s="2" t="s">
        <v>117</v>
      </c>
      <c r="C18" s="1" t="s">
        <v>118</v>
      </c>
      <c r="D18" s="3" t="s">
        <v>20</v>
      </c>
      <c r="E18" s="3" t="s">
        <v>21</v>
      </c>
      <c r="F18" s="4" t="s">
        <v>22</v>
      </c>
      <c r="G18" s="4" t="s">
        <v>23</v>
      </c>
      <c r="H18" s="4" t="s">
        <v>24</v>
      </c>
      <c r="I18" s="4" t="s">
        <v>25</v>
      </c>
      <c r="J18" s="5" t="s">
        <v>25</v>
      </c>
      <c r="K18" s="5" t="s">
        <v>119</v>
      </c>
      <c r="L18" s="5" t="s">
        <v>97</v>
      </c>
      <c r="M18" s="5"/>
      <c r="N18" s="5" t="s">
        <v>120</v>
      </c>
      <c r="O18" s="5"/>
      <c r="P18" s="4" t="str">
        <f t="shared" si="0"/>
        <v>Outstanding</v>
      </c>
      <c r="Q18" s="13" t="s">
        <v>25</v>
      </c>
    </row>
    <row r="19" spans="1:17" ht="60" customHeight="1" x14ac:dyDescent="0.35">
      <c r="A19" s="11" t="s">
        <v>110</v>
      </c>
      <c r="B19" s="2" t="s">
        <v>121</v>
      </c>
      <c r="C19" s="1" t="s">
        <v>122</v>
      </c>
      <c r="D19" s="3" t="s">
        <v>20</v>
      </c>
      <c r="E19" s="3" t="s">
        <v>21</v>
      </c>
      <c r="F19" s="4" t="s">
        <v>22</v>
      </c>
      <c r="G19" s="4" t="s">
        <v>23</v>
      </c>
      <c r="H19" s="4" t="s">
        <v>24</v>
      </c>
      <c r="I19" s="4" t="s">
        <v>25</v>
      </c>
      <c r="J19" s="5" t="s">
        <v>25</v>
      </c>
      <c r="K19" s="5" t="s">
        <v>123</v>
      </c>
      <c r="L19" s="5" t="s">
        <v>124</v>
      </c>
      <c r="M19" s="5"/>
      <c r="N19" s="5" t="s">
        <v>125</v>
      </c>
      <c r="O19" s="5"/>
      <c r="P19" s="4" t="str">
        <f t="shared" si="0"/>
        <v>Outstanding</v>
      </c>
      <c r="Q19" s="13" t="s">
        <v>25</v>
      </c>
    </row>
    <row r="20" spans="1:17" ht="60" customHeight="1" x14ac:dyDescent="0.35">
      <c r="A20" s="11" t="s">
        <v>110</v>
      </c>
      <c r="B20" s="2" t="s">
        <v>126</v>
      </c>
      <c r="C20" s="1" t="s">
        <v>127</v>
      </c>
      <c r="D20" s="3" t="s">
        <v>20</v>
      </c>
      <c r="E20" s="3" t="s">
        <v>21</v>
      </c>
      <c r="F20" s="4" t="s">
        <v>22</v>
      </c>
      <c r="G20" s="4" t="s">
        <v>23</v>
      </c>
      <c r="H20" s="4" t="s">
        <v>24</v>
      </c>
      <c r="I20" s="4" t="s">
        <v>25</v>
      </c>
      <c r="J20" s="5" t="s">
        <v>25</v>
      </c>
      <c r="K20" s="5" t="s">
        <v>128</v>
      </c>
      <c r="L20" s="5" t="s">
        <v>107</v>
      </c>
      <c r="M20" s="5"/>
      <c r="N20" s="5" t="s">
        <v>129</v>
      </c>
      <c r="O20" s="5"/>
      <c r="P20" s="4" t="str">
        <f t="shared" si="0"/>
        <v>Outstanding</v>
      </c>
      <c r="Q20" s="13" t="s">
        <v>25</v>
      </c>
    </row>
    <row r="21" spans="1:17" ht="60" customHeight="1" x14ac:dyDescent="0.35">
      <c r="A21" s="11" t="s">
        <v>130</v>
      </c>
      <c r="B21" s="2" t="s">
        <v>131</v>
      </c>
      <c r="C21" s="1" t="s">
        <v>132</v>
      </c>
      <c r="D21" s="3" t="s">
        <v>20</v>
      </c>
      <c r="E21" s="3" t="s">
        <v>52</v>
      </c>
      <c r="F21" s="4" t="s">
        <v>22</v>
      </c>
      <c r="G21" s="4" t="s">
        <v>23</v>
      </c>
      <c r="H21" s="4" t="s">
        <v>24</v>
      </c>
      <c r="I21" s="4" t="s">
        <v>25</v>
      </c>
      <c r="J21" s="5" t="s">
        <v>25</v>
      </c>
      <c r="K21" s="5" t="s">
        <v>133</v>
      </c>
      <c r="L21" s="5" t="s">
        <v>134</v>
      </c>
      <c r="M21" s="5" t="s">
        <v>135</v>
      </c>
      <c r="N21" s="5" t="s">
        <v>136</v>
      </c>
      <c r="O21" s="5"/>
      <c r="P21" s="4" t="str">
        <f t="shared" si="0"/>
        <v>Outstanding</v>
      </c>
      <c r="Q21" s="13" t="s">
        <v>25</v>
      </c>
    </row>
    <row r="22" spans="1:17" ht="60" customHeight="1" x14ac:dyDescent="0.35">
      <c r="A22" s="11" t="s">
        <v>130</v>
      </c>
      <c r="B22" s="2" t="s">
        <v>137</v>
      </c>
      <c r="C22" s="1" t="s">
        <v>138</v>
      </c>
      <c r="D22" s="3" t="s">
        <v>20</v>
      </c>
      <c r="E22" s="3" t="s">
        <v>21</v>
      </c>
      <c r="F22" s="4" t="s">
        <v>22</v>
      </c>
      <c r="G22" s="4" t="s">
        <v>23</v>
      </c>
      <c r="H22" s="4" t="s">
        <v>24</v>
      </c>
      <c r="I22" s="4" t="s">
        <v>25</v>
      </c>
      <c r="J22" s="5" t="s">
        <v>25</v>
      </c>
      <c r="K22" s="5" t="s">
        <v>139</v>
      </c>
      <c r="L22" s="5" t="s">
        <v>97</v>
      </c>
      <c r="M22" s="5"/>
      <c r="N22" s="5" t="s">
        <v>140</v>
      </c>
      <c r="O22" s="5"/>
      <c r="P22" s="4" t="str">
        <f t="shared" si="0"/>
        <v>Outstanding</v>
      </c>
      <c r="Q22" s="13" t="s">
        <v>25</v>
      </c>
    </row>
    <row r="23" spans="1:17" ht="60" customHeight="1" x14ac:dyDescent="0.35">
      <c r="A23" s="11" t="s">
        <v>130</v>
      </c>
      <c r="B23" s="2" t="s">
        <v>141</v>
      </c>
      <c r="C23" s="1" t="s">
        <v>142</v>
      </c>
      <c r="D23" s="3" t="s">
        <v>20</v>
      </c>
      <c r="E23" s="3" t="s">
        <v>21</v>
      </c>
      <c r="F23" s="4" t="s">
        <v>22</v>
      </c>
      <c r="G23" s="4" t="s">
        <v>23</v>
      </c>
      <c r="H23" s="4" t="s">
        <v>24</v>
      </c>
      <c r="I23" s="4" t="s">
        <v>25</v>
      </c>
      <c r="J23" s="5" t="s">
        <v>25</v>
      </c>
      <c r="K23" s="5" t="s">
        <v>143</v>
      </c>
      <c r="L23" s="5" t="s">
        <v>124</v>
      </c>
      <c r="M23" s="5"/>
      <c r="N23" s="5" t="s">
        <v>144</v>
      </c>
      <c r="O23" s="5"/>
      <c r="P23" s="4" t="str">
        <f t="shared" si="0"/>
        <v>Outstanding</v>
      </c>
      <c r="Q23" s="13" t="s">
        <v>25</v>
      </c>
    </row>
    <row r="24" spans="1:17" ht="60" customHeight="1" x14ac:dyDescent="0.35">
      <c r="A24" s="11" t="s">
        <v>145</v>
      </c>
      <c r="B24" s="2" t="s">
        <v>146</v>
      </c>
      <c r="C24" s="1" t="s">
        <v>147</v>
      </c>
      <c r="D24" s="3" t="s">
        <v>20</v>
      </c>
      <c r="E24" s="3" t="s">
        <v>52</v>
      </c>
      <c r="F24" s="4" t="s">
        <v>22</v>
      </c>
      <c r="G24" s="4" t="s">
        <v>23</v>
      </c>
      <c r="H24" s="4" t="s">
        <v>24</v>
      </c>
      <c r="I24" s="4" t="s">
        <v>25</v>
      </c>
      <c r="J24" s="5" t="s">
        <v>25</v>
      </c>
      <c r="K24" s="5" t="s">
        <v>148</v>
      </c>
      <c r="L24" s="5" t="s">
        <v>149</v>
      </c>
      <c r="M24" s="5" t="s">
        <v>135</v>
      </c>
      <c r="N24" s="5" t="s">
        <v>150</v>
      </c>
      <c r="O24" s="5"/>
      <c r="P24" s="4" t="str">
        <f t="shared" si="0"/>
        <v>Outstanding</v>
      </c>
      <c r="Q24" s="13" t="s">
        <v>25</v>
      </c>
    </row>
    <row r="25" spans="1:17" ht="60" customHeight="1" x14ac:dyDescent="0.35">
      <c r="A25" s="11" t="s">
        <v>145</v>
      </c>
      <c r="B25" s="2" t="s">
        <v>151</v>
      </c>
      <c r="C25" s="1" t="s">
        <v>152</v>
      </c>
      <c r="D25" s="3" t="s">
        <v>20</v>
      </c>
      <c r="E25" s="3" t="s">
        <v>21</v>
      </c>
      <c r="F25" s="4" t="s">
        <v>22</v>
      </c>
      <c r="G25" s="4" t="s">
        <v>23</v>
      </c>
      <c r="H25" s="4" t="s">
        <v>24</v>
      </c>
      <c r="I25" s="4" t="s">
        <v>25</v>
      </c>
      <c r="J25" s="5" t="s">
        <v>25</v>
      </c>
      <c r="K25" s="5" t="s">
        <v>153</v>
      </c>
      <c r="L25" s="5" t="s">
        <v>97</v>
      </c>
      <c r="M25" s="5"/>
      <c r="N25" s="5" t="s">
        <v>154</v>
      </c>
      <c r="O25" s="5"/>
      <c r="P25" s="4" t="str">
        <f t="shared" si="0"/>
        <v>Outstanding</v>
      </c>
      <c r="Q25" s="13" t="s">
        <v>25</v>
      </c>
    </row>
    <row r="26" spans="1:17" ht="60" customHeight="1" x14ac:dyDescent="0.35">
      <c r="A26" s="11" t="s">
        <v>145</v>
      </c>
      <c r="B26" s="2" t="s">
        <v>155</v>
      </c>
      <c r="C26" s="1" t="s">
        <v>156</v>
      </c>
      <c r="D26" s="3" t="s">
        <v>20</v>
      </c>
      <c r="E26" s="3" t="s">
        <v>21</v>
      </c>
      <c r="F26" s="4" t="s">
        <v>22</v>
      </c>
      <c r="G26" s="4" t="s">
        <v>23</v>
      </c>
      <c r="H26" s="4" t="s">
        <v>24</v>
      </c>
      <c r="I26" s="4" t="s">
        <v>25</v>
      </c>
      <c r="J26" s="5" t="s">
        <v>25</v>
      </c>
      <c r="K26" s="5" t="s">
        <v>157</v>
      </c>
      <c r="L26" s="5" t="s">
        <v>102</v>
      </c>
      <c r="M26" s="5"/>
      <c r="N26" s="5" t="s">
        <v>158</v>
      </c>
      <c r="O26" s="5"/>
      <c r="P26" s="4" t="str">
        <f t="shared" si="0"/>
        <v>Outstanding</v>
      </c>
      <c r="Q26" s="13" t="s">
        <v>25</v>
      </c>
    </row>
    <row r="27" spans="1:17" ht="60" customHeight="1" x14ac:dyDescent="0.35">
      <c r="A27" s="11" t="s">
        <v>159</v>
      </c>
      <c r="B27" s="2" t="s">
        <v>160</v>
      </c>
      <c r="C27" s="1" t="s">
        <v>161</v>
      </c>
      <c r="D27" s="3" t="s">
        <v>20</v>
      </c>
      <c r="E27" s="3" t="s">
        <v>52</v>
      </c>
      <c r="F27" s="4" t="s">
        <v>22</v>
      </c>
      <c r="G27" s="4" t="s">
        <v>23</v>
      </c>
      <c r="H27" s="4" t="s">
        <v>24</v>
      </c>
      <c r="I27" s="4" t="s">
        <v>25</v>
      </c>
      <c r="J27" s="5" t="s">
        <v>25</v>
      </c>
      <c r="K27" s="5" t="s">
        <v>162</v>
      </c>
      <c r="L27" s="5" t="s">
        <v>163</v>
      </c>
      <c r="M27" s="5" t="s">
        <v>135</v>
      </c>
      <c r="N27" s="5" t="s">
        <v>164</v>
      </c>
      <c r="O27" s="5"/>
      <c r="P27" s="4" t="str">
        <f t="shared" si="0"/>
        <v>Outstanding</v>
      </c>
      <c r="Q27" s="13" t="s">
        <v>25</v>
      </c>
    </row>
    <row r="28" spans="1:17" ht="60" customHeight="1" x14ac:dyDescent="0.35">
      <c r="A28" s="11" t="s">
        <v>159</v>
      </c>
      <c r="B28" s="2" t="s">
        <v>165</v>
      </c>
      <c r="C28" s="1" t="s">
        <v>166</v>
      </c>
      <c r="D28" s="3" t="s">
        <v>20</v>
      </c>
      <c r="E28" s="3" t="s">
        <v>21</v>
      </c>
      <c r="F28" s="4" t="s">
        <v>22</v>
      </c>
      <c r="G28" s="4" t="s">
        <v>23</v>
      </c>
      <c r="H28" s="4" t="s">
        <v>24</v>
      </c>
      <c r="I28" s="4" t="s">
        <v>25</v>
      </c>
      <c r="J28" s="5" t="s">
        <v>25</v>
      </c>
      <c r="K28" s="5" t="s">
        <v>167</v>
      </c>
      <c r="L28" s="5" t="s">
        <v>97</v>
      </c>
      <c r="M28" s="5"/>
      <c r="N28" s="5" t="s">
        <v>168</v>
      </c>
      <c r="O28" s="5"/>
      <c r="P28" s="4" t="str">
        <f t="shared" si="0"/>
        <v>Outstanding</v>
      </c>
      <c r="Q28" s="13" t="s">
        <v>25</v>
      </c>
    </row>
    <row r="29" spans="1:17" ht="60" customHeight="1" x14ac:dyDescent="0.35">
      <c r="A29" s="11" t="s">
        <v>159</v>
      </c>
      <c r="B29" s="2" t="s">
        <v>169</v>
      </c>
      <c r="C29" s="1" t="s">
        <v>170</v>
      </c>
      <c r="D29" s="3" t="s">
        <v>20</v>
      </c>
      <c r="E29" s="3" t="s">
        <v>21</v>
      </c>
      <c r="F29" s="4" t="s">
        <v>22</v>
      </c>
      <c r="G29" s="4" t="s">
        <v>23</v>
      </c>
      <c r="H29" s="4" t="s">
        <v>24</v>
      </c>
      <c r="I29" s="4" t="s">
        <v>25</v>
      </c>
      <c r="J29" s="5" t="s">
        <v>25</v>
      </c>
      <c r="K29" s="5" t="s">
        <v>171</v>
      </c>
      <c r="L29" s="5" t="s">
        <v>102</v>
      </c>
      <c r="M29" s="5"/>
      <c r="N29" s="5" t="s">
        <v>172</v>
      </c>
      <c r="O29" s="5"/>
      <c r="P29" s="4" t="str">
        <f t="shared" si="0"/>
        <v>Outstanding</v>
      </c>
      <c r="Q29" s="13" t="s">
        <v>25</v>
      </c>
    </row>
    <row r="30" spans="1:17" ht="60" customHeight="1" x14ac:dyDescent="0.35">
      <c r="A30" s="11" t="s">
        <v>159</v>
      </c>
      <c r="B30" s="2" t="s">
        <v>173</v>
      </c>
      <c r="C30" s="1" t="s">
        <v>174</v>
      </c>
      <c r="D30" s="3" t="s">
        <v>20</v>
      </c>
      <c r="E30" s="3" t="s">
        <v>21</v>
      </c>
      <c r="F30" s="4" t="s">
        <v>22</v>
      </c>
      <c r="G30" s="4" t="s">
        <v>23</v>
      </c>
      <c r="H30" s="4" t="s">
        <v>24</v>
      </c>
      <c r="I30" s="4" t="s">
        <v>25</v>
      </c>
      <c r="J30" s="5" t="s">
        <v>25</v>
      </c>
      <c r="K30" s="5" t="s">
        <v>175</v>
      </c>
      <c r="L30" s="5" t="s">
        <v>107</v>
      </c>
      <c r="M30" s="5"/>
      <c r="N30" s="5" t="s">
        <v>176</v>
      </c>
      <c r="O30" s="5"/>
      <c r="P30" s="4" t="str">
        <f t="shared" si="0"/>
        <v>Outstanding</v>
      </c>
      <c r="Q30" s="13" t="s">
        <v>25</v>
      </c>
    </row>
    <row r="31" spans="1:17" ht="60" customHeight="1" x14ac:dyDescent="0.35">
      <c r="A31" s="11" t="s">
        <v>177</v>
      </c>
      <c r="B31" s="2" t="s">
        <v>178</v>
      </c>
      <c r="C31" s="1" t="s">
        <v>179</v>
      </c>
      <c r="D31" s="3" t="s">
        <v>20</v>
      </c>
      <c r="E31" s="3" t="s">
        <v>52</v>
      </c>
      <c r="F31" s="4" t="s">
        <v>22</v>
      </c>
      <c r="G31" s="4" t="s">
        <v>23</v>
      </c>
      <c r="H31" s="4" t="s">
        <v>24</v>
      </c>
      <c r="I31" s="4" t="s">
        <v>25</v>
      </c>
      <c r="J31" s="5" t="s">
        <v>25</v>
      </c>
      <c r="K31" s="5" t="s">
        <v>180</v>
      </c>
      <c r="L31" s="5" t="s">
        <v>181</v>
      </c>
      <c r="M31" s="5" t="s">
        <v>182</v>
      </c>
      <c r="N31" s="5" t="s">
        <v>183</v>
      </c>
      <c r="O31" s="5"/>
      <c r="P31" s="4" t="str">
        <f t="shared" si="0"/>
        <v>Outstanding</v>
      </c>
      <c r="Q31" s="13" t="s">
        <v>25</v>
      </c>
    </row>
    <row r="32" spans="1:17" ht="60" customHeight="1" x14ac:dyDescent="0.35">
      <c r="A32" s="11" t="s">
        <v>177</v>
      </c>
      <c r="B32" s="2" t="s">
        <v>184</v>
      </c>
      <c r="C32" s="1" t="s">
        <v>185</v>
      </c>
      <c r="D32" s="3" t="s">
        <v>20</v>
      </c>
      <c r="E32" s="3" t="s">
        <v>21</v>
      </c>
      <c r="F32" s="4" t="s">
        <v>22</v>
      </c>
      <c r="G32" s="4" t="s">
        <v>23</v>
      </c>
      <c r="H32" s="4" t="s">
        <v>24</v>
      </c>
      <c r="I32" s="4" t="s">
        <v>25</v>
      </c>
      <c r="J32" s="5" t="s">
        <v>25</v>
      </c>
      <c r="K32" s="5" t="s">
        <v>186</v>
      </c>
      <c r="L32" s="5" t="s">
        <v>97</v>
      </c>
      <c r="M32" s="5"/>
      <c r="N32" s="5" t="s">
        <v>187</v>
      </c>
      <c r="O32" s="5"/>
      <c r="P32" s="4" t="str">
        <f t="shared" si="0"/>
        <v>Outstanding</v>
      </c>
      <c r="Q32" s="13" t="s">
        <v>25</v>
      </c>
    </row>
    <row r="33" spans="1:17" ht="60" customHeight="1" x14ac:dyDescent="0.35">
      <c r="A33" s="11" t="s">
        <v>177</v>
      </c>
      <c r="B33" s="2" t="s">
        <v>188</v>
      </c>
      <c r="C33" s="1" t="s">
        <v>189</v>
      </c>
      <c r="D33" s="3" t="s">
        <v>20</v>
      </c>
      <c r="E33" s="3" t="s">
        <v>21</v>
      </c>
      <c r="F33" s="4" t="s">
        <v>22</v>
      </c>
      <c r="G33" s="4" t="s">
        <v>23</v>
      </c>
      <c r="H33" s="4" t="s">
        <v>24</v>
      </c>
      <c r="I33" s="4" t="s">
        <v>25</v>
      </c>
      <c r="J33" s="5" t="s">
        <v>25</v>
      </c>
      <c r="K33" s="5" t="s">
        <v>190</v>
      </c>
      <c r="L33" s="5" t="s">
        <v>102</v>
      </c>
      <c r="M33" s="5"/>
      <c r="N33" s="5" t="s">
        <v>191</v>
      </c>
      <c r="O33" s="5"/>
      <c r="P33" s="4" t="str">
        <f t="shared" si="0"/>
        <v>Outstanding</v>
      </c>
      <c r="Q33" s="13" t="s">
        <v>25</v>
      </c>
    </row>
    <row r="34" spans="1:17" ht="60" customHeight="1" x14ac:dyDescent="0.35">
      <c r="A34" s="11" t="s">
        <v>177</v>
      </c>
      <c r="B34" s="2" t="s">
        <v>192</v>
      </c>
      <c r="C34" s="1" t="s">
        <v>193</v>
      </c>
      <c r="D34" s="3" t="s">
        <v>20</v>
      </c>
      <c r="E34" s="3" t="s">
        <v>21</v>
      </c>
      <c r="F34" s="4" t="s">
        <v>22</v>
      </c>
      <c r="G34" s="4" t="s">
        <v>23</v>
      </c>
      <c r="H34" s="4" t="s">
        <v>24</v>
      </c>
      <c r="I34" s="4" t="s">
        <v>25</v>
      </c>
      <c r="J34" s="5" t="s">
        <v>25</v>
      </c>
      <c r="K34" s="5" t="s">
        <v>194</v>
      </c>
      <c r="L34" s="5" t="s">
        <v>107</v>
      </c>
      <c r="M34" s="5"/>
      <c r="N34" s="5" t="s">
        <v>195</v>
      </c>
      <c r="O34" s="5"/>
      <c r="P34" s="4" t="str">
        <f t="shared" si="0"/>
        <v>Outstanding</v>
      </c>
      <c r="Q34" s="13" t="s">
        <v>25</v>
      </c>
    </row>
    <row r="35" spans="1:17" ht="60" customHeight="1" x14ac:dyDescent="0.35">
      <c r="A35" s="11" t="s">
        <v>196</v>
      </c>
      <c r="B35" s="2" t="s">
        <v>197</v>
      </c>
      <c r="C35" s="1" t="s">
        <v>198</v>
      </c>
      <c r="D35" s="3" t="s">
        <v>20</v>
      </c>
      <c r="E35" s="3" t="s">
        <v>52</v>
      </c>
      <c r="F35" s="4" t="s">
        <v>22</v>
      </c>
      <c r="G35" s="4" t="s">
        <v>23</v>
      </c>
      <c r="H35" s="4" t="s">
        <v>24</v>
      </c>
      <c r="I35" s="4" t="s">
        <v>25</v>
      </c>
      <c r="J35" s="5" t="s">
        <v>25</v>
      </c>
      <c r="K35" s="5" t="s">
        <v>199</v>
      </c>
      <c r="L35" s="5" t="s">
        <v>200</v>
      </c>
      <c r="M35" s="5" t="s">
        <v>135</v>
      </c>
      <c r="N35" s="5" t="s">
        <v>201</v>
      </c>
      <c r="O35" s="5"/>
      <c r="P35" s="4" t="str">
        <f t="shared" si="0"/>
        <v>Outstanding</v>
      </c>
      <c r="Q35" s="13" t="s">
        <v>25</v>
      </c>
    </row>
    <row r="36" spans="1:17" ht="60" customHeight="1" x14ac:dyDescent="0.35">
      <c r="A36" s="11" t="s">
        <v>196</v>
      </c>
      <c r="B36" s="2" t="s">
        <v>202</v>
      </c>
      <c r="C36" s="1" t="s">
        <v>203</v>
      </c>
      <c r="D36" s="3" t="s">
        <v>20</v>
      </c>
      <c r="E36" s="3" t="s">
        <v>21</v>
      </c>
      <c r="F36" s="4" t="s">
        <v>22</v>
      </c>
      <c r="G36" s="4" t="s">
        <v>23</v>
      </c>
      <c r="H36" s="4" t="s">
        <v>24</v>
      </c>
      <c r="I36" s="4" t="s">
        <v>25</v>
      </c>
      <c r="J36" s="5" t="s">
        <v>25</v>
      </c>
      <c r="K36" s="5" t="s">
        <v>204</v>
      </c>
      <c r="L36" s="5" t="s">
        <v>97</v>
      </c>
      <c r="M36" s="5"/>
      <c r="N36" s="5" t="s">
        <v>205</v>
      </c>
      <c r="O36" s="5"/>
      <c r="P36" s="4" t="str">
        <f t="shared" si="0"/>
        <v>Outstanding</v>
      </c>
      <c r="Q36" s="13" t="s">
        <v>25</v>
      </c>
    </row>
    <row r="37" spans="1:17" ht="60" customHeight="1" x14ac:dyDescent="0.35">
      <c r="A37" s="11" t="s">
        <v>196</v>
      </c>
      <c r="B37" s="2" t="s">
        <v>206</v>
      </c>
      <c r="C37" s="1" t="s">
        <v>207</v>
      </c>
      <c r="D37" s="3" t="s">
        <v>20</v>
      </c>
      <c r="E37" s="3" t="s">
        <v>21</v>
      </c>
      <c r="F37" s="4" t="s">
        <v>22</v>
      </c>
      <c r="G37" s="4" t="s">
        <v>23</v>
      </c>
      <c r="H37" s="4" t="s">
        <v>24</v>
      </c>
      <c r="I37" s="4" t="s">
        <v>25</v>
      </c>
      <c r="J37" s="5" t="s">
        <v>25</v>
      </c>
      <c r="K37" s="5" t="s">
        <v>208</v>
      </c>
      <c r="L37" s="5" t="s">
        <v>102</v>
      </c>
      <c r="M37" s="5"/>
      <c r="N37" s="5" t="s">
        <v>209</v>
      </c>
      <c r="O37" s="5"/>
      <c r="P37" s="4" t="str">
        <f t="shared" si="0"/>
        <v>Outstanding</v>
      </c>
      <c r="Q37" s="13" t="s">
        <v>25</v>
      </c>
    </row>
    <row r="38" spans="1:17" ht="60" customHeight="1" x14ac:dyDescent="0.35">
      <c r="A38" s="11" t="s">
        <v>196</v>
      </c>
      <c r="B38" s="2" t="s">
        <v>210</v>
      </c>
      <c r="C38" s="1" t="s">
        <v>211</v>
      </c>
      <c r="D38" s="3" t="s">
        <v>20</v>
      </c>
      <c r="E38" s="3" t="s">
        <v>21</v>
      </c>
      <c r="F38" s="4" t="s">
        <v>22</v>
      </c>
      <c r="G38" s="4" t="s">
        <v>23</v>
      </c>
      <c r="H38" s="4" t="s">
        <v>24</v>
      </c>
      <c r="I38" s="4" t="s">
        <v>25</v>
      </c>
      <c r="J38" s="5" t="s">
        <v>25</v>
      </c>
      <c r="K38" s="5" t="s">
        <v>212</v>
      </c>
      <c r="L38" s="5" t="s">
        <v>107</v>
      </c>
      <c r="M38" s="5"/>
      <c r="N38" s="5" t="s">
        <v>213</v>
      </c>
      <c r="O38" s="5"/>
      <c r="P38" s="4" t="str">
        <f t="shared" si="0"/>
        <v>Outstanding</v>
      </c>
      <c r="Q38" s="13" t="s">
        <v>25</v>
      </c>
    </row>
    <row r="39" spans="1:17" ht="60" customHeight="1" x14ac:dyDescent="0.35">
      <c r="A39" s="11" t="s">
        <v>214</v>
      </c>
      <c r="B39" s="2" t="s">
        <v>215</v>
      </c>
      <c r="C39" s="1" t="s">
        <v>216</v>
      </c>
      <c r="D39" s="3" t="s">
        <v>82</v>
      </c>
      <c r="E39" s="3" t="s">
        <v>21</v>
      </c>
      <c r="F39" s="4" t="s">
        <v>22</v>
      </c>
      <c r="G39" s="4" t="s">
        <v>23</v>
      </c>
      <c r="H39" s="4" t="s">
        <v>24</v>
      </c>
      <c r="I39" s="4" t="s">
        <v>25</v>
      </c>
      <c r="J39" s="5" t="s">
        <v>25</v>
      </c>
      <c r="K39" s="5" t="s">
        <v>217</v>
      </c>
      <c r="L39" s="5" t="s">
        <v>218</v>
      </c>
      <c r="M39" s="5"/>
      <c r="N39" s="5" t="s">
        <v>219</v>
      </c>
      <c r="O39" s="5"/>
      <c r="P39" s="4" t="str">
        <f t="shared" si="0"/>
        <v>Outstanding</v>
      </c>
      <c r="Q39" s="13" t="s">
        <v>25</v>
      </c>
    </row>
    <row r="40" spans="1:17" ht="60" customHeight="1" x14ac:dyDescent="0.35">
      <c r="A40" s="11" t="s">
        <v>214</v>
      </c>
      <c r="B40" s="2" t="s">
        <v>220</v>
      </c>
      <c r="C40" s="1" t="s">
        <v>221</v>
      </c>
      <c r="D40" s="3" t="s">
        <v>82</v>
      </c>
      <c r="E40" s="3" t="s">
        <v>21</v>
      </c>
      <c r="F40" s="4" t="s">
        <v>22</v>
      </c>
      <c r="G40" s="4" t="s">
        <v>23</v>
      </c>
      <c r="H40" s="4" t="s">
        <v>24</v>
      </c>
      <c r="I40" s="4" t="s">
        <v>25</v>
      </c>
      <c r="J40" s="5" t="s">
        <v>25</v>
      </c>
      <c r="K40" s="5" t="s">
        <v>222</v>
      </c>
      <c r="L40" s="5" t="s">
        <v>223</v>
      </c>
      <c r="M40" s="5"/>
      <c r="N40" s="5" t="s">
        <v>224</v>
      </c>
      <c r="O40" s="5"/>
      <c r="P40" s="4" t="str">
        <f t="shared" si="0"/>
        <v>Outstanding</v>
      </c>
      <c r="Q40" s="13" t="s">
        <v>25</v>
      </c>
    </row>
    <row r="41" spans="1:17" ht="60" customHeight="1" x14ac:dyDescent="0.35">
      <c r="A41" s="11" t="s">
        <v>214</v>
      </c>
      <c r="B41" s="2" t="s">
        <v>225</v>
      </c>
      <c r="C41" s="1" t="s">
        <v>226</v>
      </c>
      <c r="D41" s="3" t="s">
        <v>20</v>
      </c>
      <c r="E41" s="3" t="s">
        <v>52</v>
      </c>
      <c r="F41" s="4" t="s">
        <v>22</v>
      </c>
      <c r="G41" s="4" t="s">
        <v>23</v>
      </c>
      <c r="H41" s="4" t="s">
        <v>24</v>
      </c>
      <c r="I41" s="4" t="s">
        <v>25</v>
      </c>
      <c r="J41" s="5" t="s">
        <v>25</v>
      </c>
      <c r="K41" s="5" t="s">
        <v>227</v>
      </c>
      <c r="L41" s="5" t="s">
        <v>228</v>
      </c>
      <c r="M41" s="5"/>
      <c r="N41" s="5" t="s">
        <v>229</v>
      </c>
      <c r="O41" s="5" t="s">
        <v>230</v>
      </c>
      <c r="P41" s="4" t="str">
        <f t="shared" si="0"/>
        <v>Outstanding</v>
      </c>
      <c r="Q41" s="13" t="s">
        <v>25</v>
      </c>
    </row>
    <row r="42" spans="1:17" ht="60" customHeight="1" x14ac:dyDescent="0.35">
      <c r="A42" s="11" t="s">
        <v>231</v>
      </c>
      <c r="B42" s="2" t="s">
        <v>232</v>
      </c>
      <c r="C42" s="1" t="s">
        <v>233</v>
      </c>
      <c r="D42" s="3" t="s">
        <v>82</v>
      </c>
      <c r="E42" s="3" t="s">
        <v>21</v>
      </c>
      <c r="F42" s="4" t="s">
        <v>22</v>
      </c>
      <c r="G42" s="4" t="s">
        <v>23</v>
      </c>
      <c r="H42" s="4" t="s">
        <v>24</v>
      </c>
      <c r="I42" s="4" t="s">
        <v>25</v>
      </c>
      <c r="J42" s="5" t="s">
        <v>25</v>
      </c>
      <c r="K42" s="5" t="s">
        <v>234</v>
      </c>
      <c r="L42" s="5" t="s">
        <v>235</v>
      </c>
      <c r="M42" s="5"/>
      <c r="N42" s="5" t="s">
        <v>236</v>
      </c>
      <c r="O42" s="5"/>
      <c r="P42" s="4" t="str">
        <f t="shared" si="0"/>
        <v>Outstanding</v>
      </c>
      <c r="Q42" s="13" t="s">
        <v>25</v>
      </c>
    </row>
    <row r="43" spans="1:17" ht="60" customHeight="1" x14ac:dyDescent="0.35">
      <c r="A43" s="11" t="s">
        <v>237</v>
      </c>
      <c r="B43" s="2" t="s">
        <v>238</v>
      </c>
      <c r="C43" s="1" t="s">
        <v>239</v>
      </c>
      <c r="D43" s="3" t="s">
        <v>20</v>
      </c>
      <c r="E43" s="3" t="s">
        <v>21</v>
      </c>
      <c r="F43" s="4" t="s">
        <v>22</v>
      </c>
      <c r="G43" s="4" t="s">
        <v>23</v>
      </c>
      <c r="H43" s="4" t="s">
        <v>24</v>
      </c>
      <c r="I43" s="4" t="s">
        <v>25</v>
      </c>
      <c r="J43" s="5" t="s">
        <v>25</v>
      </c>
      <c r="K43" s="5" t="s">
        <v>240</v>
      </c>
      <c r="L43" s="5" t="s">
        <v>241</v>
      </c>
      <c r="M43" s="5"/>
      <c r="N43" s="5" t="s">
        <v>242</v>
      </c>
      <c r="O43" s="5"/>
      <c r="P43" s="4" t="str">
        <f t="shared" si="0"/>
        <v>Outstanding</v>
      </c>
      <c r="Q43" s="13" t="s">
        <v>25</v>
      </c>
    </row>
    <row r="44" spans="1:17" ht="60" customHeight="1" x14ac:dyDescent="0.35">
      <c r="A44" s="11" t="s">
        <v>237</v>
      </c>
      <c r="B44" s="2" t="s">
        <v>243</v>
      </c>
      <c r="C44" s="1" t="s">
        <v>244</v>
      </c>
      <c r="D44" s="3" t="s">
        <v>20</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237</v>
      </c>
      <c r="B45" s="2" t="s">
        <v>248</v>
      </c>
      <c r="C45" s="1" t="s">
        <v>249</v>
      </c>
      <c r="D45" s="3" t="s">
        <v>20</v>
      </c>
      <c r="E45" s="3" t="s">
        <v>52</v>
      </c>
      <c r="F45" s="4" t="s">
        <v>22</v>
      </c>
      <c r="G45" s="4" t="s">
        <v>23</v>
      </c>
      <c r="H45" s="4" t="s">
        <v>24</v>
      </c>
      <c r="I45" s="4" t="s">
        <v>25</v>
      </c>
      <c r="J45" s="5" t="s">
        <v>25</v>
      </c>
      <c r="K45" s="5" t="s">
        <v>250</v>
      </c>
      <c r="L45" s="5" t="s">
        <v>251</v>
      </c>
      <c r="M45" s="5"/>
      <c r="N45" s="5" t="s">
        <v>252</v>
      </c>
      <c r="O45" s="5"/>
      <c r="P45" s="4" t="str">
        <f t="shared" si="0"/>
        <v>Outstanding</v>
      </c>
      <c r="Q45" s="13" t="s">
        <v>25</v>
      </c>
    </row>
    <row r="46" spans="1:17" ht="60" customHeight="1" x14ac:dyDescent="0.35">
      <c r="A46" s="11" t="s">
        <v>237</v>
      </c>
      <c r="B46" s="2" t="s">
        <v>253</v>
      </c>
      <c r="C46" s="1" t="s">
        <v>254</v>
      </c>
      <c r="D46" s="3" t="s">
        <v>82</v>
      </c>
      <c r="E46" s="3" t="s">
        <v>21</v>
      </c>
      <c r="F46" s="4" t="s">
        <v>22</v>
      </c>
      <c r="G46" s="4" t="s">
        <v>23</v>
      </c>
      <c r="H46" s="4" t="s">
        <v>24</v>
      </c>
      <c r="I46" s="4" t="s">
        <v>25</v>
      </c>
      <c r="J46" s="5" t="s">
        <v>25</v>
      </c>
      <c r="K46" s="5" t="s">
        <v>255</v>
      </c>
      <c r="L46" s="5" t="s">
        <v>256</v>
      </c>
      <c r="M46" s="5"/>
      <c r="N46" s="5" t="s">
        <v>257</v>
      </c>
      <c r="O46" s="5"/>
      <c r="P46" s="4" t="str">
        <f t="shared" si="0"/>
        <v>Outstanding</v>
      </c>
      <c r="Q46" s="13" t="s">
        <v>25</v>
      </c>
    </row>
    <row r="47" spans="1:17" ht="60" customHeight="1" x14ac:dyDescent="0.35">
      <c r="A47" s="11" t="s">
        <v>258</v>
      </c>
      <c r="B47" s="2" t="s">
        <v>259</v>
      </c>
      <c r="C47" s="1" t="s">
        <v>260</v>
      </c>
      <c r="D47" s="3" t="s">
        <v>20</v>
      </c>
      <c r="E47" s="3" t="s">
        <v>21</v>
      </c>
      <c r="F47" s="4" t="s">
        <v>22</v>
      </c>
      <c r="G47" s="4" t="s">
        <v>23</v>
      </c>
      <c r="H47" s="4" t="s">
        <v>24</v>
      </c>
      <c r="I47" s="4" t="s">
        <v>25</v>
      </c>
      <c r="J47" s="5" t="s">
        <v>25</v>
      </c>
      <c r="K47" s="5" t="s">
        <v>261</v>
      </c>
      <c r="L47" s="5" t="s">
        <v>262</v>
      </c>
      <c r="M47" s="5" t="s">
        <v>263</v>
      </c>
      <c r="N47" s="5" t="s">
        <v>264</v>
      </c>
      <c r="O47" s="5" t="s">
        <v>265</v>
      </c>
      <c r="P47" s="4" t="str">
        <f t="shared" si="0"/>
        <v>Outstanding</v>
      </c>
      <c r="Q47" s="13" t="s">
        <v>25</v>
      </c>
    </row>
    <row r="48" spans="1:17" ht="60" customHeight="1" x14ac:dyDescent="0.35">
      <c r="A48" s="11" t="s">
        <v>258</v>
      </c>
      <c r="B48" s="2" t="s">
        <v>266</v>
      </c>
      <c r="C48" s="1" t="s">
        <v>267</v>
      </c>
      <c r="D48" s="3" t="s">
        <v>20</v>
      </c>
      <c r="E48" s="3" t="s">
        <v>21</v>
      </c>
      <c r="F48" s="4" t="s">
        <v>22</v>
      </c>
      <c r="G48" s="4" t="s">
        <v>23</v>
      </c>
      <c r="H48" s="4" t="s">
        <v>24</v>
      </c>
      <c r="I48" s="4" t="s">
        <v>25</v>
      </c>
      <c r="J48" s="5" t="s">
        <v>25</v>
      </c>
      <c r="K48" s="5" t="s">
        <v>268</v>
      </c>
      <c r="L48" s="5" t="s">
        <v>269</v>
      </c>
      <c r="M48" s="5"/>
      <c r="N48" s="5" t="s">
        <v>270</v>
      </c>
      <c r="O48" s="5" t="s">
        <v>271</v>
      </c>
      <c r="P48" s="4" t="str">
        <f t="shared" si="0"/>
        <v>Outstanding</v>
      </c>
      <c r="Q48" s="13" t="s">
        <v>25</v>
      </c>
    </row>
    <row r="49" spans="1:17" ht="60" customHeight="1" x14ac:dyDescent="0.35">
      <c r="A49" s="11" t="s">
        <v>272</v>
      </c>
      <c r="B49" s="2" t="s">
        <v>273</v>
      </c>
      <c r="C49" s="1" t="s">
        <v>274</v>
      </c>
      <c r="D49" s="3" t="s">
        <v>20</v>
      </c>
      <c r="E49" s="3" t="s">
        <v>21</v>
      </c>
      <c r="F49" s="4" t="s">
        <v>22</v>
      </c>
      <c r="G49" s="4" t="s">
        <v>23</v>
      </c>
      <c r="H49" s="4" t="s">
        <v>24</v>
      </c>
      <c r="I49" s="4" t="s">
        <v>25</v>
      </c>
      <c r="J49" s="5" t="s">
        <v>25</v>
      </c>
      <c r="K49" s="5" t="s">
        <v>275</v>
      </c>
      <c r="L49" s="5" t="s">
        <v>276</v>
      </c>
      <c r="M49" s="5"/>
      <c r="N49" s="5" t="s">
        <v>277</v>
      </c>
      <c r="O49" s="5" t="s">
        <v>278</v>
      </c>
      <c r="P49" s="4" t="str">
        <f t="shared" si="0"/>
        <v>Outstanding</v>
      </c>
      <c r="Q49" s="13" t="s">
        <v>25</v>
      </c>
    </row>
    <row r="50" spans="1:17" ht="60" customHeight="1" x14ac:dyDescent="0.35">
      <c r="A50" s="11" t="s">
        <v>272</v>
      </c>
      <c r="B50" s="2" t="s">
        <v>279</v>
      </c>
      <c r="C50" s="1" t="s">
        <v>280</v>
      </c>
      <c r="D50" s="3" t="s">
        <v>20</v>
      </c>
      <c r="E50" s="3" t="s">
        <v>21</v>
      </c>
      <c r="F50" s="4" t="s">
        <v>22</v>
      </c>
      <c r="G50" s="4" t="s">
        <v>23</v>
      </c>
      <c r="H50" s="4" t="s">
        <v>24</v>
      </c>
      <c r="I50" s="4" t="s">
        <v>25</v>
      </c>
      <c r="J50" s="5" t="s">
        <v>25</v>
      </c>
      <c r="K50" s="5" t="s">
        <v>281</v>
      </c>
      <c r="L50" s="5" t="s">
        <v>282</v>
      </c>
      <c r="M50" s="5"/>
      <c r="N50" s="5" t="s">
        <v>283</v>
      </c>
      <c r="O50" s="5" t="s">
        <v>284</v>
      </c>
      <c r="P50" s="4" t="str">
        <f t="shared" si="0"/>
        <v>Outstanding</v>
      </c>
      <c r="Q50" s="13" t="s">
        <v>25</v>
      </c>
    </row>
    <row r="51" spans="1:17" ht="60" customHeight="1" x14ac:dyDescent="0.35">
      <c r="A51" s="11" t="s">
        <v>272</v>
      </c>
      <c r="B51" s="2" t="s">
        <v>285</v>
      </c>
      <c r="C51" s="1" t="s">
        <v>286</v>
      </c>
      <c r="D51" s="3" t="s">
        <v>20</v>
      </c>
      <c r="E51" s="3" t="s">
        <v>21</v>
      </c>
      <c r="F51" s="4" t="s">
        <v>22</v>
      </c>
      <c r="G51" s="4" t="s">
        <v>23</v>
      </c>
      <c r="H51" s="4" t="s">
        <v>24</v>
      </c>
      <c r="I51" s="4" t="s">
        <v>25</v>
      </c>
      <c r="J51" s="5" t="s">
        <v>25</v>
      </c>
      <c r="K51" s="5" t="s">
        <v>287</v>
      </c>
      <c r="L51" s="5" t="s">
        <v>288</v>
      </c>
      <c r="M51" s="5"/>
      <c r="N51" s="5" t="s">
        <v>289</v>
      </c>
      <c r="O51" s="5" t="s">
        <v>290</v>
      </c>
      <c r="P51" s="4" t="str">
        <f t="shared" si="0"/>
        <v>Outstanding</v>
      </c>
      <c r="Q51" s="13" t="s">
        <v>25</v>
      </c>
    </row>
    <row r="52" spans="1:17" ht="60" customHeight="1" x14ac:dyDescent="0.35">
      <c r="A52" s="11" t="s">
        <v>272</v>
      </c>
      <c r="B52" s="2" t="s">
        <v>291</v>
      </c>
      <c r="C52" s="1" t="s">
        <v>292</v>
      </c>
      <c r="D52" s="3" t="s">
        <v>20</v>
      </c>
      <c r="E52" s="3" t="s">
        <v>21</v>
      </c>
      <c r="F52" s="4" t="s">
        <v>22</v>
      </c>
      <c r="G52" s="4" t="s">
        <v>23</v>
      </c>
      <c r="H52" s="4" t="s">
        <v>24</v>
      </c>
      <c r="I52" s="4" t="s">
        <v>25</v>
      </c>
      <c r="J52" s="5" t="s">
        <v>25</v>
      </c>
      <c r="K52" s="5" t="s">
        <v>293</v>
      </c>
      <c r="L52" s="5" t="s">
        <v>294</v>
      </c>
      <c r="M52" s="5"/>
      <c r="N52" s="5" t="s">
        <v>295</v>
      </c>
      <c r="O52" s="5" t="s">
        <v>296</v>
      </c>
      <c r="P52" s="4" t="str">
        <f t="shared" si="0"/>
        <v>Outstanding</v>
      </c>
      <c r="Q52" s="13" t="s">
        <v>25</v>
      </c>
    </row>
    <row r="53" spans="1:17" ht="60" customHeight="1" x14ac:dyDescent="0.35">
      <c r="A53" s="11" t="s">
        <v>272</v>
      </c>
      <c r="B53" s="2" t="s">
        <v>297</v>
      </c>
      <c r="C53" s="1" t="s">
        <v>298</v>
      </c>
      <c r="D53" s="3" t="s">
        <v>20</v>
      </c>
      <c r="E53" s="3" t="s">
        <v>21</v>
      </c>
      <c r="F53" s="4" t="s">
        <v>22</v>
      </c>
      <c r="G53" s="4" t="s">
        <v>23</v>
      </c>
      <c r="H53" s="4" t="s">
        <v>24</v>
      </c>
      <c r="I53" s="4" t="s">
        <v>25</v>
      </c>
      <c r="J53" s="5" t="s">
        <v>25</v>
      </c>
      <c r="K53" s="5" t="s">
        <v>299</v>
      </c>
      <c r="L53" s="5" t="s">
        <v>300</v>
      </c>
      <c r="M53" s="5"/>
      <c r="N53" s="5" t="s">
        <v>301</v>
      </c>
      <c r="O53" s="5"/>
      <c r="P53" s="4" t="str">
        <f t="shared" si="0"/>
        <v>Outstanding</v>
      </c>
      <c r="Q53" s="13" t="s">
        <v>25</v>
      </c>
    </row>
    <row r="54" spans="1:17" ht="60" customHeight="1" x14ac:dyDescent="0.35">
      <c r="A54" s="11" t="s">
        <v>272</v>
      </c>
      <c r="B54" s="2" t="s">
        <v>302</v>
      </c>
      <c r="C54" s="1" t="s">
        <v>303</v>
      </c>
      <c r="D54" s="3" t="s">
        <v>20</v>
      </c>
      <c r="E54" s="3" t="s">
        <v>21</v>
      </c>
      <c r="F54" s="4" t="s">
        <v>22</v>
      </c>
      <c r="G54" s="4" t="s">
        <v>23</v>
      </c>
      <c r="H54" s="4" t="s">
        <v>24</v>
      </c>
      <c r="I54" s="4" t="s">
        <v>25</v>
      </c>
      <c r="J54" s="5" t="s">
        <v>25</v>
      </c>
      <c r="K54" s="5" t="s">
        <v>304</v>
      </c>
      <c r="L54" s="5" t="s">
        <v>305</v>
      </c>
      <c r="M54" s="5"/>
      <c r="N54" s="5" t="s">
        <v>306</v>
      </c>
      <c r="O54" s="5" t="s">
        <v>307</v>
      </c>
      <c r="P54" s="4" t="str">
        <f t="shared" si="0"/>
        <v>Outstanding</v>
      </c>
      <c r="Q54" s="13" t="s">
        <v>25</v>
      </c>
    </row>
    <row r="55" spans="1:17" ht="60" customHeight="1" x14ac:dyDescent="0.35">
      <c r="A55" s="11" t="s">
        <v>308</v>
      </c>
      <c r="B55" s="2" t="s">
        <v>309</v>
      </c>
      <c r="C55" s="1" t="s">
        <v>310</v>
      </c>
      <c r="D55" s="3" t="s">
        <v>20</v>
      </c>
      <c r="E55" s="3" t="s">
        <v>21</v>
      </c>
      <c r="F55" s="4" t="s">
        <v>22</v>
      </c>
      <c r="G55" s="4" t="s">
        <v>23</v>
      </c>
      <c r="H55" s="4" t="s">
        <v>24</v>
      </c>
      <c r="I55" s="4" t="s">
        <v>25</v>
      </c>
      <c r="J55" s="5" t="s">
        <v>25</v>
      </c>
      <c r="K55" s="5" t="s">
        <v>311</v>
      </c>
      <c r="L55" s="5" t="s">
        <v>312</v>
      </c>
      <c r="M55" s="5"/>
      <c r="N55" s="5" t="s">
        <v>313</v>
      </c>
      <c r="O55" s="5"/>
      <c r="P55" s="4" t="str">
        <f t="shared" si="0"/>
        <v>Outstanding</v>
      </c>
      <c r="Q55" s="13" t="s">
        <v>25</v>
      </c>
    </row>
    <row r="56" spans="1:17" ht="60" customHeight="1" x14ac:dyDescent="0.35">
      <c r="A56" s="11" t="s">
        <v>308</v>
      </c>
      <c r="B56" s="2" t="s">
        <v>314</v>
      </c>
      <c r="C56" s="1" t="s">
        <v>315</v>
      </c>
      <c r="D56" s="3" t="s">
        <v>20</v>
      </c>
      <c r="E56" s="3" t="s">
        <v>21</v>
      </c>
      <c r="F56" s="4" t="s">
        <v>22</v>
      </c>
      <c r="G56" s="4" t="s">
        <v>23</v>
      </c>
      <c r="H56" s="4" t="s">
        <v>24</v>
      </c>
      <c r="I56" s="4" t="s">
        <v>25</v>
      </c>
      <c r="J56" s="5" t="s">
        <v>25</v>
      </c>
      <c r="K56" s="5" t="s">
        <v>316</v>
      </c>
      <c r="L56" s="5" t="s">
        <v>317</v>
      </c>
      <c r="M56" s="5"/>
      <c r="N56" s="5" t="s">
        <v>318</v>
      </c>
      <c r="O56" s="5"/>
      <c r="P56" s="4" t="str">
        <f t="shared" si="0"/>
        <v>Outstanding</v>
      </c>
      <c r="Q56" s="13" t="s">
        <v>25</v>
      </c>
    </row>
    <row r="57" spans="1:17" ht="60" customHeight="1" x14ac:dyDescent="0.35">
      <c r="A57" s="11" t="s">
        <v>308</v>
      </c>
      <c r="B57" s="2" t="s">
        <v>319</v>
      </c>
      <c r="C57" s="1" t="s">
        <v>320</v>
      </c>
      <c r="D57" s="3" t="s">
        <v>20</v>
      </c>
      <c r="E57" s="3" t="s">
        <v>21</v>
      </c>
      <c r="F57" s="4" t="s">
        <v>22</v>
      </c>
      <c r="G57" s="4" t="s">
        <v>23</v>
      </c>
      <c r="H57" s="4" t="s">
        <v>24</v>
      </c>
      <c r="I57" s="4" t="s">
        <v>25</v>
      </c>
      <c r="J57" s="5" t="s">
        <v>25</v>
      </c>
      <c r="K57" s="5" t="s">
        <v>321</v>
      </c>
      <c r="L57" s="5" t="s">
        <v>322</v>
      </c>
      <c r="M57" s="5"/>
      <c r="N57" s="5" t="s">
        <v>323</v>
      </c>
      <c r="O57" s="5"/>
      <c r="P57" s="4" t="str">
        <f t="shared" si="0"/>
        <v>Outstanding</v>
      </c>
      <c r="Q57" s="13" t="s">
        <v>25</v>
      </c>
    </row>
    <row r="58" spans="1:17" ht="60" customHeight="1" x14ac:dyDescent="0.35">
      <c r="A58" s="11" t="s">
        <v>308</v>
      </c>
      <c r="B58" s="2" t="s">
        <v>324</v>
      </c>
      <c r="C58" s="1" t="s">
        <v>325</v>
      </c>
      <c r="D58" s="3" t="s">
        <v>20</v>
      </c>
      <c r="E58" s="3" t="s">
        <v>21</v>
      </c>
      <c r="F58" s="4" t="s">
        <v>22</v>
      </c>
      <c r="G58" s="4" t="s">
        <v>23</v>
      </c>
      <c r="H58" s="4" t="s">
        <v>24</v>
      </c>
      <c r="I58" s="4" t="s">
        <v>25</v>
      </c>
      <c r="J58" s="5" t="s">
        <v>25</v>
      </c>
      <c r="K58" s="5" t="s">
        <v>326</v>
      </c>
      <c r="L58" s="5" t="s">
        <v>327</v>
      </c>
      <c r="M58" s="5"/>
      <c r="N58" s="5" t="s">
        <v>328</v>
      </c>
      <c r="O58" s="5"/>
      <c r="P58" s="4" t="str">
        <f t="shared" si="0"/>
        <v>Outstanding</v>
      </c>
      <c r="Q58" s="13" t="s">
        <v>25</v>
      </c>
    </row>
    <row r="59" spans="1:17" ht="60" customHeight="1" x14ac:dyDescent="0.35">
      <c r="A59" s="11" t="s">
        <v>308</v>
      </c>
      <c r="B59" s="2" t="s">
        <v>329</v>
      </c>
      <c r="C59" s="1" t="s">
        <v>330</v>
      </c>
      <c r="D59" s="3" t="s">
        <v>20</v>
      </c>
      <c r="E59" s="3" t="s">
        <v>21</v>
      </c>
      <c r="F59" s="4" t="s">
        <v>22</v>
      </c>
      <c r="G59" s="4" t="s">
        <v>23</v>
      </c>
      <c r="H59" s="4" t="s">
        <v>24</v>
      </c>
      <c r="I59" s="4" t="s">
        <v>25</v>
      </c>
      <c r="J59" s="5" t="s">
        <v>25</v>
      </c>
      <c r="K59" s="5" t="s">
        <v>331</v>
      </c>
      <c r="L59" s="5" t="s">
        <v>332</v>
      </c>
      <c r="M59" s="5"/>
      <c r="N59" s="5" t="s">
        <v>333</v>
      </c>
      <c r="O59" s="5" t="s">
        <v>334</v>
      </c>
      <c r="P59" s="4" t="str">
        <f t="shared" si="0"/>
        <v>Outstanding</v>
      </c>
      <c r="Q59" s="13" t="s">
        <v>25</v>
      </c>
    </row>
    <row r="60" spans="1:17" ht="60" customHeight="1" x14ac:dyDescent="0.35">
      <c r="A60" s="11" t="s">
        <v>308</v>
      </c>
      <c r="B60" s="2" t="s">
        <v>335</v>
      </c>
      <c r="C60" s="1" t="s">
        <v>336</v>
      </c>
      <c r="D60" s="3" t="s">
        <v>20</v>
      </c>
      <c r="E60" s="3" t="s">
        <v>21</v>
      </c>
      <c r="F60" s="4" t="s">
        <v>22</v>
      </c>
      <c r="G60" s="4" t="s">
        <v>23</v>
      </c>
      <c r="H60" s="4" t="s">
        <v>24</v>
      </c>
      <c r="I60" s="4" t="s">
        <v>25</v>
      </c>
      <c r="J60" s="5" t="s">
        <v>25</v>
      </c>
      <c r="K60" s="5" t="s">
        <v>337</v>
      </c>
      <c r="L60" s="5" t="s">
        <v>338</v>
      </c>
      <c r="M60" s="5"/>
      <c r="N60" s="5" t="s">
        <v>339</v>
      </c>
      <c r="O60" s="5" t="s">
        <v>334</v>
      </c>
      <c r="P60" s="4" t="str">
        <f t="shared" si="0"/>
        <v>Outstanding</v>
      </c>
      <c r="Q60" s="13" t="s">
        <v>25</v>
      </c>
    </row>
    <row r="61" spans="1:17" ht="60" customHeight="1" x14ac:dyDescent="0.35">
      <c r="A61" s="11" t="s">
        <v>340</v>
      </c>
      <c r="B61" s="2" t="s">
        <v>341</v>
      </c>
      <c r="C61" s="1" t="s">
        <v>342</v>
      </c>
      <c r="D61" s="3" t="s">
        <v>20</v>
      </c>
      <c r="E61" s="3" t="s">
        <v>52</v>
      </c>
      <c r="F61" s="4" t="s">
        <v>22</v>
      </c>
      <c r="G61" s="4" t="s">
        <v>23</v>
      </c>
      <c r="H61" s="4" t="s">
        <v>24</v>
      </c>
      <c r="I61" s="4" t="s">
        <v>25</v>
      </c>
      <c r="J61" s="5" t="s">
        <v>25</v>
      </c>
      <c r="K61" s="5" t="s">
        <v>343</v>
      </c>
      <c r="L61" s="5" t="s">
        <v>344</v>
      </c>
      <c r="M61" s="5" t="s">
        <v>345</v>
      </c>
      <c r="N61" s="5" t="s">
        <v>346</v>
      </c>
      <c r="O61" s="5"/>
      <c r="P61" s="4" t="str">
        <f t="shared" si="0"/>
        <v>Outstanding</v>
      </c>
      <c r="Q61" s="13" t="s">
        <v>25</v>
      </c>
    </row>
    <row r="62" spans="1:17" ht="60" customHeight="1" x14ac:dyDescent="0.35">
      <c r="A62" s="11" t="s">
        <v>340</v>
      </c>
      <c r="B62" s="2" t="s">
        <v>347</v>
      </c>
      <c r="C62" s="1" t="s">
        <v>348</v>
      </c>
      <c r="D62" s="3" t="s">
        <v>20</v>
      </c>
      <c r="E62" s="3" t="s">
        <v>21</v>
      </c>
      <c r="F62" s="4" t="s">
        <v>22</v>
      </c>
      <c r="G62" s="4" t="s">
        <v>23</v>
      </c>
      <c r="H62" s="4" t="s">
        <v>24</v>
      </c>
      <c r="I62" s="4" t="s">
        <v>25</v>
      </c>
      <c r="J62" s="5" t="s">
        <v>25</v>
      </c>
      <c r="K62" s="5" t="s">
        <v>349</v>
      </c>
      <c r="L62" s="5" t="s">
        <v>350</v>
      </c>
      <c r="M62" s="5"/>
      <c r="N62" s="5" t="s">
        <v>351</v>
      </c>
      <c r="O62" s="5" t="s">
        <v>352</v>
      </c>
      <c r="P62" s="4" t="str">
        <f t="shared" si="0"/>
        <v>Outstanding</v>
      </c>
      <c r="Q62" s="13" t="s">
        <v>25</v>
      </c>
    </row>
    <row r="63" spans="1:17" ht="60" customHeight="1" x14ac:dyDescent="0.35">
      <c r="A63" s="11" t="s">
        <v>340</v>
      </c>
      <c r="B63" s="2" t="s">
        <v>353</v>
      </c>
      <c r="C63" s="1" t="s">
        <v>354</v>
      </c>
      <c r="D63" s="3" t="s">
        <v>20</v>
      </c>
      <c r="E63" s="3" t="s">
        <v>21</v>
      </c>
      <c r="F63" s="4" t="s">
        <v>22</v>
      </c>
      <c r="G63" s="4" t="s">
        <v>23</v>
      </c>
      <c r="H63" s="4" t="s">
        <v>24</v>
      </c>
      <c r="I63" s="4" t="s">
        <v>25</v>
      </c>
      <c r="J63" s="5" t="s">
        <v>25</v>
      </c>
      <c r="K63" s="5" t="s">
        <v>355</v>
      </c>
      <c r="L63" s="5" t="s">
        <v>356</v>
      </c>
      <c r="M63" s="5"/>
      <c r="N63" s="5" t="s">
        <v>357</v>
      </c>
      <c r="O63" s="5" t="s">
        <v>358</v>
      </c>
      <c r="P63" s="4" t="str">
        <f t="shared" si="0"/>
        <v>Outstanding</v>
      </c>
      <c r="Q63" s="13" t="s">
        <v>25</v>
      </c>
    </row>
    <row r="64" spans="1:17" ht="60" customHeight="1" x14ac:dyDescent="0.35">
      <c r="A64" s="11" t="s">
        <v>340</v>
      </c>
      <c r="B64" s="2" t="s">
        <v>359</v>
      </c>
      <c r="C64" s="1" t="s">
        <v>360</v>
      </c>
      <c r="D64" s="3" t="s">
        <v>20</v>
      </c>
      <c r="E64" s="3" t="s">
        <v>21</v>
      </c>
      <c r="F64" s="4" t="s">
        <v>22</v>
      </c>
      <c r="G64" s="4" t="s">
        <v>23</v>
      </c>
      <c r="H64" s="4" t="s">
        <v>24</v>
      </c>
      <c r="I64" s="4" t="s">
        <v>25</v>
      </c>
      <c r="J64" s="5" t="s">
        <v>25</v>
      </c>
      <c r="K64" s="5" t="s">
        <v>361</v>
      </c>
      <c r="L64" s="5" t="s">
        <v>362</v>
      </c>
      <c r="M64" s="5"/>
      <c r="N64" s="5" t="s">
        <v>363</v>
      </c>
      <c r="O64" s="5"/>
      <c r="P64" s="4" t="str">
        <f t="shared" si="0"/>
        <v>Outstanding</v>
      </c>
      <c r="Q64" s="13" t="s">
        <v>25</v>
      </c>
    </row>
    <row r="65" spans="1:17" ht="60" customHeight="1" x14ac:dyDescent="0.35">
      <c r="A65" s="11" t="s">
        <v>340</v>
      </c>
      <c r="B65" s="2" t="s">
        <v>364</v>
      </c>
      <c r="C65" s="1" t="s">
        <v>365</v>
      </c>
      <c r="D65" s="3" t="s">
        <v>20</v>
      </c>
      <c r="E65" s="3" t="s">
        <v>21</v>
      </c>
      <c r="F65" s="4" t="s">
        <v>22</v>
      </c>
      <c r="G65" s="4" t="s">
        <v>23</v>
      </c>
      <c r="H65" s="4" t="s">
        <v>24</v>
      </c>
      <c r="I65" s="4" t="s">
        <v>25</v>
      </c>
      <c r="J65" s="5" t="s">
        <v>25</v>
      </c>
      <c r="K65" s="5" t="s">
        <v>366</v>
      </c>
      <c r="L65" s="5" t="s">
        <v>367</v>
      </c>
      <c r="M65" s="5"/>
      <c r="N65" s="5" t="s">
        <v>368</v>
      </c>
      <c r="O65" s="5"/>
      <c r="P65" s="4" t="str">
        <f t="shared" si="0"/>
        <v>Outstanding</v>
      </c>
      <c r="Q65" s="13" t="s">
        <v>25</v>
      </c>
    </row>
    <row r="66" spans="1:17" ht="60" customHeight="1" x14ac:dyDescent="0.35">
      <c r="A66" s="11" t="s">
        <v>340</v>
      </c>
      <c r="B66" s="2" t="s">
        <v>369</v>
      </c>
      <c r="C66" s="1" t="s">
        <v>370</v>
      </c>
      <c r="D66" s="3" t="s">
        <v>20</v>
      </c>
      <c r="E66" s="3" t="s">
        <v>21</v>
      </c>
      <c r="F66" s="4" t="s">
        <v>22</v>
      </c>
      <c r="G66" s="4" t="s">
        <v>23</v>
      </c>
      <c r="H66" s="4" t="s">
        <v>24</v>
      </c>
      <c r="I66" s="4" t="s">
        <v>25</v>
      </c>
      <c r="J66" s="5" t="s">
        <v>25</v>
      </c>
      <c r="K66" s="5" t="s">
        <v>371</v>
      </c>
      <c r="L66" s="5" t="s">
        <v>372</v>
      </c>
      <c r="M66" s="5" t="s">
        <v>373</v>
      </c>
      <c r="N66" s="5" t="s">
        <v>374</v>
      </c>
      <c r="O66" s="5"/>
      <c r="P66" s="4" t="str">
        <f t="shared" si="0"/>
        <v>Outstanding</v>
      </c>
      <c r="Q66" s="13" t="s">
        <v>25</v>
      </c>
    </row>
    <row r="67" spans="1:17" ht="60" customHeight="1" x14ac:dyDescent="0.35">
      <c r="A67" s="11" t="s">
        <v>340</v>
      </c>
      <c r="B67" s="2" t="s">
        <v>375</v>
      </c>
      <c r="C67" s="1" t="s">
        <v>376</v>
      </c>
      <c r="D67" s="3" t="s">
        <v>20</v>
      </c>
      <c r="E67" s="3" t="s">
        <v>21</v>
      </c>
      <c r="F67" s="4" t="s">
        <v>22</v>
      </c>
      <c r="G67" s="4" t="s">
        <v>23</v>
      </c>
      <c r="H67" s="4" t="s">
        <v>24</v>
      </c>
      <c r="I67" s="4" t="s">
        <v>25</v>
      </c>
      <c r="J67" s="5" t="s">
        <v>25</v>
      </c>
      <c r="K67" s="5" t="s">
        <v>377</v>
      </c>
      <c r="L67" s="5" t="s">
        <v>378</v>
      </c>
      <c r="M67" s="5" t="s">
        <v>379</v>
      </c>
      <c r="N67" s="5" t="s">
        <v>380</v>
      </c>
      <c r="O67" s="5"/>
      <c r="P67" s="4" t="str">
        <f t="shared" si="0"/>
        <v>Outstanding</v>
      </c>
      <c r="Q67" s="13" t="s">
        <v>25</v>
      </c>
    </row>
    <row r="68" spans="1:17" ht="60" customHeight="1" x14ac:dyDescent="0.35">
      <c r="A68" s="11" t="s">
        <v>340</v>
      </c>
      <c r="B68" s="2" t="s">
        <v>381</v>
      </c>
      <c r="C68" s="1" t="s">
        <v>382</v>
      </c>
      <c r="D68" s="3" t="s">
        <v>20</v>
      </c>
      <c r="E68" s="3" t="s">
        <v>21</v>
      </c>
      <c r="F68" s="4" t="s">
        <v>22</v>
      </c>
      <c r="G68" s="4" t="s">
        <v>23</v>
      </c>
      <c r="H68" s="4" t="s">
        <v>24</v>
      </c>
      <c r="I68" s="4" t="s">
        <v>25</v>
      </c>
      <c r="J68" s="5" t="s">
        <v>25</v>
      </c>
      <c r="K68" s="5" t="s">
        <v>383</v>
      </c>
      <c r="L68" s="5" t="s">
        <v>384</v>
      </c>
      <c r="M68" s="5"/>
      <c r="N68" s="5" t="s">
        <v>385</v>
      </c>
      <c r="O68" s="5" t="s">
        <v>358</v>
      </c>
      <c r="P68" s="4" t="str">
        <f t="shared" si="0"/>
        <v>Outstanding</v>
      </c>
      <c r="Q68" s="13" t="s">
        <v>25</v>
      </c>
    </row>
    <row r="69" spans="1:17" ht="60" customHeight="1" x14ac:dyDescent="0.35">
      <c r="A69" s="11" t="s">
        <v>340</v>
      </c>
      <c r="B69" s="2" t="s">
        <v>386</v>
      </c>
      <c r="C69" s="1" t="s">
        <v>387</v>
      </c>
      <c r="D69" s="3" t="s">
        <v>20</v>
      </c>
      <c r="E69" s="3" t="s">
        <v>21</v>
      </c>
      <c r="F69" s="4" t="s">
        <v>22</v>
      </c>
      <c r="G69" s="4" t="s">
        <v>23</v>
      </c>
      <c r="H69" s="4" t="s">
        <v>24</v>
      </c>
      <c r="I69" s="4" t="s">
        <v>25</v>
      </c>
      <c r="J69" s="5" t="s">
        <v>25</v>
      </c>
      <c r="K69" s="5" t="s">
        <v>388</v>
      </c>
      <c r="L69" s="5" t="s">
        <v>389</v>
      </c>
      <c r="M69" s="5"/>
      <c r="N69" s="5" t="s">
        <v>390</v>
      </c>
      <c r="O69" s="5"/>
      <c r="P69" s="4" t="str">
        <f t="shared" si="0"/>
        <v>Outstanding</v>
      </c>
      <c r="Q69" s="13" t="s">
        <v>25</v>
      </c>
    </row>
    <row r="70" spans="1:17" ht="60" customHeight="1" x14ac:dyDescent="0.35">
      <c r="A70" s="11" t="s">
        <v>340</v>
      </c>
      <c r="B70" s="2" t="s">
        <v>391</v>
      </c>
      <c r="C70" s="1" t="s">
        <v>392</v>
      </c>
      <c r="D70" s="3" t="s">
        <v>20</v>
      </c>
      <c r="E70" s="3" t="s">
        <v>21</v>
      </c>
      <c r="F70" s="4" t="s">
        <v>22</v>
      </c>
      <c r="G70" s="4" t="s">
        <v>23</v>
      </c>
      <c r="H70" s="4" t="s">
        <v>24</v>
      </c>
      <c r="I70" s="4" t="s">
        <v>25</v>
      </c>
      <c r="J70" s="5" t="s">
        <v>25</v>
      </c>
      <c r="K70" s="5" t="s">
        <v>393</v>
      </c>
      <c r="L70" s="5" t="s">
        <v>394</v>
      </c>
      <c r="M70" s="5"/>
      <c r="N70" s="5" t="s">
        <v>395</v>
      </c>
      <c r="O70" s="5" t="s">
        <v>358</v>
      </c>
      <c r="P70" s="4" t="str">
        <f t="shared" si="0"/>
        <v>Outstanding</v>
      </c>
      <c r="Q70" s="13" t="s">
        <v>25</v>
      </c>
    </row>
    <row r="71" spans="1:17" ht="60" customHeight="1" x14ac:dyDescent="0.35">
      <c r="A71" s="11" t="s">
        <v>396</v>
      </c>
      <c r="B71" s="2" t="s">
        <v>397</v>
      </c>
      <c r="C71" s="1" t="s">
        <v>398</v>
      </c>
      <c r="D71" s="3" t="s">
        <v>20</v>
      </c>
      <c r="E71" s="3" t="s">
        <v>21</v>
      </c>
      <c r="F71" s="4" t="s">
        <v>22</v>
      </c>
      <c r="G71" s="4" t="s">
        <v>23</v>
      </c>
      <c r="H71" s="4" t="s">
        <v>24</v>
      </c>
      <c r="I71" s="4" t="s">
        <v>25</v>
      </c>
      <c r="J71" s="5" t="s">
        <v>25</v>
      </c>
      <c r="K71" s="5" t="s">
        <v>399</v>
      </c>
      <c r="L71" s="5" t="s">
        <v>400</v>
      </c>
      <c r="M71" s="5" t="s">
        <v>401</v>
      </c>
      <c r="N71" s="5" t="s">
        <v>402</v>
      </c>
      <c r="O71" s="5"/>
      <c r="P71" s="4" t="str">
        <f t="shared" si="0"/>
        <v>Outstanding</v>
      </c>
      <c r="Q71" s="13" t="s">
        <v>25</v>
      </c>
    </row>
    <row r="72" spans="1:17" ht="60" customHeight="1" x14ac:dyDescent="0.35">
      <c r="A72" s="11" t="s">
        <v>396</v>
      </c>
      <c r="B72" s="2" t="s">
        <v>403</v>
      </c>
      <c r="C72" s="1" t="s">
        <v>404</v>
      </c>
      <c r="D72" s="3" t="s">
        <v>20</v>
      </c>
      <c r="E72" s="3" t="s">
        <v>21</v>
      </c>
      <c r="F72" s="4" t="s">
        <v>22</v>
      </c>
      <c r="G72" s="4" t="s">
        <v>23</v>
      </c>
      <c r="H72" s="4" t="s">
        <v>24</v>
      </c>
      <c r="I72" s="4" t="s">
        <v>25</v>
      </c>
      <c r="J72" s="5" t="s">
        <v>25</v>
      </c>
      <c r="K72" s="5" t="s">
        <v>405</v>
      </c>
      <c r="L72" s="5" t="s">
        <v>406</v>
      </c>
      <c r="M72" s="5" t="s">
        <v>407</v>
      </c>
      <c r="N72" s="5" t="s">
        <v>408</v>
      </c>
      <c r="O72" s="5"/>
      <c r="P72" s="4" t="str">
        <f t="shared" si="0"/>
        <v>Outstanding</v>
      </c>
      <c r="Q72" s="13" t="s">
        <v>25</v>
      </c>
    </row>
    <row r="73" spans="1:17" ht="60" customHeight="1" x14ac:dyDescent="0.35">
      <c r="A73" s="11" t="s">
        <v>396</v>
      </c>
      <c r="B73" s="2" t="s">
        <v>409</v>
      </c>
      <c r="C73" s="1" t="s">
        <v>410</v>
      </c>
      <c r="D73" s="3" t="s">
        <v>20</v>
      </c>
      <c r="E73" s="3" t="s">
        <v>21</v>
      </c>
      <c r="F73" s="4" t="s">
        <v>22</v>
      </c>
      <c r="G73" s="4" t="s">
        <v>23</v>
      </c>
      <c r="H73" s="4" t="s">
        <v>24</v>
      </c>
      <c r="I73" s="4" t="s">
        <v>25</v>
      </c>
      <c r="J73" s="5" t="s">
        <v>25</v>
      </c>
      <c r="K73" s="5" t="s">
        <v>411</v>
      </c>
      <c r="L73" s="5" t="s">
        <v>412</v>
      </c>
      <c r="M73" s="5" t="s">
        <v>413</v>
      </c>
      <c r="N73" s="5" t="s">
        <v>414</v>
      </c>
      <c r="O73" s="5"/>
      <c r="P73" s="4" t="str">
        <f t="shared" si="0"/>
        <v>Outstanding</v>
      </c>
      <c r="Q73" s="13" t="s">
        <v>25</v>
      </c>
    </row>
    <row r="74" spans="1:17" ht="60" customHeight="1" x14ac:dyDescent="0.35">
      <c r="A74" s="11" t="s">
        <v>396</v>
      </c>
      <c r="B74" s="2" t="s">
        <v>415</v>
      </c>
      <c r="C74" s="1" t="s">
        <v>416</v>
      </c>
      <c r="D74" s="3" t="s">
        <v>20</v>
      </c>
      <c r="E74" s="3" t="s">
        <v>21</v>
      </c>
      <c r="F74" s="4" t="s">
        <v>22</v>
      </c>
      <c r="G74" s="4" t="s">
        <v>23</v>
      </c>
      <c r="H74" s="4" t="s">
        <v>24</v>
      </c>
      <c r="I74" s="4" t="s">
        <v>25</v>
      </c>
      <c r="J74" s="5" t="s">
        <v>25</v>
      </c>
      <c r="K74" s="5" t="s">
        <v>417</v>
      </c>
      <c r="L74" s="5" t="s">
        <v>418</v>
      </c>
      <c r="M74" s="5" t="s">
        <v>419</v>
      </c>
      <c r="N74" s="5" t="s">
        <v>420</v>
      </c>
      <c r="O74" s="5"/>
      <c r="P74" s="4" t="str">
        <f t="shared" si="0"/>
        <v>Outstanding</v>
      </c>
      <c r="Q74" s="13" t="s">
        <v>25</v>
      </c>
    </row>
    <row r="75" spans="1:17" ht="60" customHeight="1" x14ac:dyDescent="0.35">
      <c r="A75" s="11" t="s">
        <v>396</v>
      </c>
      <c r="B75" s="2" t="s">
        <v>421</v>
      </c>
      <c r="C75" s="1" t="s">
        <v>422</v>
      </c>
      <c r="D75" s="3" t="s">
        <v>20</v>
      </c>
      <c r="E75" s="3" t="s">
        <v>21</v>
      </c>
      <c r="F75" s="4" t="s">
        <v>22</v>
      </c>
      <c r="G75" s="4" t="s">
        <v>23</v>
      </c>
      <c r="H75" s="4" t="s">
        <v>24</v>
      </c>
      <c r="I75" s="4" t="s">
        <v>25</v>
      </c>
      <c r="J75" s="5" t="s">
        <v>25</v>
      </c>
      <c r="K75" s="5" t="s">
        <v>423</v>
      </c>
      <c r="L75" s="5" t="s">
        <v>424</v>
      </c>
      <c r="M75" s="5" t="s">
        <v>425</v>
      </c>
      <c r="N75" s="5" t="s">
        <v>426</v>
      </c>
      <c r="O75" s="5"/>
      <c r="P75" s="4" t="str">
        <f t="shared" si="0"/>
        <v>Outstanding</v>
      </c>
      <c r="Q75" s="13" t="s">
        <v>25</v>
      </c>
    </row>
    <row r="76" spans="1:17" ht="60" customHeight="1" x14ac:dyDescent="0.35">
      <c r="A76" s="11" t="s">
        <v>396</v>
      </c>
      <c r="B76" s="2" t="s">
        <v>427</v>
      </c>
      <c r="C76" s="1" t="s">
        <v>428</v>
      </c>
      <c r="D76" s="3" t="s">
        <v>20</v>
      </c>
      <c r="E76" s="3" t="s">
        <v>21</v>
      </c>
      <c r="F76" s="4" t="s">
        <v>22</v>
      </c>
      <c r="G76" s="4" t="s">
        <v>23</v>
      </c>
      <c r="H76" s="4" t="s">
        <v>24</v>
      </c>
      <c r="I76" s="4" t="s">
        <v>25</v>
      </c>
      <c r="J76" s="5" t="s">
        <v>25</v>
      </c>
      <c r="K76" s="5" t="s">
        <v>429</v>
      </c>
      <c r="L76" s="5" t="s">
        <v>430</v>
      </c>
      <c r="M76" s="5" t="s">
        <v>431</v>
      </c>
      <c r="N76" s="5" t="s">
        <v>432</v>
      </c>
      <c r="O76" s="5"/>
      <c r="P76" s="4" t="str">
        <f t="shared" si="0"/>
        <v>Outstanding</v>
      </c>
      <c r="Q76" s="13" t="s">
        <v>25</v>
      </c>
    </row>
    <row r="77" spans="1:17" ht="60" customHeight="1" x14ac:dyDescent="0.35">
      <c r="A77" s="11" t="s">
        <v>396</v>
      </c>
      <c r="B77" s="2" t="s">
        <v>433</v>
      </c>
      <c r="C77" s="1" t="s">
        <v>434</v>
      </c>
      <c r="D77" s="3" t="s">
        <v>20</v>
      </c>
      <c r="E77" s="3" t="s">
        <v>21</v>
      </c>
      <c r="F77" s="4" t="s">
        <v>22</v>
      </c>
      <c r="G77" s="4" t="s">
        <v>23</v>
      </c>
      <c r="H77" s="4" t="s">
        <v>24</v>
      </c>
      <c r="I77" s="4" t="s">
        <v>25</v>
      </c>
      <c r="J77" s="5" t="s">
        <v>25</v>
      </c>
      <c r="K77" s="5" t="s">
        <v>435</v>
      </c>
      <c r="L77" s="5" t="s">
        <v>436</v>
      </c>
      <c r="M77" s="5" t="s">
        <v>437</v>
      </c>
      <c r="N77" s="5" t="s">
        <v>438</v>
      </c>
      <c r="O77" s="5"/>
      <c r="P77" s="4" t="str">
        <f t="shared" si="0"/>
        <v>Outstanding</v>
      </c>
      <c r="Q77" s="13" t="s">
        <v>25</v>
      </c>
    </row>
    <row r="78" spans="1:17" ht="60" customHeight="1" x14ac:dyDescent="0.35">
      <c r="A78" s="11" t="s">
        <v>396</v>
      </c>
      <c r="B78" s="2" t="s">
        <v>439</v>
      </c>
      <c r="C78" s="1" t="s">
        <v>440</v>
      </c>
      <c r="D78" s="3" t="s">
        <v>20</v>
      </c>
      <c r="E78" s="3" t="s">
        <v>21</v>
      </c>
      <c r="F78" s="4" t="s">
        <v>22</v>
      </c>
      <c r="G78" s="4" t="s">
        <v>23</v>
      </c>
      <c r="H78" s="4" t="s">
        <v>24</v>
      </c>
      <c r="I78" s="4" t="s">
        <v>25</v>
      </c>
      <c r="J78" s="5" t="s">
        <v>25</v>
      </c>
      <c r="K78" s="5" t="s">
        <v>441</v>
      </c>
      <c r="L78" s="5" t="s">
        <v>442</v>
      </c>
      <c r="M78" s="5" t="s">
        <v>443</v>
      </c>
      <c r="N78" s="5" t="s">
        <v>444</v>
      </c>
      <c r="O78" s="5"/>
      <c r="P78" s="4" t="str">
        <f t="shared" si="0"/>
        <v>Outstanding</v>
      </c>
      <c r="Q78" s="13" t="s">
        <v>25</v>
      </c>
    </row>
    <row r="79" spans="1:17" ht="60" customHeight="1" x14ac:dyDescent="0.35">
      <c r="A79" s="11" t="s">
        <v>396</v>
      </c>
      <c r="B79" s="2" t="s">
        <v>445</v>
      </c>
      <c r="C79" s="1" t="s">
        <v>446</v>
      </c>
      <c r="D79" s="3" t="s">
        <v>20</v>
      </c>
      <c r="E79" s="3" t="s">
        <v>21</v>
      </c>
      <c r="F79" s="4" t="s">
        <v>22</v>
      </c>
      <c r="G79" s="4" t="s">
        <v>23</v>
      </c>
      <c r="H79" s="4" t="s">
        <v>24</v>
      </c>
      <c r="I79" s="4" t="s">
        <v>25</v>
      </c>
      <c r="J79" s="5" t="s">
        <v>25</v>
      </c>
      <c r="K79" s="5" t="s">
        <v>447</v>
      </c>
      <c r="L79" s="5" t="s">
        <v>448</v>
      </c>
      <c r="M79" s="5" t="s">
        <v>449</v>
      </c>
      <c r="N79" s="5" t="s">
        <v>450</v>
      </c>
      <c r="O79" s="5"/>
      <c r="P79" s="4" t="str">
        <f t="shared" si="0"/>
        <v>Outstanding</v>
      </c>
      <c r="Q79" s="13" t="s">
        <v>25</v>
      </c>
    </row>
    <row r="80" spans="1:17" ht="60" customHeight="1" x14ac:dyDescent="0.35">
      <c r="A80" s="11" t="s">
        <v>396</v>
      </c>
      <c r="B80" s="2" t="s">
        <v>451</v>
      </c>
      <c r="C80" s="1" t="s">
        <v>452</v>
      </c>
      <c r="D80" s="3" t="s">
        <v>20</v>
      </c>
      <c r="E80" s="3" t="s">
        <v>21</v>
      </c>
      <c r="F80" s="4" t="s">
        <v>22</v>
      </c>
      <c r="G80" s="4" t="s">
        <v>23</v>
      </c>
      <c r="H80" s="4" t="s">
        <v>24</v>
      </c>
      <c r="I80" s="4" t="s">
        <v>25</v>
      </c>
      <c r="J80" s="5" t="s">
        <v>25</v>
      </c>
      <c r="K80" s="5" t="s">
        <v>453</v>
      </c>
      <c r="L80" s="5" t="s">
        <v>454</v>
      </c>
      <c r="M80" s="5" t="s">
        <v>455</v>
      </c>
      <c r="N80" s="5" t="s">
        <v>456</v>
      </c>
      <c r="O80" s="5"/>
      <c r="P80" s="4" t="str">
        <f t="shared" si="0"/>
        <v>Outstanding</v>
      </c>
      <c r="Q80" s="13" t="s">
        <v>25</v>
      </c>
    </row>
    <row r="81" spans="1:17" ht="60" customHeight="1" x14ac:dyDescent="0.35">
      <c r="A81" s="11" t="s">
        <v>396</v>
      </c>
      <c r="B81" s="2" t="s">
        <v>457</v>
      </c>
      <c r="C81" s="1" t="s">
        <v>458</v>
      </c>
      <c r="D81" s="3" t="s">
        <v>20</v>
      </c>
      <c r="E81" s="3" t="s">
        <v>21</v>
      </c>
      <c r="F81" s="4" t="s">
        <v>22</v>
      </c>
      <c r="G81" s="4" t="s">
        <v>23</v>
      </c>
      <c r="H81" s="4" t="s">
        <v>24</v>
      </c>
      <c r="I81" s="4" t="s">
        <v>25</v>
      </c>
      <c r="J81" s="5" t="s">
        <v>25</v>
      </c>
      <c r="K81" s="5" t="s">
        <v>459</v>
      </c>
      <c r="L81" s="5" t="s">
        <v>460</v>
      </c>
      <c r="M81" s="5" t="s">
        <v>461</v>
      </c>
      <c r="N81" s="5" t="s">
        <v>462</v>
      </c>
      <c r="O81" s="5"/>
      <c r="P81" s="4" t="str">
        <f t="shared" si="0"/>
        <v>Outstanding</v>
      </c>
      <c r="Q81" s="13" t="s">
        <v>25</v>
      </c>
    </row>
    <row r="82" spans="1:17" ht="60" customHeight="1" x14ac:dyDescent="0.35">
      <c r="A82" s="11" t="s">
        <v>396</v>
      </c>
      <c r="B82" s="2" t="s">
        <v>463</v>
      </c>
      <c r="C82" s="1" t="s">
        <v>464</v>
      </c>
      <c r="D82" s="3" t="s">
        <v>20</v>
      </c>
      <c r="E82" s="3" t="s">
        <v>21</v>
      </c>
      <c r="F82" s="4" t="s">
        <v>22</v>
      </c>
      <c r="G82" s="4" t="s">
        <v>23</v>
      </c>
      <c r="H82" s="4" t="s">
        <v>24</v>
      </c>
      <c r="I82" s="4" t="s">
        <v>25</v>
      </c>
      <c r="J82" s="5" t="s">
        <v>25</v>
      </c>
      <c r="K82" s="5" t="s">
        <v>465</v>
      </c>
      <c r="L82" s="5" t="s">
        <v>466</v>
      </c>
      <c r="M82" s="5" t="s">
        <v>467</v>
      </c>
      <c r="N82" s="5" t="s">
        <v>468</v>
      </c>
      <c r="O82" s="5"/>
      <c r="P82" s="4" t="str">
        <f t="shared" si="0"/>
        <v>Outstanding</v>
      </c>
      <c r="Q82" s="13" t="s">
        <v>25</v>
      </c>
    </row>
    <row r="83" spans="1:17" ht="60" customHeight="1" x14ac:dyDescent="0.35">
      <c r="A83" s="11" t="s">
        <v>396</v>
      </c>
      <c r="B83" s="2" t="s">
        <v>469</v>
      </c>
      <c r="C83" s="1" t="s">
        <v>470</v>
      </c>
      <c r="D83" s="3" t="s">
        <v>20</v>
      </c>
      <c r="E83" s="3" t="s">
        <v>21</v>
      </c>
      <c r="F83" s="4" t="s">
        <v>22</v>
      </c>
      <c r="G83" s="4" t="s">
        <v>23</v>
      </c>
      <c r="H83" s="4" t="s">
        <v>24</v>
      </c>
      <c r="I83" s="4" t="s">
        <v>25</v>
      </c>
      <c r="J83" s="5" t="s">
        <v>25</v>
      </c>
      <c r="K83" s="5" t="s">
        <v>471</v>
      </c>
      <c r="L83" s="5" t="s">
        <v>472</v>
      </c>
      <c r="M83" s="5" t="s">
        <v>473</v>
      </c>
      <c r="N83" s="5" t="s">
        <v>474</v>
      </c>
      <c r="O83" s="5"/>
      <c r="P83" s="4" t="str">
        <f t="shared" si="0"/>
        <v>Outstanding</v>
      </c>
      <c r="Q83" s="13" t="s">
        <v>25</v>
      </c>
    </row>
    <row r="84" spans="1:17" ht="60" customHeight="1" x14ac:dyDescent="0.35">
      <c r="A84" s="11" t="s">
        <v>396</v>
      </c>
      <c r="B84" s="2" t="s">
        <v>475</v>
      </c>
      <c r="C84" s="1" t="s">
        <v>476</v>
      </c>
      <c r="D84" s="3" t="s">
        <v>20</v>
      </c>
      <c r="E84" s="3" t="s">
        <v>21</v>
      </c>
      <c r="F84" s="4" t="s">
        <v>22</v>
      </c>
      <c r="G84" s="4" t="s">
        <v>23</v>
      </c>
      <c r="H84" s="4" t="s">
        <v>24</v>
      </c>
      <c r="I84" s="4" t="s">
        <v>25</v>
      </c>
      <c r="J84" s="5" t="s">
        <v>25</v>
      </c>
      <c r="K84" s="5" t="s">
        <v>477</v>
      </c>
      <c r="L84" s="5" t="s">
        <v>478</v>
      </c>
      <c r="M84" s="5" t="s">
        <v>479</v>
      </c>
      <c r="N84" s="5" t="s">
        <v>480</v>
      </c>
      <c r="O84" s="5"/>
      <c r="P84" s="4" t="str">
        <f t="shared" si="0"/>
        <v>Outstanding</v>
      </c>
      <c r="Q84" s="13" t="s">
        <v>25</v>
      </c>
    </row>
    <row r="85" spans="1:17" ht="60" customHeight="1" x14ac:dyDescent="0.35">
      <c r="A85" s="11" t="s">
        <v>396</v>
      </c>
      <c r="B85" s="2" t="s">
        <v>481</v>
      </c>
      <c r="C85" s="1" t="s">
        <v>482</v>
      </c>
      <c r="D85" s="3" t="s">
        <v>20</v>
      </c>
      <c r="E85" s="3" t="s">
        <v>21</v>
      </c>
      <c r="F85" s="4" t="s">
        <v>22</v>
      </c>
      <c r="G85" s="4" t="s">
        <v>23</v>
      </c>
      <c r="H85" s="4" t="s">
        <v>24</v>
      </c>
      <c r="I85" s="4" t="s">
        <v>25</v>
      </c>
      <c r="J85" s="5" t="s">
        <v>25</v>
      </c>
      <c r="K85" s="5" t="s">
        <v>483</v>
      </c>
      <c r="L85" s="5" t="s">
        <v>484</v>
      </c>
      <c r="M85" s="5" t="s">
        <v>485</v>
      </c>
      <c r="N85" s="5" t="s">
        <v>486</v>
      </c>
      <c r="O85" s="5"/>
      <c r="P85" s="4" t="str">
        <f t="shared" si="0"/>
        <v>Outstanding</v>
      </c>
      <c r="Q85" s="13" t="s">
        <v>25</v>
      </c>
    </row>
    <row r="86" spans="1:17" ht="60" customHeight="1" x14ac:dyDescent="0.35">
      <c r="A86" s="11" t="s">
        <v>396</v>
      </c>
      <c r="B86" s="2" t="s">
        <v>487</v>
      </c>
      <c r="C86" s="1" t="s">
        <v>488</v>
      </c>
      <c r="D86" s="3" t="s">
        <v>20</v>
      </c>
      <c r="E86" s="3" t="s">
        <v>21</v>
      </c>
      <c r="F86" s="4" t="s">
        <v>22</v>
      </c>
      <c r="G86" s="4" t="s">
        <v>23</v>
      </c>
      <c r="H86" s="4" t="s">
        <v>24</v>
      </c>
      <c r="I86" s="4" t="s">
        <v>25</v>
      </c>
      <c r="J86" s="5" t="s">
        <v>25</v>
      </c>
      <c r="K86" s="5" t="s">
        <v>489</v>
      </c>
      <c r="L86" s="5" t="s">
        <v>490</v>
      </c>
      <c r="M86" s="5" t="s">
        <v>491</v>
      </c>
      <c r="N86" s="5" t="s">
        <v>492</v>
      </c>
      <c r="O86" s="5"/>
      <c r="P86" s="4" t="str">
        <f t="shared" si="0"/>
        <v>Outstanding</v>
      </c>
      <c r="Q86" s="13" t="s">
        <v>25</v>
      </c>
    </row>
    <row r="87" spans="1:17" ht="60" customHeight="1" x14ac:dyDescent="0.35">
      <c r="A87" s="11" t="s">
        <v>396</v>
      </c>
      <c r="B87" s="2" t="s">
        <v>493</v>
      </c>
      <c r="C87" s="1" t="s">
        <v>494</v>
      </c>
      <c r="D87" s="3" t="s">
        <v>20</v>
      </c>
      <c r="E87" s="3" t="s">
        <v>21</v>
      </c>
      <c r="F87" s="4" t="s">
        <v>22</v>
      </c>
      <c r="G87" s="4" t="s">
        <v>23</v>
      </c>
      <c r="H87" s="4" t="s">
        <v>24</v>
      </c>
      <c r="I87" s="4" t="s">
        <v>25</v>
      </c>
      <c r="J87" s="5" t="s">
        <v>25</v>
      </c>
      <c r="K87" s="5" t="s">
        <v>495</v>
      </c>
      <c r="L87" s="5" t="s">
        <v>496</v>
      </c>
      <c r="M87" s="5" t="s">
        <v>497</v>
      </c>
      <c r="N87" s="5" t="s">
        <v>498</v>
      </c>
      <c r="O87" s="5"/>
      <c r="P87" s="4" t="str">
        <f t="shared" si="0"/>
        <v>Outstanding</v>
      </c>
      <c r="Q87" s="13" t="s">
        <v>25</v>
      </c>
    </row>
    <row r="88" spans="1:17" ht="60" customHeight="1" x14ac:dyDescent="0.35">
      <c r="A88" s="11" t="s">
        <v>396</v>
      </c>
      <c r="B88" s="2" t="s">
        <v>499</v>
      </c>
      <c r="C88" s="1" t="s">
        <v>500</v>
      </c>
      <c r="D88" s="3" t="s">
        <v>20</v>
      </c>
      <c r="E88" s="3" t="s">
        <v>21</v>
      </c>
      <c r="F88" s="4" t="s">
        <v>22</v>
      </c>
      <c r="G88" s="4" t="s">
        <v>23</v>
      </c>
      <c r="H88" s="4" t="s">
        <v>24</v>
      </c>
      <c r="I88" s="4" t="s">
        <v>25</v>
      </c>
      <c r="J88" s="5" t="s">
        <v>25</v>
      </c>
      <c r="K88" s="5" t="s">
        <v>501</v>
      </c>
      <c r="L88" s="5" t="s">
        <v>502</v>
      </c>
      <c r="M88" s="5" t="s">
        <v>503</v>
      </c>
      <c r="N88" s="5" t="s">
        <v>504</v>
      </c>
      <c r="O88" s="5"/>
      <c r="P88" s="4" t="str">
        <f t="shared" si="0"/>
        <v>Outstanding</v>
      </c>
      <c r="Q88" s="13" t="s">
        <v>25</v>
      </c>
    </row>
    <row r="89" spans="1:17" ht="60" customHeight="1" x14ac:dyDescent="0.35">
      <c r="A89" s="11" t="s">
        <v>396</v>
      </c>
      <c r="B89" s="2" t="s">
        <v>505</v>
      </c>
      <c r="C89" s="1" t="s">
        <v>506</v>
      </c>
      <c r="D89" s="3" t="s">
        <v>20</v>
      </c>
      <c r="E89" s="3" t="s">
        <v>21</v>
      </c>
      <c r="F89" s="4" t="s">
        <v>22</v>
      </c>
      <c r="G89" s="4" t="s">
        <v>23</v>
      </c>
      <c r="H89" s="4" t="s">
        <v>24</v>
      </c>
      <c r="I89" s="4" t="s">
        <v>25</v>
      </c>
      <c r="J89" s="5" t="s">
        <v>25</v>
      </c>
      <c r="K89" s="5" t="s">
        <v>507</v>
      </c>
      <c r="L89" s="5" t="s">
        <v>508</v>
      </c>
      <c r="M89" s="5" t="s">
        <v>509</v>
      </c>
      <c r="N89" s="5" t="s">
        <v>510</v>
      </c>
      <c r="O89" s="5"/>
      <c r="P89" s="4" t="str">
        <f t="shared" si="0"/>
        <v>Outstanding</v>
      </c>
      <c r="Q89" s="13" t="s">
        <v>25</v>
      </c>
    </row>
    <row r="90" spans="1:17" ht="60" customHeight="1" x14ac:dyDescent="0.35">
      <c r="A90" s="11" t="s">
        <v>396</v>
      </c>
      <c r="B90" s="2" t="s">
        <v>511</v>
      </c>
      <c r="C90" s="1" t="s">
        <v>512</v>
      </c>
      <c r="D90" s="3" t="s">
        <v>20</v>
      </c>
      <c r="E90" s="3" t="s">
        <v>52</v>
      </c>
      <c r="F90" s="4" t="s">
        <v>22</v>
      </c>
      <c r="G90" s="4" t="s">
        <v>23</v>
      </c>
      <c r="H90" s="4" t="s">
        <v>24</v>
      </c>
      <c r="I90" s="4" t="s">
        <v>25</v>
      </c>
      <c r="J90" s="5" t="s">
        <v>25</v>
      </c>
      <c r="K90" s="5" t="s">
        <v>513</v>
      </c>
      <c r="L90" s="5" t="s">
        <v>514</v>
      </c>
      <c r="M90" s="5" t="s">
        <v>515</v>
      </c>
      <c r="N90" s="5" t="s">
        <v>516</v>
      </c>
      <c r="O90" s="5"/>
      <c r="P90" s="4" t="str">
        <f t="shared" si="0"/>
        <v>Outstanding</v>
      </c>
      <c r="Q90" s="13" t="s">
        <v>25</v>
      </c>
    </row>
    <row r="91" spans="1:17" ht="60" customHeight="1" x14ac:dyDescent="0.35">
      <c r="A91" s="11" t="s">
        <v>396</v>
      </c>
      <c r="B91" s="2" t="s">
        <v>517</v>
      </c>
      <c r="C91" s="1" t="s">
        <v>518</v>
      </c>
      <c r="D91" s="3" t="s">
        <v>20</v>
      </c>
      <c r="E91" s="3" t="s">
        <v>21</v>
      </c>
      <c r="F91" s="4" t="s">
        <v>22</v>
      </c>
      <c r="G91" s="4" t="s">
        <v>23</v>
      </c>
      <c r="H91" s="4" t="s">
        <v>24</v>
      </c>
      <c r="I91" s="4" t="s">
        <v>25</v>
      </c>
      <c r="J91" s="5" t="s">
        <v>25</v>
      </c>
      <c r="K91" s="5" t="s">
        <v>519</v>
      </c>
      <c r="L91" s="5" t="s">
        <v>520</v>
      </c>
      <c r="M91" s="5" t="s">
        <v>521</v>
      </c>
      <c r="N91" s="5" t="s">
        <v>522</v>
      </c>
      <c r="O91" s="5"/>
      <c r="P91" s="4" t="str">
        <f t="shared" si="0"/>
        <v>Outstanding</v>
      </c>
      <c r="Q91" s="13" t="s">
        <v>25</v>
      </c>
    </row>
    <row r="92" spans="1:17" ht="60" customHeight="1" x14ac:dyDescent="0.35">
      <c r="A92" s="11" t="s">
        <v>396</v>
      </c>
      <c r="B92" s="2" t="s">
        <v>523</v>
      </c>
      <c r="C92" s="1" t="s">
        <v>524</v>
      </c>
      <c r="D92" s="3" t="s">
        <v>82</v>
      </c>
      <c r="E92" s="3" t="s">
        <v>21</v>
      </c>
      <c r="F92" s="4" t="s">
        <v>22</v>
      </c>
      <c r="G92" s="4" t="s">
        <v>23</v>
      </c>
      <c r="H92" s="4" t="s">
        <v>24</v>
      </c>
      <c r="I92" s="4" t="s">
        <v>25</v>
      </c>
      <c r="J92" s="5" t="s">
        <v>25</v>
      </c>
      <c r="K92" s="5" t="s">
        <v>525</v>
      </c>
      <c r="L92" s="5" t="s">
        <v>526</v>
      </c>
      <c r="M92" s="5" t="s">
        <v>527</v>
      </c>
      <c r="N92" s="5" t="s">
        <v>528</v>
      </c>
      <c r="O92" s="5"/>
      <c r="P92" s="4" t="str">
        <f t="shared" si="0"/>
        <v>Outstanding</v>
      </c>
      <c r="Q92" s="13" t="s">
        <v>25</v>
      </c>
    </row>
    <row r="93" spans="1:17" ht="60" customHeight="1" x14ac:dyDescent="0.35">
      <c r="A93" s="11" t="s">
        <v>529</v>
      </c>
      <c r="B93" s="2" t="s">
        <v>530</v>
      </c>
      <c r="C93" s="1" t="s">
        <v>531</v>
      </c>
      <c r="D93" s="3" t="s">
        <v>20</v>
      </c>
      <c r="E93" s="3" t="s">
        <v>21</v>
      </c>
      <c r="F93" s="4" t="s">
        <v>22</v>
      </c>
      <c r="G93" s="4" t="s">
        <v>23</v>
      </c>
      <c r="H93" s="4" t="s">
        <v>24</v>
      </c>
      <c r="I93" s="4" t="s">
        <v>25</v>
      </c>
      <c r="J93" s="5" t="s">
        <v>25</v>
      </c>
      <c r="K93" s="5" t="s">
        <v>532</v>
      </c>
      <c r="L93" s="5" t="s">
        <v>533</v>
      </c>
      <c r="M93" s="5" t="s">
        <v>534</v>
      </c>
      <c r="N93" s="5" t="s">
        <v>535</v>
      </c>
      <c r="O93" s="5"/>
      <c r="P93" s="4" t="str">
        <f t="shared" si="0"/>
        <v>Outstanding</v>
      </c>
      <c r="Q93" s="13" t="s">
        <v>25</v>
      </c>
    </row>
    <row r="94" spans="1:17" ht="60" customHeight="1" x14ac:dyDescent="0.35">
      <c r="A94" s="11" t="s">
        <v>529</v>
      </c>
      <c r="B94" s="2" t="s">
        <v>536</v>
      </c>
      <c r="C94" s="1" t="s">
        <v>537</v>
      </c>
      <c r="D94" s="3" t="s">
        <v>20</v>
      </c>
      <c r="E94" s="3" t="s">
        <v>21</v>
      </c>
      <c r="F94" s="4" t="s">
        <v>22</v>
      </c>
      <c r="G94" s="4" t="s">
        <v>23</v>
      </c>
      <c r="H94" s="4" t="s">
        <v>24</v>
      </c>
      <c r="I94" s="4" t="s">
        <v>25</v>
      </c>
      <c r="J94" s="5" t="s">
        <v>25</v>
      </c>
      <c r="K94" s="5" t="s">
        <v>538</v>
      </c>
      <c r="L94" s="5" t="s">
        <v>539</v>
      </c>
      <c r="M94" s="5" t="s">
        <v>534</v>
      </c>
      <c r="N94" s="5" t="s">
        <v>540</v>
      </c>
      <c r="O94" s="5"/>
      <c r="P94" s="4" t="str">
        <f t="shared" si="0"/>
        <v>Outstanding</v>
      </c>
      <c r="Q94" s="13" t="s">
        <v>25</v>
      </c>
    </row>
    <row r="95" spans="1:17" ht="60" customHeight="1" x14ac:dyDescent="0.35">
      <c r="A95" s="11" t="s">
        <v>529</v>
      </c>
      <c r="B95" s="2" t="s">
        <v>541</v>
      </c>
      <c r="C95" s="1" t="s">
        <v>542</v>
      </c>
      <c r="D95" s="3" t="s">
        <v>20</v>
      </c>
      <c r="E95" s="3" t="s">
        <v>21</v>
      </c>
      <c r="F95" s="4" t="s">
        <v>22</v>
      </c>
      <c r="G95" s="4" t="s">
        <v>23</v>
      </c>
      <c r="H95" s="4" t="s">
        <v>24</v>
      </c>
      <c r="I95" s="4" t="s">
        <v>25</v>
      </c>
      <c r="J95" s="5" t="s">
        <v>25</v>
      </c>
      <c r="K95" s="5" t="s">
        <v>543</v>
      </c>
      <c r="L95" s="5" t="s">
        <v>544</v>
      </c>
      <c r="M95" s="5" t="s">
        <v>534</v>
      </c>
      <c r="N95" s="5" t="s">
        <v>545</v>
      </c>
      <c r="O95" s="5"/>
      <c r="P95" s="4" t="str">
        <f t="shared" si="0"/>
        <v>Outstanding</v>
      </c>
      <c r="Q95" s="13" t="s">
        <v>25</v>
      </c>
    </row>
    <row r="96" spans="1:17" ht="60" customHeight="1" x14ac:dyDescent="0.35">
      <c r="A96" s="11" t="s">
        <v>529</v>
      </c>
      <c r="B96" s="2" t="s">
        <v>546</v>
      </c>
      <c r="C96" s="1" t="s">
        <v>547</v>
      </c>
      <c r="D96" s="3" t="s">
        <v>20</v>
      </c>
      <c r="E96" s="3" t="s">
        <v>21</v>
      </c>
      <c r="F96" s="4" t="s">
        <v>22</v>
      </c>
      <c r="G96" s="4" t="s">
        <v>23</v>
      </c>
      <c r="H96" s="4" t="s">
        <v>24</v>
      </c>
      <c r="I96" s="4" t="s">
        <v>25</v>
      </c>
      <c r="J96" s="5" t="s">
        <v>25</v>
      </c>
      <c r="K96" s="5" t="s">
        <v>548</v>
      </c>
      <c r="L96" s="5" t="s">
        <v>549</v>
      </c>
      <c r="M96" s="5" t="s">
        <v>534</v>
      </c>
      <c r="N96" s="5" t="s">
        <v>550</v>
      </c>
      <c r="O96" s="5"/>
      <c r="P96" s="4" t="str">
        <f t="shared" si="0"/>
        <v>Outstanding</v>
      </c>
      <c r="Q96" s="13" t="s">
        <v>25</v>
      </c>
    </row>
    <row r="97" spans="1:17" ht="60" customHeight="1" x14ac:dyDescent="0.35">
      <c r="A97" s="11" t="s">
        <v>529</v>
      </c>
      <c r="B97" s="2" t="s">
        <v>551</v>
      </c>
      <c r="C97" s="1" t="s">
        <v>552</v>
      </c>
      <c r="D97" s="3" t="s">
        <v>20</v>
      </c>
      <c r="E97" s="3" t="s">
        <v>21</v>
      </c>
      <c r="F97" s="4" t="s">
        <v>22</v>
      </c>
      <c r="G97" s="4" t="s">
        <v>23</v>
      </c>
      <c r="H97" s="4" t="s">
        <v>24</v>
      </c>
      <c r="I97" s="4" t="s">
        <v>25</v>
      </c>
      <c r="J97" s="5" t="s">
        <v>25</v>
      </c>
      <c r="K97" s="5" t="s">
        <v>553</v>
      </c>
      <c r="L97" s="5" t="s">
        <v>436</v>
      </c>
      <c r="M97" s="5" t="s">
        <v>554</v>
      </c>
      <c r="N97" s="5" t="s">
        <v>555</v>
      </c>
      <c r="O97" s="5"/>
      <c r="P97" s="4" t="str">
        <f t="shared" si="0"/>
        <v>Outstanding</v>
      </c>
      <c r="Q97" s="13" t="s">
        <v>25</v>
      </c>
    </row>
    <row r="98" spans="1:17" ht="60" customHeight="1" x14ac:dyDescent="0.35">
      <c r="A98" s="11" t="s">
        <v>529</v>
      </c>
      <c r="B98" s="2" t="s">
        <v>556</v>
      </c>
      <c r="C98" s="1" t="s">
        <v>557</v>
      </c>
      <c r="D98" s="3" t="s">
        <v>20</v>
      </c>
      <c r="E98" s="3" t="s">
        <v>21</v>
      </c>
      <c r="F98" s="4" t="s">
        <v>22</v>
      </c>
      <c r="G98" s="4" t="s">
        <v>23</v>
      </c>
      <c r="H98" s="4" t="s">
        <v>24</v>
      </c>
      <c r="I98" s="4" t="s">
        <v>25</v>
      </c>
      <c r="J98" s="5" t="s">
        <v>25</v>
      </c>
      <c r="K98" s="5" t="s">
        <v>558</v>
      </c>
      <c r="L98" s="5" t="s">
        <v>559</v>
      </c>
      <c r="M98" s="5"/>
      <c r="N98" s="5" t="s">
        <v>560</v>
      </c>
      <c r="O98" s="5"/>
      <c r="P98" s="4" t="str">
        <f t="shared" si="0"/>
        <v>Outstanding</v>
      </c>
      <c r="Q98" s="13" t="s">
        <v>25</v>
      </c>
    </row>
    <row r="99" spans="1:17" ht="60" customHeight="1" x14ac:dyDescent="0.35">
      <c r="A99" s="11" t="s">
        <v>561</v>
      </c>
      <c r="B99" s="2" t="s">
        <v>562</v>
      </c>
      <c r="C99" s="1" t="s">
        <v>563</v>
      </c>
      <c r="D99" s="3" t="s">
        <v>20</v>
      </c>
      <c r="E99" s="3" t="s">
        <v>21</v>
      </c>
      <c r="F99" s="4" t="s">
        <v>22</v>
      </c>
      <c r="G99" s="4" t="s">
        <v>23</v>
      </c>
      <c r="H99" s="4" t="s">
        <v>24</v>
      </c>
      <c r="I99" s="4" t="s">
        <v>25</v>
      </c>
      <c r="J99" s="5" t="s">
        <v>25</v>
      </c>
      <c r="K99" s="5" t="s">
        <v>564</v>
      </c>
      <c r="L99" s="5" t="s">
        <v>565</v>
      </c>
      <c r="M99" s="5"/>
      <c r="N99" s="5" t="s">
        <v>566</v>
      </c>
      <c r="O99" s="5"/>
      <c r="P99" s="4" t="str">
        <f t="shared" si="0"/>
        <v>Outstanding</v>
      </c>
      <c r="Q99" s="13" t="s">
        <v>25</v>
      </c>
    </row>
    <row r="100" spans="1:17" ht="60" customHeight="1" x14ac:dyDescent="0.35">
      <c r="A100" s="11" t="s">
        <v>567</v>
      </c>
      <c r="B100" s="2" t="s">
        <v>568</v>
      </c>
      <c r="C100" s="1" t="s">
        <v>569</v>
      </c>
      <c r="D100" s="3" t="s">
        <v>20</v>
      </c>
      <c r="E100" s="3" t="s">
        <v>21</v>
      </c>
      <c r="F100" s="4" t="s">
        <v>22</v>
      </c>
      <c r="G100" s="4" t="s">
        <v>23</v>
      </c>
      <c r="H100" s="4" t="s">
        <v>24</v>
      </c>
      <c r="I100" s="4" t="s">
        <v>25</v>
      </c>
      <c r="J100" s="5" t="s">
        <v>25</v>
      </c>
      <c r="K100" s="5" t="s">
        <v>570</v>
      </c>
      <c r="L100" s="5" t="s">
        <v>571</v>
      </c>
      <c r="M100" s="5"/>
      <c r="N100" s="5" t="s">
        <v>572</v>
      </c>
      <c r="O100" s="5" t="s">
        <v>573</v>
      </c>
      <c r="P100" s="4" t="str">
        <f t="shared" si="0"/>
        <v>Outstanding</v>
      </c>
      <c r="Q100" s="13" t="s">
        <v>25</v>
      </c>
    </row>
    <row r="101" spans="1:17" ht="60" customHeight="1" x14ac:dyDescent="0.35">
      <c r="A101" s="11" t="s">
        <v>567</v>
      </c>
      <c r="B101" s="2" t="s">
        <v>574</v>
      </c>
      <c r="C101" s="1" t="s">
        <v>575</v>
      </c>
      <c r="D101" s="3" t="s">
        <v>20</v>
      </c>
      <c r="E101" s="3" t="s">
        <v>21</v>
      </c>
      <c r="F101" s="4" t="s">
        <v>22</v>
      </c>
      <c r="G101" s="4" t="s">
        <v>23</v>
      </c>
      <c r="H101" s="4" t="s">
        <v>24</v>
      </c>
      <c r="I101" s="4" t="s">
        <v>25</v>
      </c>
      <c r="J101" s="5" t="s">
        <v>25</v>
      </c>
      <c r="K101" s="5" t="s">
        <v>576</v>
      </c>
      <c r="L101" s="5" t="s">
        <v>577</v>
      </c>
      <c r="M101" s="5"/>
      <c r="N101" s="5" t="s">
        <v>578</v>
      </c>
      <c r="O101" s="5"/>
      <c r="P101" s="4" t="str">
        <f t="shared" si="0"/>
        <v>Outstanding</v>
      </c>
      <c r="Q101" s="13" t="s">
        <v>25</v>
      </c>
    </row>
    <row r="102" spans="1:17" ht="60" customHeight="1" x14ac:dyDescent="0.35">
      <c r="A102" s="11" t="s">
        <v>579</v>
      </c>
      <c r="B102" s="2" t="s">
        <v>580</v>
      </c>
      <c r="C102" s="1" t="s">
        <v>581</v>
      </c>
      <c r="D102" s="3" t="s">
        <v>20</v>
      </c>
      <c r="E102" s="3" t="s">
        <v>21</v>
      </c>
      <c r="F102" s="4" t="s">
        <v>22</v>
      </c>
      <c r="G102" s="4" t="s">
        <v>23</v>
      </c>
      <c r="H102" s="4" t="s">
        <v>24</v>
      </c>
      <c r="I102" s="4" t="s">
        <v>25</v>
      </c>
      <c r="J102" s="5" t="s">
        <v>25</v>
      </c>
      <c r="K102" s="5" t="s">
        <v>582</v>
      </c>
      <c r="L102" s="5" t="s">
        <v>583</v>
      </c>
      <c r="M102" s="5"/>
      <c r="N102" s="5" t="s">
        <v>584</v>
      </c>
      <c r="O102" s="5"/>
      <c r="P102" s="4" t="str">
        <f t="shared" si="0"/>
        <v>Outstanding</v>
      </c>
      <c r="Q102" s="13" t="s">
        <v>25</v>
      </c>
    </row>
    <row r="103" spans="1:17" ht="60" customHeight="1" x14ac:dyDescent="0.35">
      <c r="A103" s="11" t="s">
        <v>579</v>
      </c>
      <c r="B103" s="2" t="s">
        <v>585</v>
      </c>
      <c r="C103" s="1" t="s">
        <v>586</v>
      </c>
      <c r="D103" s="3" t="s">
        <v>20</v>
      </c>
      <c r="E103" s="3" t="s">
        <v>21</v>
      </c>
      <c r="F103" s="4" t="s">
        <v>22</v>
      </c>
      <c r="G103" s="4" t="s">
        <v>23</v>
      </c>
      <c r="H103" s="4" t="s">
        <v>24</v>
      </c>
      <c r="I103" s="4" t="s">
        <v>25</v>
      </c>
      <c r="J103" s="5" t="s">
        <v>25</v>
      </c>
      <c r="K103" s="5" t="s">
        <v>587</v>
      </c>
      <c r="L103" s="5" t="s">
        <v>588</v>
      </c>
      <c r="M103" s="5"/>
      <c r="N103" s="5" t="s">
        <v>589</v>
      </c>
      <c r="O103" s="5" t="s">
        <v>590</v>
      </c>
      <c r="P103" s="4" t="str">
        <f t="shared" si="0"/>
        <v>Outstanding</v>
      </c>
      <c r="Q103" s="13" t="s">
        <v>25</v>
      </c>
    </row>
    <row r="104" spans="1:17" ht="60" customHeight="1" x14ac:dyDescent="0.35">
      <c r="A104" s="11" t="s">
        <v>579</v>
      </c>
      <c r="B104" s="2" t="s">
        <v>591</v>
      </c>
      <c r="C104" s="1" t="s">
        <v>592</v>
      </c>
      <c r="D104" s="3" t="s">
        <v>20</v>
      </c>
      <c r="E104" s="3" t="s">
        <v>21</v>
      </c>
      <c r="F104" s="4" t="s">
        <v>22</v>
      </c>
      <c r="G104" s="4" t="s">
        <v>23</v>
      </c>
      <c r="H104" s="4" t="s">
        <v>24</v>
      </c>
      <c r="I104" s="4" t="s">
        <v>25</v>
      </c>
      <c r="J104" s="5" t="s">
        <v>25</v>
      </c>
      <c r="K104" s="5" t="s">
        <v>593</v>
      </c>
      <c r="L104" s="5" t="s">
        <v>594</v>
      </c>
      <c r="M104" s="5"/>
      <c r="N104" s="5" t="s">
        <v>595</v>
      </c>
      <c r="O104" s="5"/>
      <c r="P104" s="4" t="str">
        <f t="shared" si="0"/>
        <v>Outstanding</v>
      </c>
      <c r="Q104" s="13" t="s">
        <v>25</v>
      </c>
    </row>
    <row r="105" spans="1:17" ht="60" customHeight="1" x14ac:dyDescent="0.35">
      <c r="A105" s="11" t="s">
        <v>596</v>
      </c>
      <c r="B105" s="2" t="s">
        <v>597</v>
      </c>
      <c r="C105" s="1" t="s">
        <v>598</v>
      </c>
      <c r="D105" s="3" t="s">
        <v>20</v>
      </c>
      <c r="E105" s="3" t="s">
        <v>21</v>
      </c>
      <c r="F105" s="4" t="s">
        <v>22</v>
      </c>
      <c r="G105" s="4" t="s">
        <v>23</v>
      </c>
      <c r="H105" s="4" t="s">
        <v>24</v>
      </c>
      <c r="I105" s="4" t="s">
        <v>25</v>
      </c>
      <c r="J105" s="5" t="s">
        <v>25</v>
      </c>
      <c r="K105" s="5" t="s">
        <v>599</v>
      </c>
      <c r="L105" s="5" t="s">
        <v>600</v>
      </c>
      <c r="M105" s="5"/>
      <c r="N105" s="5" t="s">
        <v>601</v>
      </c>
      <c r="O105" s="5"/>
      <c r="P105" s="4" t="str">
        <f t="shared" si="0"/>
        <v>Outstanding</v>
      </c>
      <c r="Q105" s="13" t="s">
        <v>25</v>
      </c>
    </row>
    <row r="106" spans="1:17" ht="60" customHeight="1" x14ac:dyDescent="0.35">
      <c r="A106" s="11" t="s">
        <v>596</v>
      </c>
      <c r="B106" s="2" t="s">
        <v>602</v>
      </c>
      <c r="C106" s="1" t="s">
        <v>603</v>
      </c>
      <c r="D106" s="3" t="s">
        <v>20</v>
      </c>
      <c r="E106" s="3" t="s">
        <v>21</v>
      </c>
      <c r="F106" s="4" t="s">
        <v>22</v>
      </c>
      <c r="G106" s="4" t="s">
        <v>23</v>
      </c>
      <c r="H106" s="4" t="s">
        <v>24</v>
      </c>
      <c r="I106" s="4" t="s">
        <v>25</v>
      </c>
      <c r="J106" s="5" t="s">
        <v>25</v>
      </c>
      <c r="K106" s="5" t="s">
        <v>604</v>
      </c>
      <c r="L106" s="5" t="s">
        <v>605</v>
      </c>
      <c r="M106" s="5"/>
      <c r="N106" s="5" t="s">
        <v>606</v>
      </c>
      <c r="O106" s="5" t="s">
        <v>607</v>
      </c>
      <c r="P106" s="4" t="str">
        <f t="shared" si="0"/>
        <v>Outstanding</v>
      </c>
      <c r="Q106" s="13" t="s">
        <v>25</v>
      </c>
    </row>
    <row r="107" spans="1:17" ht="60" customHeight="1" x14ac:dyDescent="0.35">
      <c r="A107" s="11" t="s">
        <v>596</v>
      </c>
      <c r="B107" s="2" t="s">
        <v>608</v>
      </c>
      <c r="C107" s="1" t="s">
        <v>609</v>
      </c>
      <c r="D107" s="3" t="s">
        <v>20</v>
      </c>
      <c r="E107" s="3" t="s">
        <v>21</v>
      </c>
      <c r="F107" s="4" t="s">
        <v>22</v>
      </c>
      <c r="G107" s="4" t="s">
        <v>23</v>
      </c>
      <c r="H107" s="4" t="s">
        <v>24</v>
      </c>
      <c r="I107" s="4" t="s">
        <v>25</v>
      </c>
      <c r="J107" s="5" t="s">
        <v>25</v>
      </c>
      <c r="K107" s="5" t="s">
        <v>610</v>
      </c>
      <c r="L107" s="5" t="s">
        <v>611</v>
      </c>
      <c r="M107" s="5"/>
      <c r="N107" s="5" t="s">
        <v>612</v>
      </c>
      <c r="O107" s="5" t="s">
        <v>613</v>
      </c>
      <c r="P107" s="4" t="str">
        <f t="shared" si="0"/>
        <v>Outstanding</v>
      </c>
      <c r="Q107" s="13" t="s">
        <v>25</v>
      </c>
    </row>
    <row r="108" spans="1:17" ht="60" customHeight="1" x14ac:dyDescent="0.35">
      <c r="A108" s="11" t="s">
        <v>596</v>
      </c>
      <c r="B108" s="2" t="s">
        <v>614</v>
      </c>
      <c r="C108" s="1" t="s">
        <v>615</v>
      </c>
      <c r="D108" s="3" t="s">
        <v>20</v>
      </c>
      <c r="E108" s="3" t="s">
        <v>21</v>
      </c>
      <c r="F108" s="4" t="s">
        <v>22</v>
      </c>
      <c r="G108" s="4" t="s">
        <v>23</v>
      </c>
      <c r="H108" s="4" t="s">
        <v>24</v>
      </c>
      <c r="I108" s="4" t="s">
        <v>25</v>
      </c>
      <c r="J108" s="5" t="s">
        <v>25</v>
      </c>
      <c r="K108" s="5" t="s">
        <v>616</v>
      </c>
      <c r="L108" s="5" t="s">
        <v>617</v>
      </c>
      <c r="M108" s="5"/>
      <c r="N108" s="5" t="s">
        <v>618</v>
      </c>
      <c r="O108" s="5" t="s">
        <v>613</v>
      </c>
      <c r="P108" s="4" t="str">
        <f t="shared" si="0"/>
        <v>Outstanding</v>
      </c>
      <c r="Q108" s="13" t="s">
        <v>25</v>
      </c>
    </row>
    <row r="109" spans="1:17" ht="60" customHeight="1" x14ac:dyDescent="0.35">
      <c r="A109" s="11" t="s">
        <v>596</v>
      </c>
      <c r="B109" s="2" t="s">
        <v>619</v>
      </c>
      <c r="C109" s="1" t="s">
        <v>620</v>
      </c>
      <c r="D109" s="3" t="s">
        <v>20</v>
      </c>
      <c r="E109" s="3" t="s">
        <v>21</v>
      </c>
      <c r="F109" s="4" t="s">
        <v>22</v>
      </c>
      <c r="G109" s="4" t="s">
        <v>23</v>
      </c>
      <c r="H109" s="4" t="s">
        <v>24</v>
      </c>
      <c r="I109" s="4" t="s">
        <v>25</v>
      </c>
      <c r="J109" s="5" t="s">
        <v>25</v>
      </c>
      <c r="K109" s="5" t="s">
        <v>621</v>
      </c>
      <c r="L109" s="5" t="s">
        <v>622</v>
      </c>
      <c r="M109" s="5"/>
      <c r="N109" s="5" t="s">
        <v>623</v>
      </c>
      <c r="O109" s="5" t="s">
        <v>613</v>
      </c>
      <c r="P109" s="4" t="str">
        <f t="shared" si="0"/>
        <v>Outstanding</v>
      </c>
      <c r="Q109" s="13" t="s">
        <v>25</v>
      </c>
    </row>
    <row r="110" spans="1:17" ht="60" customHeight="1" x14ac:dyDescent="0.35">
      <c r="A110" s="11" t="s">
        <v>596</v>
      </c>
      <c r="B110" s="2" t="s">
        <v>624</v>
      </c>
      <c r="C110" s="1" t="s">
        <v>625</v>
      </c>
      <c r="D110" s="3" t="s">
        <v>20</v>
      </c>
      <c r="E110" s="3" t="s">
        <v>21</v>
      </c>
      <c r="F110" s="4" t="s">
        <v>22</v>
      </c>
      <c r="G110" s="4" t="s">
        <v>23</v>
      </c>
      <c r="H110" s="4" t="s">
        <v>24</v>
      </c>
      <c r="I110" s="4" t="s">
        <v>25</v>
      </c>
      <c r="J110" s="5" t="s">
        <v>25</v>
      </c>
      <c r="K110" s="5" t="s">
        <v>626</v>
      </c>
      <c r="L110" s="5" t="s">
        <v>627</v>
      </c>
      <c r="M110" s="5"/>
      <c r="N110" s="5" t="s">
        <v>628</v>
      </c>
      <c r="O110" s="5" t="s">
        <v>613</v>
      </c>
      <c r="P110" s="4" t="str">
        <f t="shared" si="0"/>
        <v>Outstanding</v>
      </c>
      <c r="Q110" s="13" t="s">
        <v>25</v>
      </c>
    </row>
    <row r="111" spans="1:17" ht="60" customHeight="1" x14ac:dyDescent="0.35">
      <c r="A111" s="11" t="s">
        <v>596</v>
      </c>
      <c r="B111" s="2" t="s">
        <v>629</v>
      </c>
      <c r="C111" s="1" t="s">
        <v>630</v>
      </c>
      <c r="D111" s="3" t="s">
        <v>20</v>
      </c>
      <c r="E111" s="3" t="s">
        <v>21</v>
      </c>
      <c r="F111" s="4" t="s">
        <v>22</v>
      </c>
      <c r="G111" s="4" t="s">
        <v>23</v>
      </c>
      <c r="H111" s="4" t="s">
        <v>24</v>
      </c>
      <c r="I111" s="4" t="s">
        <v>25</v>
      </c>
      <c r="J111" s="5" t="s">
        <v>25</v>
      </c>
      <c r="K111" s="5" t="s">
        <v>631</v>
      </c>
      <c r="L111" s="5" t="s">
        <v>632</v>
      </c>
      <c r="M111" s="5"/>
      <c r="N111" s="5" t="s">
        <v>633</v>
      </c>
      <c r="O111" s="5" t="s">
        <v>613</v>
      </c>
      <c r="P111" s="4" t="str">
        <f t="shared" si="0"/>
        <v>Outstanding</v>
      </c>
      <c r="Q111" s="13" t="s">
        <v>25</v>
      </c>
    </row>
    <row r="112" spans="1:17" ht="60" customHeight="1" x14ac:dyDescent="0.35">
      <c r="A112" s="11" t="s">
        <v>596</v>
      </c>
      <c r="B112" s="2" t="s">
        <v>634</v>
      </c>
      <c r="C112" s="1" t="s">
        <v>635</v>
      </c>
      <c r="D112" s="3" t="s">
        <v>20</v>
      </c>
      <c r="E112" s="3" t="s">
        <v>21</v>
      </c>
      <c r="F112" s="4" t="s">
        <v>22</v>
      </c>
      <c r="G112" s="4" t="s">
        <v>23</v>
      </c>
      <c r="H112" s="4" t="s">
        <v>24</v>
      </c>
      <c r="I112" s="4" t="s">
        <v>25</v>
      </c>
      <c r="J112" s="5" t="s">
        <v>25</v>
      </c>
      <c r="K112" s="5" t="s">
        <v>636</v>
      </c>
      <c r="L112" s="5" t="s">
        <v>637</v>
      </c>
      <c r="M112" s="5"/>
      <c r="N112" s="5" t="s">
        <v>638</v>
      </c>
      <c r="O112" s="5" t="s">
        <v>613</v>
      </c>
      <c r="P112" s="4" t="str">
        <f t="shared" si="0"/>
        <v>Outstanding</v>
      </c>
      <c r="Q112" s="13" t="s">
        <v>25</v>
      </c>
    </row>
    <row r="113" spans="1:17" ht="60" customHeight="1" x14ac:dyDescent="0.35">
      <c r="A113" s="11" t="s">
        <v>596</v>
      </c>
      <c r="B113" s="2" t="s">
        <v>639</v>
      </c>
      <c r="C113" s="1" t="s">
        <v>640</v>
      </c>
      <c r="D113" s="3" t="s">
        <v>20</v>
      </c>
      <c r="E113" s="3" t="s">
        <v>21</v>
      </c>
      <c r="F113" s="4" t="s">
        <v>22</v>
      </c>
      <c r="G113" s="4" t="s">
        <v>23</v>
      </c>
      <c r="H113" s="4" t="s">
        <v>24</v>
      </c>
      <c r="I113" s="4" t="s">
        <v>25</v>
      </c>
      <c r="J113" s="5" t="s">
        <v>25</v>
      </c>
      <c r="K113" s="5" t="s">
        <v>641</v>
      </c>
      <c r="L113" s="5" t="s">
        <v>642</v>
      </c>
      <c r="M113" s="5" t="s">
        <v>643</v>
      </c>
      <c r="N113" s="5" t="s">
        <v>644</v>
      </c>
      <c r="O113" s="5"/>
      <c r="P113" s="4" t="str">
        <f t="shared" si="0"/>
        <v>Outstanding</v>
      </c>
      <c r="Q113" s="13" t="s">
        <v>25</v>
      </c>
    </row>
    <row r="114" spans="1:17" ht="60" customHeight="1" x14ac:dyDescent="0.35">
      <c r="A114" s="11" t="s">
        <v>645</v>
      </c>
      <c r="B114" s="2" t="s">
        <v>646</v>
      </c>
      <c r="C114" s="1" t="s">
        <v>647</v>
      </c>
      <c r="D114" s="3" t="s">
        <v>20</v>
      </c>
      <c r="E114" s="3" t="s">
        <v>21</v>
      </c>
      <c r="F114" s="4" t="s">
        <v>22</v>
      </c>
      <c r="G114" s="4" t="s">
        <v>23</v>
      </c>
      <c r="H114" s="4" t="s">
        <v>24</v>
      </c>
      <c r="I114" s="4" t="s">
        <v>25</v>
      </c>
      <c r="J114" s="5" t="s">
        <v>25</v>
      </c>
      <c r="K114" s="5" t="s">
        <v>648</v>
      </c>
      <c r="L114" s="5" t="s">
        <v>649</v>
      </c>
      <c r="M114" s="5"/>
      <c r="N114" s="5" t="s">
        <v>650</v>
      </c>
      <c r="O114" s="5"/>
      <c r="P114" s="4" t="str">
        <f t="shared" si="0"/>
        <v>Outstanding</v>
      </c>
      <c r="Q114" s="13" t="s">
        <v>25</v>
      </c>
    </row>
    <row r="115" spans="1:17" ht="60" customHeight="1" x14ac:dyDescent="0.35">
      <c r="A115" s="11" t="s">
        <v>651</v>
      </c>
      <c r="B115" s="2" t="s">
        <v>652</v>
      </c>
      <c r="C115" s="1" t="s">
        <v>653</v>
      </c>
      <c r="D115" s="3" t="s">
        <v>82</v>
      </c>
      <c r="E115" s="3" t="s">
        <v>21</v>
      </c>
      <c r="F115" s="4" t="s">
        <v>22</v>
      </c>
      <c r="G115" s="4" t="s">
        <v>23</v>
      </c>
      <c r="H115" s="4" t="s">
        <v>24</v>
      </c>
      <c r="I115" s="4" t="s">
        <v>25</v>
      </c>
      <c r="J115" s="5" t="s">
        <v>25</v>
      </c>
      <c r="K115" s="5" t="s">
        <v>654</v>
      </c>
      <c r="L115" s="5" t="s">
        <v>655</v>
      </c>
      <c r="M115" s="5" t="s">
        <v>656</v>
      </c>
      <c r="N115" s="5" t="s">
        <v>657</v>
      </c>
      <c r="O115" s="5" t="s">
        <v>658</v>
      </c>
      <c r="P115" s="4" t="str">
        <f t="shared" si="0"/>
        <v>Outstanding</v>
      </c>
      <c r="Q115" s="13" t="s">
        <v>25</v>
      </c>
    </row>
    <row r="116" spans="1:17" ht="60" customHeight="1" x14ac:dyDescent="0.35">
      <c r="A116" s="11" t="s">
        <v>651</v>
      </c>
      <c r="B116" s="2" t="s">
        <v>659</v>
      </c>
      <c r="C116" s="1" t="s">
        <v>660</v>
      </c>
      <c r="D116" s="3" t="s">
        <v>20</v>
      </c>
      <c r="E116" s="3" t="s">
        <v>21</v>
      </c>
      <c r="F116" s="4" t="s">
        <v>22</v>
      </c>
      <c r="G116" s="4" t="s">
        <v>23</v>
      </c>
      <c r="H116" s="4" t="s">
        <v>24</v>
      </c>
      <c r="I116" s="4" t="s">
        <v>25</v>
      </c>
      <c r="J116" s="5" t="s">
        <v>25</v>
      </c>
      <c r="K116" s="5" t="s">
        <v>661</v>
      </c>
      <c r="L116" s="5" t="s">
        <v>662</v>
      </c>
      <c r="M116" s="5" t="s">
        <v>663</v>
      </c>
      <c r="N116" s="5" t="s">
        <v>664</v>
      </c>
      <c r="O116" s="5"/>
      <c r="P116" s="4" t="str">
        <f t="shared" si="0"/>
        <v>Outstanding</v>
      </c>
      <c r="Q116" s="13" t="s">
        <v>25</v>
      </c>
    </row>
    <row r="117" spans="1:17" ht="60" customHeight="1" x14ac:dyDescent="0.35">
      <c r="A117" s="11" t="s">
        <v>651</v>
      </c>
      <c r="B117" s="2" t="s">
        <v>665</v>
      </c>
      <c r="C117" s="1" t="s">
        <v>666</v>
      </c>
      <c r="D117" s="3" t="s">
        <v>20</v>
      </c>
      <c r="E117" s="3" t="s">
        <v>21</v>
      </c>
      <c r="F117" s="4" t="s">
        <v>22</v>
      </c>
      <c r="G117" s="4" t="s">
        <v>23</v>
      </c>
      <c r="H117" s="4" t="s">
        <v>24</v>
      </c>
      <c r="I117" s="4" t="s">
        <v>25</v>
      </c>
      <c r="J117" s="5" t="s">
        <v>25</v>
      </c>
      <c r="K117" s="5" t="s">
        <v>667</v>
      </c>
      <c r="L117" s="5" t="s">
        <v>668</v>
      </c>
      <c r="M117" s="5" t="s">
        <v>669</v>
      </c>
      <c r="N117" s="5" t="s">
        <v>670</v>
      </c>
      <c r="O117" s="5"/>
      <c r="P117" s="4" t="str">
        <f t="shared" si="0"/>
        <v>Outstanding</v>
      </c>
      <c r="Q117" s="13" t="s">
        <v>25</v>
      </c>
    </row>
    <row r="118" spans="1:17" ht="60" customHeight="1" x14ac:dyDescent="0.35">
      <c r="A118" s="11" t="s">
        <v>671</v>
      </c>
      <c r="B118" s="2" t="s">
        <v>672</v>
      </c>
      <c r="C118" s="1" t="s">
        <v>673</v>
      </c>
      <c r="D118" s="3" t="s">
        <v>20</v>
      </c>
      <c r="E118" s="3" t="s">
        <v>21</v>
      </c>
      <c r="F118" s="4" t="s">
        <v>22</v>
      </c>
      <c r="G118" s="4" t="s">
        <v>23</v>
      </c>
      <c r="H118" s="4" t="s">
        <v>24</v>
      </c>
      <c r="I118" s="4" t="s">
        <v>25</v>
      </c>
      <c r="J118" s="5" t="s">
        <v>25</v>
      </c>
      <c r="K118" s="5" t="s">
        <v>674</v>
      </c>
      <c r="L118" s="5" t="s">
        <v>675</v>
      </c>
      <c r="M118" s="5"/>
      <c r="N118" s="5" t="s">
        <v>676</v>
      </c>
      <c r="O118" s="5"/>
      <c r="P118" s="4" t="str">
        <f t="shared" si="0"/>
        <v>Outstanding</v>
      </c>
      <c r="Q118" s="13" t="s">
        <v>25</v>
      </c>
    </row>
    <row r="119" spans="1:17" ht="60" customHeight="1" x14ac:dyDescent="0.35">
      <c r="A119" s="11" t="s">
        <v>671</v>
      </c>
      <c r="B119" s="2" t="s">
        <v>677</v>
      </c>
      <c r="C119" s="1" t="s">
        <v>678</v>
      </c>
      <c r="D119" s="3" t="s">
        <v>20</v>
      </c>
      <c r="E119" s="3" t="s">
        <v>21</v>
      </c>
      <c r="F119" s="4" t="s">
        <v>22</v>
      </c>
      <c r="G119" s="4" t="s">
        <v>23</v>
      </c>
      <c r="H119" s="4" t="s">
        <v>24</v>
      </c>
      <c r="I119" s="4" t="s">
        <v>25</v>
      </c>
      <c r="J119" s="5" t="s">
        <v>25</v>
      </c>
      <c r="K119" s="5" t="s">
        <v>679</v>
      </c>
      <c r="L119" s="5" t="s">
        <v>680</v>
      </c>
      <c r="M119" s="5"/>
      <c r="N119" s="5" t="s">
        <v>681</v>
      </c>
      <c r="O119" s="5"/>
      <c r="P119" s="4" t="str">
        <f t="shared" si="0"/>
        <v>Outstanding</v>
      </c>
      <c r="Q119" s="13" t="s">
        <v>25</v>
      </c>
    </row>
    <row r="120" spans="1:17" ht="60" customHeight="1" x14ac:dyDescent="0.35">
      <c r="A120" s="11" t="s">
        <v>671</v>
      </c>
      <c r="B120" s="2" t="s">
        <v>682</v>
      </c>
      <c r="C120" s="1" t="s">
        <v>683</v>
      </c>
      <c r="D120" s="3" t="s">
        <v>20</v>
      </c>
      <c r="E120" s="3" t="s">
        <v>21</v>
      </c>
      <c r="F120" s="4" t="s">
        <v>22</v>
      </c>
      <c r="G120" s="4" t="s">
        <v>23</v>
      </c>
      <c r="H120" s="4" t="s">
        <v>24</v>
      </c>
      <c r="I120" s="4" t="s">
        <v>25</v>
      </c>
      <c r="J120" s="5" t="s">
        <v>25</v>
      </c>
      <c r="K120" s="5" t="s">
        <v>684</v>
      </c>
      <c r="L120" s="5" t="s">
        <v>685</v>
      </c>
      <c r="M120" s="5"/>
      <c r="N120" s="5" t="s">
        <v>686</v>
      </c>
      <c r="O120" s="5"/>
      <c r="P120" s="4" t="str">
        <f t="shared" si="0"/>
        <v>Outstanding</v>
      </c>
      <c r="Q120" s="13" t="s">
        <v>25</v>
      </c>
    </row>
    <row r="121" spans="1:17" ht="60" customHeight="1" x14ac:dyDescent="0.35">
      <c r="A121" s="11" t="s">
        <v>671</v>
      </c>
      <c r="B121" s="2" t="s">
        <v>687</v>
      </c>
      <c r="C121" s="1" t="s">
        <v>688</v>
      </c>
      <c r="D121" s="3" t="s">
        <v>20</v>
      </c>
      <c r="E121" s="3" t="s">
        <v>21</v>
      </c>
      <c r="F121" s="4" t="s">
        <v>22</v>
      </c>
      <c r="G121" s="4" t="s">
        <v>23</v>
      </c>
      <c r="H121" s="4" t="s">
        <v>24</v>
      </c>
      <c r="I121" s="4" t="s">
        <v>25</v>
      </c>
      <c r="J121" s="5" t="s">
        <v>25</v>
      </c>
      <c r="K121" s="5" t="s">
        <v>689</v>
      </c>
      <c r="L121" s="5" t="s">
        <v>690</v>
      </c>
      <c r="M121" s="5"/>
      <c r="N121" s="5" t="s">
        <v>691</v>
      </c>
      <c r="O121" s="5"/>
      <c r="P121" s="4" t="str">
        <f t="shared" si="0"/>
        <v>Outstanding</v>
      </c>
      <c r="Q121" s="13" t="s">
        <v>25</v>
      </c>
    </row>
    <row r="122" spans="1:17" ht="60" customHeight="1" x14ac:dyDescent="0.35">
      <c r="A122" s="11" t="s">
        <v>671</v>
      </c>
      <c r="B122" s="2" t="s">
        <v>692</v>
      </c>
      <c r="C122" s="1" t="s">
        <v>693</v>
      </c>
      <c r="D122" s="3" t="s">
        <v>20</v>
      </c>
      <c r="E122" s="3" t="s">
        <v>21</v>
      </c>
      <c r="F122" s="4" t="s">
        <v>22</v>
      </c>
      <c r="G122" s="4" t="s">
        <v>23</v>
      </c>
      <c r="H122" s="4" t="s">
        <v>24</v>
      </c>
      <c r="I122" s="4" t="s">
        <v>25</v>
      </c>
      <c r="J122" s="5" t="s">
        <v>25</v>
      </c>
      <c r="K122" s="5" t="s">
        <v>694</v>
      </c>
      <c r="L122" s="5" t="s">
        <v>695</v>
      </c>
      <c r="M122" s="5"/>
      <c r="N122" s="5" t="s">
        <v>696</v>
      </c>
      <c r="O122" s="5"/>
      <c r="P122" s="4" t="str">
        <f t="shared" si="0"/>
        <v>Outstanding</v>
      </c>
      <c r="Q122" s="13" t="s">
        <v>25</v>
      </c>
    </row>
    <row r="123" spans="1:17" ht="60" customHeight="1" x14ac:dyDescent="0.35">
      <c r="A123" s="11" t="s">
        <v>671</v>
      </c>
      <c r="B123" s="2" t="s">
        <v>697</v>
      </c>
      <c r="C123" s="1" t="s">
        <v>698</v>
      </c>
      <c r="D123" s="3" t="s">
        <v>20</v>
      </c>
      <c r="E123" s="3" t="s">
        <v>21</v>
      </c>
      <c r="F123" s="4" t="s">
        <v>22</v>
      </c>
      <c r="G123" s="4" t="s">
        <v>23</v>
      </c>
      <c r="H123" s="4" t="s">
        <v>24</v>
      </c>
      <c r="I123" s="4" t="s">
        <v>25</v>
      </c>
      <c r="J123" s="5" t="s">
        <v>25</v>
      </c>
      <c r="K123" s="5" t="s">
        <v>699</v>
      </c>
      <c r="L123" s="5" t="s">
        <v>700</v>
      </c>
      <c r="M123" s="5"/>
      <c r="N123" s="5" t="s">
        <v>701</v>
      </c>
      <c r="O123" s="5"/>
      <c r="P123" s="4" t="str">
        <f t="shared" si="0"/>
        <v>Outstanding</v>
      </c>
      <c r="Q123" s="13" t="s">
        <v>25</v>
      </c>
    </row>
    <row r="124" spans="1:17" ht="60" customHeight="1" x14ac:dyDescent="0.35">
      <c r="A124" s="11" t="s">
        <v>702</v>
      </c>
      <c r="B124" s="2" t="s">
        <v>703</v>
      </c>
      <c r="C124" s="1" t="s">
        <v>704</v>
      </c>
      <c r="D124" s="3" t="s">
        <v>20</v>
      </c>
      <c r="E124" s="3" t="s">
        <v>21</v>
      </c>
      <c r="F124" s="4" t="s">
        <v>22</v>
      </c>
      <c r="G124" s="4" t="s">
        <v>23</v>
      </c>
      <c r="H124" s="4" t="s">
        <v>24</v>
      </c>
      <c r="I124" s="4" t="s">
        <v>25</v>
      </c>
      <c r="J124" s="5" t="s">
        <v>25</v>
      </c>
      <c r="K124" s="5" t="s">
        <v>705</v>
      </c>
      <c r="L124" s="5" t="s">
        <v>706</v>
      </c>
      <c r="M124" s="5" t="s">
        <v>707</v>
      </c>
      <c r="N124" s="5" t="s">
        <v>708</v>
      </c>
      <c r="O124" s="5" t="s">
        <v>709</v>
      </c>
      <c r="P124" s="4" t="str">
        <f t="shared" si="0"/>
        <v>Outstanding</v>
      </c>
      <c r="Q124" s="13" t="s">
        <v>25</v>
      </c>
    </row>
    <row r="125" spans="1:17" ht="60" customHeight="1" x14ac:dyDescent="0.35">
      <c r="A125" s="11" t="s">
        <v>702</v>
      </c>
      <c r="B125" s="2" t="s">
        <v>710</v>
      </c>
      <c r="C125" s="1" t="s">
        <v>711</v>
      </c>
      <c r="D125" s="3" t="s">
        <v>20</v>
      </c>
      <c r="E125" s="3" t="s">
        <v>21</v>
      </c>
      <c r="F125" s="4" t="s">
        <v>22</v>
      </c>
      <c r="G125" s="4" t="s">
        <v>23</v>
      </c>
      <c r="H125" s="4" t="s">
        <v>24</v>
      </c>
      <c r="I125" s="4" t="s">
        <v>25</v>
      </c>
      <c r="J125" s="5" t="s">
        <v>25</v>
      </c>
      <c r="K125" s="5" t="s">
        <v>712</v>
      </c>
      <c r="L125" s="5" t="s">
        <v>713</v>
      </c>
      <c r="M125" s="5" t="s">
        <v>714</v>
      </c>
      <c r="N125" s="5" t="s">
        <v>715</v>
      </c>
      <c r="O125" s="5" t="s">
        <v>716</v>
      </c>
      <c r="P125" s="4" t="str">
        <f t="shared" si="0"/>
        <v>Outstanding</v>
      </c>
      <c r="Q125" s="13" t="s">
        <v>25</v>
      </c>
    </row>
    <row r="126" spans="1:17" ht="60" customHeight="1" x14ac:dyDescent="0.35">
      <c r="A126" s="11" t="s">
        <v>702</v>
      </c>
      <c r="B126" s="2" t="s">
        <v>717</v>
      </c>
      <c r="C126" s="1" t="s">
        <v>718</v>
      </c>
      <c r="D126" s="3" t="s">
        <v>20</v>
      </c>
      <c r="E126" s="3" t="s">
        <v>21</v>
      </c>
      <c r="F126" s="4" t="s">
        <v>22</v>
      </c>
      <c r="G126" s="4" t="s">
        <v>23</v>
      </c>
      <c r="H126" s="4" t="s">
        <v>24</v>
      </c>
      <c r="I126" s="4" t="s">
        <v>25</v>
      </c>
      <c r="J126" s="5" t="s">
        <v>25</v>
      </c>
      <c r="K126" s="5" t="s">
        <v>719</v>
      </c>
      <c r="L126" s="5" t="s">
        <v>720</v>
      </c>
      <c r="M126" s="5" t="s">
        <v>714</v>
      </c>
      <c r="N126" s="5" t="s">
        <v>721</v>
      </c>
      <c r="O126" s="5" t="s">
        <v>722</v>
      </c>
      <c r="P126" s="4" t="str">
        <f t="shared" si="0"/>
        <v>Outstanding</v>
      </c>
      <c r="Q126" s="13" t="s">
        <v>25</v>
      </c>
    </row>
    <row r="127" spans="1:17" ht="60" customHeight="1" x14ac:dyDescent="0.35">
      <c r="A127" s="11" t="s">
        <v>702</v>
      </c>
      <c r="B127" s="2" t="s">
        <v>723</v>
      </c>
      <c r="C127" s="1" t="s">
        <v>724</v>
      </c>
      <c r="D127" s="3" t="s">
        <v>20</v>
      </c>
      <c r="E127" s="3" t="s">
        <v>21</v>
      </c>
      <c r="F127" s="4" t="s">
        <v>22</v>
      </c>
      <c r="G127" s="4" t="s">
        <v>23</v>
      </c>
      <c r="H127" s="4" t="s">
        <v>24</v>
      </c>
      <c r="I127" s="4" t="s">
        <v>25</v>
      </c>
      <c r="J127" s="5" t="s">
        <v>25</v>
      </c>
      <c r="K127" s="5" t="s">
        <v>725</v>
      </c>
      <c r="L127" s="5" t="s">
        <v>726</v>
      </c>
      <c r="M127" s="5" t="s">
        <v>727</v>
      </c>
      <c r="N127" s="5" t="s">
        <v>728</v>
      </c>
      <c r="O127" s="5" t="s">
        <v>729</v>
      </c>
      <c r="P127" s="4" t="str">
        <f t="shared" si="0"/>
        <v>Outstanding</v>
      </c>
      <c r="Q127" s="13" t="s">
        <v>25</v>
      </c>
    </row>
    <row r="128" spans="1:17" ht="60" customHeight="1" x14ac:dyDescent="0.35">
      <c r="A128" s="11" t="s">
        <v>702</v>
      </c>
      <c r="B128" s="2" t="s">
        <v>730</v>
      </c>
      <c r="C128" s="1" t="s">
        <v>731</v>
      </c>
      <c r="D128" s="3" t="s">
        <v>20</v>
      </c>
      <c r="E128" s="3" t="s">
        <v>21</v>
      </c>
      <c r="F128" s="4" t="s">
        <v>22</v>
      </c>
      <c r="G128" s="4" t="s">
        <v>23</v>
      </c>
      <c r="H128" s="4" t="s">
        <v>24</v>
      </c>
      <c r="I128" s="4" t="s">
        <v>25</v>
      </c>
      <c r="J128" s="5" t="s">
        <v>25</v>
      </c>
      <c r="K128" s="5" t="s">
        <v>732</v>
      </c>
      <c r="L128" s="5" t="s">
        <v>733</v>
      </c>
      <c r="M128" s="5" t="s">
        <v>727</v>
      </c>
      <c r="N128" s="5" t="s">
        <v>734</v>
      </c>
      <c r="O128" s="5" t="s">
        <v>735</v>
      </c>
      <c r="P128" s="4" t="str">
        <f t="shared" si="0"/>
        <v>Outstanding</v>
      </c>
      <c r="Q128" s="13" t="s">
        <v>25</v>
      </c>
    </row>
    <row r="129" spans="1:17" ht="60" customHeight="1" x14ac:dyDescent="0.35">
      <c r="A129" s="11" t="s">
        <v>702</v>
      </c>
      <c r="B129" s="2" t="s">
        <v>736</v>
      </c>
      <c r="C129" s="1" t="s">
        <v>737</v>
      </c>
      <c r="D129" s="3" t="s">
        <v>20</v>
      </c>
      <c r="E129" s="3" t="s">
        <v>21</v>
      </c>
      <c r="F129" s="4" t="s">
        <v>22</v>
      </c>
      <c r="G129" s="4" t="s">
        <v>23</v>
      </c>
      <c r="H129" s="4" t="s">
        <v>24</v>
      </c>
      <c r="I129" s="4" t="s">
        <v>25</v>
      </c>
      <c r="J129" s="5" t="s">
        <v>25</v>
      </c>
      <c r="K129" s="5" t="s">
        <v>738</v>
      </c>
      <c r="L129" s="5" t="s">
        <v>739</v>
      </c>
      <c r="M129" s="5"/>
      <c r="N129" s="5" t="s">
        <v>740</v>
      </c>
      <c r="O129" s="5" t="s">
        <v>741</v>
      </c>
      <c r="P129" s="4" t="str">
        <f t="shared" si="0"/>
        <v>Outstanding</v>
      </c>
      <c r="Q129" s="13" t="s">
        <v>25</v>
      </c>
    </row>
    <row r="130" spans="1:17" ht="60" customHeight="1" x14ac:dyDescent="0.35">
      <c r="A130" s="11" t="s">
        <v>702</v>
      </c>
      <c r="B130" s="2" t="s">
        <v>742</v>
      </c>
      <c r="C130" s="1" t="s">
        <v>743</v>
      </c>
      <c r="D130" s="3" t="s">
        <v>20</v>
      </c>
      <c r="E130" s="3" t="s">
        <v>21</v>
      </c>
      <c r="F130" s="4" t="s">
        <v>22</v>
      </c>
      <c r="G130" s="4" t="s">
        <v>23</v>
      </c>
      <c r="H130" s="4" t="s">
        <v>24</v>
      </c>
      <c r="I130" s="4" t="s">
        <v>25</v>
      </c>
      <c r="J130" s="5" t="s">
        <v>25</v>
      </c>
      <c r="K130" s="5" t="s">
        <v>744</v>
      </c>
      <c r="L130" s="5" t="s">
        <v>745</v>
      </c>
      <c r="M130" s="5"/>
      <c r="N130" s="5" t="s">
        <v>746</v>
      </c>
      <c r="O130" s="5" t="s">
        <v>747</v>
      </c>
      <c r="P130" s="4" t="str">
        <f t="shared" si="0"/>
        <v>Outstanding</v>
      </c>
      <c r="Q130" s="13" t="s">
        <v>25</v>
      </c>
    </row>
    <row r="131" spans="1:17" ht="60" customHeight="1" x14ac:dyDescent="0.35">
      <c r="A131" s="11" t="s">
        <v>702</v>
      </c>
      <c r="B131" s="2" t="s">
        <v>748</v>
      </c>
      <c r="C131" s="1" t="s">
        <v>749</v>
      </c>
      <c r="D131" s="3" t="s">
        <v>20</v>
      </c>
      <c r="E131" s="3" t="s">
        <v>21</v>
      </c>
      <c r="F131" s="4" t="s">
        <v>22</v>
      </c>
      <c r="G131" s="4" t="s">
        <v>23</v>
      </c>
      <c r="H131" s="4" t="s">
        <v>24</v>
      </c>
      <c r="I131" s="4" t="s">
        <v>25</v>
      </c>
      <c r="J131" s="5" t="s">
        <v>25</v>
      </c>
      <c r="K131" s="5" t="s">
        <v>750</v>
      </c>
      <c r="L131" s="5" t="s">
        <v>751</v>
      </c>
      <c r="M131" s="5"/>
      <c r="N131" s="5" t="s">
        <v>752</v>
      </c>
      <c r="O131" s="5" t="s">
        <v>753</v>
      </c>
      <c r="P131" s="4" t="str">
        <f t="shared" si="0"/>
        <v>Outstanding</v>
      </c>
      <c r="Q131" s="13" t="s">
        <v>25</v>
      </c>
    </row>
    <row r="132" spans="1:17" ht="60" customHeight="1" x14ac:dyDescent="0.35">
      <c r="A132" s="11" t="s">
        <v>702</v>
      </c>
      <c r="B132" s="2" t="s">
        <v>754</v>
      </c>
      <c r="C132" s="1" t="s">
        <v>755</v>
      </c>
      <c r="D132" s="3" t="s">
        <v>20</v>
      </c>
      <c r="E132" s="3" t="s">
        <v>21</v>
      </c>
      <c r="F132" s="4" t="s">
        <v>22</v>
      </c>
      <c r="G132" s="4" t="s">
        <v>23</v>
      </c>
      <c r="H132" s="4" t="s">
        <v>24</v>
      </c>
      <c r="I132" s="4" t="s">
        <v>25</v>
      </c>
      <c r="J132" s="5" t="s">
        <v>25</v>
      </c>
      <c r="K132" s="5" t="s">
        <v>756</v>
      </c>
      <c r="L132" s="5" t="s">
        <v>757</v>
      </c>
      <c r="M132" s="5"/>
      <c r="N132" s="5" t="s">
        <v>758</v>
      </c>
      <c r="O132" s="5" t="s">
        <v>759</v>
      </c>
      <c r="P132" s="4" t="str">
        <f t="shared" si="0"/>
        <v>Outstanding</v>
      </c>
      <c r="Q132" s="13" t="s">
        <v>25</v>
      </c>
    </row>
    <row r="133" spans="1:17" ht="60" customHeight="1" x14ac:dyDescent="0.35">
      <c r="A133" s="11" t="s">
        <v>702</v>
      </c>
      <c r="B133" s="2" t="s">
        <v>760</v>
      </c>
      <c r="C133" s="1" t="s">
        <v>761</v>
      </c>
      <c r="D133" s="3" t="s">
        <v>20</v>
      </c>
      <c r="E133" s="3" t="s">
        <v>21</v>
      </c>
      <c r="F133" s="4" t="s">
        <v>22</v>
      </c>
      <c r="G133" s="4" t="s">
        <v>23</v>
      </c>
      <c r="H133" s="4" t="s">
        <v>24</v>
      </c>
      <c r="I133" s="4" t="s">
        <v>25</v>
      </c>
      <c r="J133" s="5" t="s">
        <v>25</v>
      </c>
      <c r="K133" s="5" t="s">
        <v>762</v>
      </c>
      <c r="L133" s="5" t="s">
        <v>763</v>
      </c>
      <c r="M133" s="5"/>
      <c r="N133" s="5" t="s">
        <v>764</v>
      </c>
      <c r="O133" s="5" t="s">
        <v>765</v>
      </c>
      <c r="P133" s="4" t="str">
        <f t="shared" si="0"/>
        <v>Outstanding</v>
      </c>
      <c r="Q133" s="13" t="s">
        <v>25</v>
      </c>
    </row>
    <row r="134" spans="1:17" ht="60" customHeight="1" x14ac:dyDescent="0.35">
      <c r="A134" s="11" t="s">
        <v>702</v>
      </c>
      <c r="B134" s="2" t="s">
        <v>766</v>
      </c>
      <c r="C134" s="1" t="s">
        <v>767</v>
      </c>
      <c r="D134" s="3" t="s">
        <v>20</v>
      </c>
      <c r="E134" s="3" t="s">
        <v>21</v>
      </c>
      <c r="F134" s="4" t="s">
        <v>22</v>
      </c>
      <c r="G134" s="4" t="s">
        <v>23</v>
      </c>
      <c r="H134" s="4" t="s">
        <v>24</v>
      </c>
      <c r="I134" s="4" t="s">
        <v>25</v>
      </c>
      <c r="J134" s="5" t="s">
        <v>25</v>
      </c>
      <c r="K134" s="5" t="s">
        <v>768</v>
      </c>
      <c r="L134" s="5" t="s">
        <v>763</v>
      </c>
      <c r="M134" s="5"/>
      <c r="N134" s="5" t="s">
        <v>769</v>
      </c>
      <c r="O134" s="5" t="s">
        <v>770</v>
      </c>
      <c r="P134" s="4" t="str">
        <f t="shared" si="0"/>
        <v>Outstanding</v>
      </c>
      <c r="Q134" s="13" t="s">
        <v>25</v>
      </c>
    </row>
    <row r="135" spans="1:17" ht="60" customHeight="1" x14ac:dyDescent="0.35">
      <c r="A135" s="11" t="s">
        <v>702</v>
      </c>
      <c r="B135" s="2" t="s">
        <v>771</v>
      </c>
      <c r="C135" s="1" t="s">
        <v>772</v>
      </c>
      <c r="D135" s="3" t="s">
        <v>20</v>
      </c>
      <c r="E135" s="3" t="s">
        <v>21</v>
      </c>
      <c r="F135" s="4" t="s">
        <v>22</v>
      </c>
      <c r="G135" s="4" t="s">
        <v>23</v>
      </c>
      <c r="H135" s="4" t="s">
        <v>24</v>
      </c>
      <c r="I135" s="4" t="s">
        <v>25</v>
      </c>
      <c r="J135" s="5" t="s">
        <v>25</v>
      </c>
      <c r="K135" s="5" t="s">
        <v>773</v>
      </c>
      <c r="L135" s="5" t="s">
        <v>774</v>
      </c>
      <c r="M135" s="5" t="s">
        <v>775</v>
      </c>
      <c r="N135" s="5" t="s">
        <v>776</v>
      </c>
      <c r="O135" s="5" t="s">
        <v>777</v>
      </c>
      <c r="P135" s="4" t="str">
        <f t="shared" si="0"/>
        <v>Outstanding</v>
      </c>
      <c r="Q135" s="13" t="s">
        <v>25</v>
      </c>
    </row>
    <row r="136" spans="1:17" ht="60" customHeight="1" x14ac:dyDescent="0.35">
      <c r="A136" s="11" t="s">
        <v>702</v>
      </c>
      <c r="B136" s="2" t="s">
        <v>778</v>
      </c>
      <c r="C136" s="1" t="s">
        <v>779</v>
      </c>
      <c r="D136" s="3" t="s">
        <v>20</v>
      </c>
      <c r="E136" s="3" t="s">
        <v>21</v>
      </c>
      <c r="F136" s="4" t="s">
        <v>22</v>
      </c>
      <c r="G136" s="4" t="s">
        <v>23</v>
      </c>
      <c r="H136" s="4" t="s">
        <v>24</v>
      </c>
      <c r="I136" s="4" t="s">
        <v>25</v>
      </c>
      <c r="J136" s="5" t="s">
        <v>25</v>
      </c>
      <c r="K136" s="5" t="s">
        <v>780</v>
      </c>
      <c r="L136" s="5" t="s">
        <v>781</v>
      </c>
      <c r="M136" s="5" t="s">
        <v>775</v>
      </c>
      <c r="N136" s="5" t="s">
        <v>782</v>
      </c>
      <c r="O136" s="5" t="s">
        <v>783</v>
      </c>
      <c r="P136" s="4" t="str">
        <f t="shared" si="0"/>
        <v>Outstanding</v>
      </c>
      <c r="Q136" s="13" t="s">
        <v>25</v>
      </c>
    </row>
    <row r="137" spans="1:17" ht="60" customHeight="1" x14ac:dyDescent="0.35">
      <c r="A137" s="11" t="s">
        <v>702</v>
      </c>
      <c r="B137" s="2" t="s">
        <v>784</v>
      </c>
      <c r="C137" s="1" t="s">
        <v>785</v>
      </c>
      <c r="D137" s="3" t="s">
        <v>20</v>
      </c>
      <c r="E137" s="3" t="s">
        <v>21</v>
      </c>
      <c r="F137" s="4" t="s">
        <v>22</v>
      </c>
      <c r="G137" s="4" t="s">
        <v>23</v>
      </c>
      <c r="H137" s="4" t="s">
        <v>24</v>
      </c>
      <c r="I137" s="4" t="s">
        <v>25</v>
      </c>
      <c r="J137" s="5" t="s">
        <v>25</v>
      </c>
      <c r="K137" s="5" t="s">
        <v>786</v>
      </c>
      <c r="L137" s="5" t="s">
        <v>787</v>
      </c>
      <c r="M137" s="5"/>
      <c r="N137" s="5" t="s">
        <v>788</v>
      </c>
      <c r="O137" s="5" t="s">
        <v>789</v>
      </c>
      <c r="P137" s="4" t="str">
        <f t="shared" si="0"/>
        <v>Outstanding</v>
      </c>
      <c r="Q137" s="13" t="s">
        <v>25</v>
      </c>
    </row>
    <row r="138" spans="1:17" ht="60" customHeight="1" x14ac:dyDescent="0.35">
      <c r="A138" s="11" t="s">
        <v>702</v>
      </c>
      <c r="B138" s="2" t="s">
        <v>790</v>
      </c>
      <c r="C138" s="1" t="s">
        <v>791</v>
      </c>
      <c r="D138" s="3" t="s">
        <v>20</v>
      </c>
      <c r="E138" s="3" t="s">
        <v>21</v>
      </c>
      <c r="F138" s="4" t="s">
        <v>22</v>
      </c>
      <c r="G138" s="4" t="s">
        <v>23</v>
      </c>
      <c r="H138" s="4" t="s">
        <v>24</v>
      </c>
      <c r="I138" s="4" t="s">
        <v>25</v>
      </c>
      <c r="J138" s="5" t="s">
        <v>25</v>
      </c>
      <c r="K138" s="5" t="s">
        <v>792</v>
      </c>
      <c r="L138" s="5" t="s">
        <v>793</v>
      </c>
      <c r="M138" s="5"/>
      <c r="N138" s="5" t="s">
        <v>794</v>
      </c>
      <c r="O138" s="5" t="s">
        <v>795</v>
      </c>
      <c r="P138" s="4" t="str">
        <f t="shared" si="0"/>
        <v>Outstanding</v>
      </c>
      <c r="Q138" s="13" t="s">
        <v>25</v>
      </c>
    </row>
    <row r="139" spans="1:17" ht="60" customHeight="1" x14ac:dyDescent="0.35">
      <c r="A139" s="11" t="s">
        <v>702</v>
      </c>
      <c r="B139" s="2" t="s">
        <v>796</v>
      </c>
      <c r="C139" s="1" t="s">
        <v>797</v>
      </c>
      <c r="D139" s="3" t="s">
        <v>20</v>
      </c>
      <c r="E139" s="3" t="s">
        <v>21</v>
      </c>
      <c r="F139" s="4" t="s">
        <v>22</v>
      </c>
      <c r="G139" s="4" t="s">
        <v>23</v>
      </c>
      <c r="H139" s="4" t="s">
        <v>24</v>
      </c>
      <c r="I139" s="4" t="s">
        <v>25</v>
      </c>
      <c r="J139" s="5" t="s">
        <v>25</v>
      </c>
      <c r="K139" s="5" t="s">
        <v>798</v>
      </c>
      <c r="L139" s="5" t="s">
        <v>799</v>
      </c>
      <c r="M139" s="5"/>
      <c r="N139" s="5" t="s">
        <v>800</v>
      </c>
      <c r="O139" s="5" t="s">
        <v>801</v>
      </c>
      <c r="P139" s="4" t="str">
        <f t="shared" si="0"/>
        <v>Outstanding</v>
      </c>
      <c r="Q139" s="13" t="s">
        <v>25</v>
      </c>
    </row>
    <row r="140" spans="1:17" ht="60" customHeight="1" x14ac:dyDescent="0.35">
      <c r="A140" s="11" t="s">
        <v>702</v>
      </c>
      <c r="B140" s="2" t="s">
        <v>802</v>
      </c>
      <c r="C140" s="1" t="s">
        <v>803</v>
      </c>
      <c r="D140" s="3" t="s">
        <v>20</v>
      </c>
      <c r="E140" s="3" t="s">
        <v>21</v>
      </c>
      <c r="F140" s="4" t="s">
        <v>22</v>
      </c>
      <c r="G140" s="4" t="s">
        <v>23</v>
      </c>
      <c r="H140" s="4" t="s">
        <v>24</v>
      </c>
      <c r="I140" s="4" t="s">
        <v>25</v>
      </c>
      <c r="J140" s="5" t="s">
        <v>25</v>
      </c>
      <c r="K140" s="5" t="s">
        <v>804</v>
      </c>
      <c r="L140" s="5" t="s">
        <v>805</v>
      </c>
      <c r="M140" s="5"/>
      <c r="N140" s="5" t="s">
        <v>806</v>
      </c>
      <c r="O140" s="5" t="s">
        <v>807</v>
      </c>
      <c r="P140" s="4" t="str">
        <f t="shared" si="0"/>
        <v>Outstanding</v>
      </c>
      <c r="Q140" s="13" t="s">
        <v>25</v>
      </c>
    </row>
    <row r="141" spans="1:17" ht="60" customHeight="1" x14ac:dyDescent="0.35">
      <c r="A141" s="11" t="s">
        <v>702</v>
      </c>
      <c r="B141" s="2" t="s">
        <v>808</v>
      </c>
      <c r="C141" s="1" t="s">
        <v>809</v>
      </c>
      <c r="D141" s="3" t="s">
        <v>20</v>
      </c>
      <c r="E141" s="3" t="s">
        <v>21</v>
      </c>
      <c r="F141" s="4" t="s">
        <v>22</v>
      </c>
      <c r="G141" s="4" t="s">
        <v>23</v>
      </c>
      <c r="H141" s="4" t="s">
        <v>24</v>
      </c>
      <c r="I141" s="4" t="s">
        <v>25</v>
      </c>
      <c r="J141" s="5" t="s">
        <v>25</v>
      </c>
      <c r="K141" s="5" t="s">
        <v>810</v>
      </c>
      <c r="L141" s="5" t="s">
        <v>811</v>
      </c>
      <c r="M141" s="5"/>
      <c r="N141" s="5" t="s">
        <v>812</v>
      </c>
      <c r="O141" s="5" t="s">
        <v>813</v>
      </c>
      <c r="P141" s="4" t="str">
        <f t="shared" si="0"/>
        <v>Outstanding</v>
      </c>
      <c r="Q141" s="13" t="s">
        <v>25</v>
      </c>
    </row>
    <row r="142" spans="1:17" ht="60" customHeight="1" x14ac:dyDescent="0.35">
      <c r="A142" s="11" t="s">
        <v>814</v>
      </c>
      <c r="B142" s="2" t="s">
        <v>815</v>
      </c>
      <c r="C142" s="1" t="s">
        <v>816</v>
      </c>
      <c r="D142" s="3" t="s">
        <v>20</v>
      </c>
      <c r="E142" s="3" t="s">
        <v>21</v>
      </c>
      <c r="F142" s="4" t="s">
        <v>22</v>
      </c>
      <c r="G142" s="4" t="s">
        <v>23</v>
      </c>
      <c r="H142" s="4" t="s">
        <v>24</v>
      </c>
      <c r="I142" s="4" t="s">
        <v>25</v>
      </c>
      <c r="J142" s="5" t="s">
        <v>25</v>
      </c>
      <c r="K142" s="5" t="s">
        <v>817</v>
      </c>
      <c r="L142" s="5" t="s">
        <v>818</v>
      </c>
      <c r="M142" s="5" t="s">
        <v>707</v>
      </c>
      <c r="N142" s="5" t="s">
        <v>819</v>
      </c>
      <c r="O142" s="5" t="s">
        <v>820</v>
      </c>
      <c r="P142" s="4" t="str">
        <f t="shared" si="0"/>
        <v>Outstanding</v>
      </c>
      <c r="Q142" s="13" t="s">
        <v>25</v>
      </c>
    </row>
    <row r="143" spans="1:17" ht="60" customHeight="1" x14ac:dyDescent="0.35">
      <c r="A143" s="11" t="s">
        <v>814</v>
      </c>
      <c r="B143" s="2" t="s">
        <v>821</v>
      </c>
      <c r="C143" s="1" t="s">
        <v>822</v>
      </c>
      <c r="D143" s="3" t="s">
        <v>20</v>
      </c>
      <c r="E143" s="3" t="s">
        <v>21</v>
      </c>
      <c r="F143" s="4" t="s">
        <v>22</v>
      </c>
      <c r="G143" s="4" t="s">
        <v>23</v>
      </c>
      <c r="H143" s="4" t="s">
        <v>24</v>
      </c>
      <c r="I143" s="4" t="s">
        <v>25</v>
      </c>
      <c r="J143" s="5" t="s">
        <v>25</v>
      </c>
      <c r="K143" s="5" t="s">
        <v>823</v>
      </c>
      <c r="L143" s="5" t="s">
        <v>824</v>
      </c>
      <c r="M143" s="5" t="s">
        <v>707</v>
      </c>
      <c r="N143" s="5" t="s">
        <v>825</v>
      </c>
      <c r="O143" s="5" t="s">
        <v>826</v>
      </c>
      <c r="P143" s="4" t="str">
        <f t="shared" si="0"/>
        <v>Outstanding</v>
      </c>
      <c r="Q143" s="13" t="s">
        <v>25</v>
      </c>
    </row>
    <row r="144" spans="1:17" ht="60" customHeight="1" x14ac:dyDescent="0.35">
      <c r="A144" s="11" t="s">
        <v>814</v>
      </c>
      <c r="B144" s="2" t="s">
        <v>827</v>
      </c>
      <c r="C144" s="1" t="s">
        <v>828</v>
      </c>
      <c r="D144" s="3" t="s">
        <v>20</v>
      </c>
      <c r="E144" s="3" t="s">
        <v>21</v>
      </c>
      <c r="F144" s="4" t="s">
        <v>22</v>
      </c>
      <c r="G144" s="4" t="s">
        <v>23</v>
      </c>
      <c r="H144" s="4" t="s">
        <v>24</v>
      </c>
      <c r="I144" s="4" t="s">
        <v>25</v>
      </c>
      <c r="J144" s="5" t="s">
        <v>25</v>
      </c>
      <c r="K144" s="5" t="s">
        <v>829</v>
      </c>
      <c r="L144" s="5" t="s">
        <v>830</v>
      </c>
      <c r="M144" s="5"/>
      <c r="N144" s="5" t="s">
        <v>831</v>
      </c>
      <c r="O144" s="5" t="s">
        <v>832</v>
      </c>
      <c r="P144" s="4" t="str">
        <f t="shared" si="0"/>
        <v>Outstanding</v>
      </c>
      <c r="Q144" s="13" t="s">
        <v>25</v>
      </c>
    </row>
    <row r="145" spans="1:17" ht="60" customHeight="1" x14ac:dyDescent="0.35">
      <c r="A145" s="11" t="s">
        <v>814</v>
      </c>
      <c r="B145" s="2" t="s">
        <v>833</v>
      </c>
      <c r="C145" s="1" t="s">
        <v>834</v>
      </c>
      <c r="D145" s="3" t="s">
        <v>20</v>
      </c>
      <c r="E145" s="3" t="s">
        <v>21</v>
      </c>
      <c r="F145" s="4" t="s">
        <v>22</v>
      </c>
      <c r="G145" s="4" t="s">
        <v>23</v>
      </c>
      <c r="H145" s="4" t="s">
        <v>24</v>
      </c>
      <c r="I145" s="4" t="s">
        <v>25</v>
      </c>
      <c r="J145" s="5" t="s">
        <v>25</v>
      </c>
      <c r="K145" s="5" t="s">
        <v>835</v>
      </c>
      <c r="L145" s="5" t="s">
        <v>836</v>
      </c>
      <c r="M145" s="5"/>
      <c r="N145" s="5" t="s">
        <v>837</v>
      </c>
      <c r="O145" s="5" t="s">
        <v>838</v>
      </c>
      <c r="P145" s="4" t="str">
        <f t="shared" si="0"/>
        <v>Outstanding</v>
      </c>
      <c r="Q145" s="13" t="s">
        <v>25</v>
      </c>
    </row>
    <row r="146" spans="1:17" ht="60" customHeight="1" x14ac:dyDescent="0.35">
      <c r="A146" s="11" t="s">
        <v>814</v>
      </c>
      <c r="B146" s="2" t="s">
        <v>839</v>
      </c>
      <c r="C146" s="1" t="s">
        <v>840</v>
      </c>
      <c r="D146" s="3" t="s">
        <v>20</v>
      </c>
      <c r="E146" s="3" t="s">
        <v>21</v>
      </c>
      <c r="F146" s="4" t="s">
        <v>22</v>
      </c>
      <c r="G146" s="4" t="s">
        <v>23</v>
      </c>
      <c r="H146" s="4" t="s">
        <v>24</v>
      </c>
      <c r="I146" s="4" t="s">
        <v>25</v>
      </c>
      <c r="J146" s="5" t="s">
        <v>25</v>
      </c>
      <c r="K146" s="5" t="s">
        <v>841</v>
      </c>
      <c r="L146" s="5" t="s">
        <v>842</v>
      </c>
      <c r="M146" s="5"/>
      <c r="N146" s="5" t="s">
        <v>843</v>
      </c>
      <c r="O146" s="5" t="s">
        <v>844</v>
      </c>
      <c r="P146" s="4" t="str">
        <f t="shared" si="0"/>
        <v>Outstanding</v>
      </c>
      <c r="Q146" s="13" t="s">
        <v>25</v>
      </c>
    </row>
    <row r="147" spans="1:17" ht="60" customHeight="1" x14ac:dyDescent="0.35">
      <c r="A147" s="11" t="s">
        <v>814</v>
      </c>
      <c r="B147" s="2" t="s">
        <v>845</v>
      </c>
      <c r="C147" s="1" t="s">
        <v>846</v>
      </c>
      <c r="D147" s="3" t="s">
        <v>20</v>
      </c>
      <c r="E147" s="3" t="s">
        <v>21</v>
      </c>
      <c r="F147" s="4" t="s">
        <v>22</v>
      </c>
      <c r="G147" s="4" t="s">
        <v>23</v>
      </c>
      <c r="H147" s="4" t="s">
        <v>24</v>
      </c>
      <c r="I147" s="4" t="s">
        <v>25</v>
      </c>
      <c r="J147" s="5" t="s">
        <v>25</v>
      </c>
      <c r="K147" s="5" t="s">
        <v>847</v>
      </c>
      <c r="L147" s="5" t="s">
        <v>848</v>
      </c>
      <c r="M147" s="5"/>
      <c r="N147" s="5" t="s">
        <v>849</v>
      </c>
      <c r="O147" s="5" t="s">
        <v>850</v>
      </c>
      <c r="P147" s="4" t="str">
        <f t="shared" si="0"/>
        <v>Outstanding</v>
      </c>
      <c r="Q147" s="13" t="s">
        <v>25</v>
      </c>
    </row>
    <row r="148" spans="1:17" ht="60" customHeight="1" x14ac:dyDescent="0.35">
      <c r="A148" s="11" t="s">
        <v>814</v>
      </c>
      <c r="B148" s="2" t="s">
        <v>851</v>
      </c>
      <c r="C148" s="1" t="s">
        <v>852</v>
      </c>
      <c r="D148" s="3" t="s">
        <v>20</v>
      </c>
      <c r="E148" s="3" t="s">
        <v>21</v>
      </c>
      <c r="F148" s="4" t="s">
        <v>22</v>
      </c>
      <c r="G148" s="4" t="s">
        <v>23</v>
      </c>
      <c r="H148" s="4" t="s">
        <v>24</v>
      </c>
      <c r="I148" s="4" t="s">
        <v>25</v>
      </c>
      <c r="J148" s="5" t="s">
        <v>25</v>
      </c>
      <c r="K148" s="5" t="s">
        <v>853</v>
      </c>
      <c r="L148" s="5" t="s">
        <v>854</v>
      </c>
      <c r="M148" s="5"/>
      <c r="N148" s="5" t="s">
        <v>855</v>
      </c>
      <c r="O148" s="5" t="s">
        <v>856</v>
      </c>
      <c r="P148" s="4" t="str">
        <f t="shared" si="0"/>
        <v>Outstanding</v>
      </c>
      <c r="Q148" s="13" t="s">
        <v>25</v>
      </c>
    </row>
    <row r="149" spans="1:17" ht="60" customHeight="1" x14ac:dyDescent="0.35">
      <c r="A149" s="11" t="s">
        <v>814</v>
      </c>
      <c r="B149" s="2" t="s">
        <v>857</v>
      </c>
      <c r="C149" s="1" t="s">
        <v>858</v>
      </c>
      <c r="D149" s="3" t="s">
        <v>20</v>
      </c>
      <c r="E149" s="3" t="s">
        <v>21</v>
      </c>
      <c r="F149" s="4" t="s">
        <v>22</v>
      </c>
      <c r="G149" s="4" t="s">
        <v>23</v>
      </c>
      <c r="H149" s="4" t="s">
        <v>24</v>
      </c>
      <c r="I149" s="4" t="s">
        <v>25</v>
      </c>
      <c r="J149" s="5" t="s">
        <v>25</v>
      </c>
      <c r="K149" s="5" t="s">
        <v>859</v>
      </c>
      <c r="L149" s="5" t="s">
        <v>860</v>
      </c>
      <c r="M149" s="5"/>
      <c r="N149" s="5" t="s">
        <v>861</v>
      </c>
      <c r="O149" s="5" t="s">
        <v>862</v>
      </c>
      <c r="P149" s="4" t="str">
        <f t="shared" si="0"/>
        <v>Outstanding</v>
      </c>
      <c r="Q149" s="13" t="s">
        <v>25</v>
      </c>
    </row>
    <row r="150" spans="1:17" ht="60" customHeight="1" x14ac:dyDescent="0.35">
      <c r="A150" s="11" t="s">
        <v>863</v>
      </c>
      <c r="B150" s="2" t="s">
        <v>864</v>
      </c>
      <c r="C150" s="1" t="s">
        <v>865</v>
      </c>
      <c r="D150" s="3" t="s">
        <v>20</v>
      </c>
      <c r="E150" s="3" t="s">
        <v>21</v>
      </c>
      <c r="F150" s="4" t="s">
        <v>22</v>
      </c>
      <c r="G150" s="4" t="s">
        <v>23</v>
      </c>
      <c r="H150" s="4" t="s">
        <v>24</v>
      </c>
      <c r="I150" s="4" t="s">
        <v>25</v>
      </c>
      <c r="J150" s="5" t="s">
        <v>25</v>
      </c>
      <c r="K150" s="5" t="s">
        <v>866</v>
      </c>
      <c r="L150" s="5" t="s">
        <v>867</v>
      </c>
      <c r="M150" s="5" t="s">
        <v>868</v>
      </c>
      <c r="N150" s="5" t="s">
        <v>869</v>
      </c>
      <c r="O150" s="5"/>
      <c r="P150" s="4" t="str">
        <f t="shared" si="0"/>
        <v>Outstanding</v>
      </c>
      <c r="Q150" s="13" t="s">
        <v>25</v>
      </c>
    </row>
    <row r="151" spans="1:17" ht="60" customHeight="1" x14ac:dyDescent="0.35">
      <c r="A151" s="11" t="s">
        <v>863</v>
      </c>
      <c r="B151" s="2" t="s">
        <v>870</v>
      </c>
      <c r="C151" s="1" t="s">
        <v>871</v>
      </c>
      <c r="D151" s="3" t="s">
        <v>20</v>
      </c>
      <c r="E151" s="3" t="s">
        <v>21</v>
      </c>
      <c r="F151" s="4" t="s">
        <v>22</v>
      </c>
      <c r="G151" s="4" t="s">
        <v>23</v>
      </c>
      <c r="H151" s="4" t="s">
        <v>24</v>
      </c>
      <c r="I151" s="4" t="s">
        <v>25</v>
      </c>
      <c r="J151" s="5" t="s">
        <v>25</v>
      </c>
      <c r="K151" s="5" t="s">
        <v>872</v>
      </c>
      <c r="L151" s="5" t="s">
        <v>873</v>
      </c>
      <c r="M151" s="5" t="s">
        <v>874</v>
      </c>
      <c r="N151" s="5" t="s">
        <v>875</v>
      </c>
      <c r="O151" s="5" t="s">
        <v>876</v>
      </c>
      <c r="P151" s="4" t="str">
        <f t="shared" si="0"/>
        <v>Outstanding</v>
      </c>
      <c r="Q151" s="13" t="s">
        <v>25</v>
      </c>
    </row>
    <row r="152" spans="1:17" ht="60" customHeight="1" x14ac:dyDescent="0.35">
      <c r="A152" s="11" t="s">
        <v>863</v>
      </c>
      <c r="B152" s="2" t="s">
        <v>877</v>
      </c>
      <c r="C152" s="1" t="s">
        <v>878</v>
      </c>
      <c r="D152" s="3" t="s">
        <v>20</v>
      </c>
      <c r="E152" s="3" t="s">
        <v>21</v>
      </c>
      <c r="F152" s="4" t="s">
        <v>22</v>
      </c>
      <c r="G152" s="4" t="s">
        <v>23</v>
      </c>
      <c r="H152" s="4" t="s">
        <v>24</v>
      </c>
      <c r="I152" s="4" t="s">
        <v>25</v>
      </c>
      <c r="J152" s="5" t="s">
        <v>25</v>
      </c>
      <c r="K152" s="5" t="s">
        <v>879</v>
      </c>
      <c r="L152" s="5" t="s">
        <v>880</v>
      </c>
      <c r="M152" s="5" t="s">
        <v>881</v>
      </c>
      <c r="N152" s="5" t="s">
        <v>882</v>
      </c>
      <c r="O152" s="5"/>
      <c r="P152" s="4" t="str">
        <f t="shared" si="0"/>
        <v>Outstanding</v>
      </c>
      <c r="Q152" s="13" t="s">
        <v>25</v>
      </c>
    </row>
    <row r="153" spans="1:17" ht="60" customHeight="1" x14ac:dyDescent="0.35">
      <c r="A153" s="11" t="s">
        <v>863</v>
      </c>
      <c r="B153" s="2" t="s">
        <v>883</v>
      </c>
      <c r="C153" s="1" t="s">
        <v>884</v>
      </c>
      <c r="D153" s="3" t="s">
        <v>20</v>
      </c>
      <c r="E153" s="3" t="s">
        <v>52</v>
      </c>
      <c r="F153" s="4" t="s">
        <v>22</v>
      </c>
      <c r="G153" s="4" t="s">
        <v>23</v>
      </c>
      <c r="H153" s="4" t="s">
        <v>24</v>
      </c>
      <c r="I153" s="4" t="s">
        <v>25</v>
      </c>
      <c r="J153" s="5" t="s">
        <v>25</v>
      </c>
      <c r="K153" s="5" t="s">
        <v>885</v>
      </c>
      <c r="L153" s="5" t="s">
        <v>886</v>
      </c>
      <c r="M153" s="5" t="s">
        <v>887</v>
      </c>
      <c r="N153" s="5" t="s">
        <v>888</v>
      </c>
      <c r="O153" s="5" t="s">
        <v>889</v>
      </c>
      <c r="P153" s="4" t="str">
        <f t="shared" si="0"/>
        <v>Outstanding</v>
      </c>
      <c r="Q153" s="13" t="s">
        <v>25</v>
      </c>
    </row>
    <row r="154" spans="1:17" ht="60" customHeight="1" x14ac:dyDescent="0.35">
      <c r="A154" s="11" t="s">
        <v>863</v>
      </c>
      <c r="B154" s="2" t="s">
        <v>890</v>
      </c>
      <c r="C154" s="1" t="s">
        <v>891</v>
      </c>
      <c r="D154" s="3" t="s">
        <v>20</v>
      </c>
      <c r="E154" s="3" t="s">
        <v>21</v>
      </c>
      <c r="F154" s="4" t="s">
        <v>22</v>
      </c>
      <c r="G154" s="4" t="s">
        <v>23</v>
      </c>
      <c r="H154" s="4" t="s">
        <v>24</v>
      </c>
      <c r="I154" s="4" t="s">
        <v>25</v>
      </c>
      <c r="J154" s="5" t="s">
        <v>25</v>
      </c>
      <c r="K154" s="5" t="s">
        <v>892</v>
      </c>
      <c r="L154" s="5" t="s">
        <v>893</v>
      </c>
      <c r="M154" s="5" t="s">
        <v>894</v>
      </c>
      <c r="N154" s="5" t="s">
        <v>895</v>
      </c>
      <c r="O154" s="5" t="s">
        <v>352</v>
      </c>
      <c r="P154" s="4" t="str">
        <f t="shared" si="0"/>
        <v>Outstanding</v>
      </c>
      <c r="Q154" s="13" t="s">
        <v>25</v>
      </c>
    </row>
    <row r="155" spans="1:17" ht="60" customHeight="1" x14ac:dyDescent="0.35">
      <c r="A155" s="11" t="s">
        <v>896</v>
      </c>
      <c r="B155" s="2" t="s">
        <v>897</v>
      </c>
      <c r="C155" s="1" t="s">
        <v>898</v>
      </c>
      <c r="D155" s="3" t="s">
        <v>20</v>
      </c>
      <c r="E155" s="3" t="s">
        <v>21</v>
      </c>
      <c r="F155" s="4" t="s">
        <v>22</v>
      </c>
      <c r="G155" s="4" t="s">
        <v>23</v>
      </c>
      <c r="H155" s="4" t="s">
        <v>24</v>
      </c>
      <c r="I155" s="4" t="s">
        <v>25</v>
      </c>
      <c r="J155" s="5" t="s">
        <v>25</v>
      </c>
      <c r="K155" s="5" t="s">
        <v>899</v>
      </c>
      <c r="L155" s="5" t="s">
        <v>900</v>
      </c>
      <c r="M155" s="5"/>
      <c r="N155" s="5" t="s">
        <v>901</v>
      </c>
      <c r="O155" s="5" t="s">
        <v>902</v>
      </c>
      <c r="P155" s="4" t="str">
        <f t="shared" si="0"/>
        <v>Outstanding</v>
      </c>
      <c r="Q155" s="13" t="s">
        <v>25</v>
      </c>
    </row>
    <row r="156" spans="1:17" ht="60" customHeight="1" x14ac:dyDescent="0.35">
      <c r="A156" s="11" t="s">
        <v>896</v>
      </c>
      <c r="B156" s="2" t="s">
        <v>903</v>
      </c>
      <c r="C156" s="1" t="s">
        <v>904</v>
      </c>
      <c r="D156" s="3" t="s">
        <v>20</v>
      </c>
      <c r="E156" s="3" t="s">
        <v>21</v>
      </c>
      <c r="F156" s="4" t="s">
        <v>22</v>
      </c>
      <c r="G156" s="4" t="s">
        <v>23</v>
      </c>
      <c r="H156" s="4" t="s">
        <v>24</v>
      </c>
      <c r="I156" s="4" t="s">
        <v>25</v>
      </c>
      <c r="J156" s="5" t="s">
        <v>25</v>
      </c>
      <c r="K156" s="5" t="s">
        <v>905</v>
      </c>
      <c r="L156" s="5" t="s">
        <v>906</v>
      </c>
      <c r="M156" s="5"/>
      <c r="N156" s="5" t="s">
        <v>907</v>
      </c>
      <c r="O156" s="5"/>
      <c r="P156" s="4" t="str">
        <f t="shared" si="0"/>
        <v>Outstanding</v>
      </c>
      <c r="Q156" s="13" t="s">
        <v>25</v>
      </c>
    </row>
    <row r="157" spans="1:17" ht="60" customHeight="1" x14ac:dyDescent="0.35">
      <c r="A157" s="11" t="s">
        <v>896</v>
      </c>
      <c r="B157" s="2" t="s">
        <v>908</v>
      </c>
      <c r="C157" s="1" t="s">
        <v>909</v>
      </c>
      <c r="D157" s="3" t="s">
        <v>20</v>
      </c>
      <c r="E157" s="3" t="s">
        <v>21</v>
      </c>
      <c r="F157" s="4" t="s">
        <v>22</v>
      </c>
      <c r="G157" s="4" t="s">
        <v>23</v>
      </c>
      <c r="H157" s="4" t="s">
        <v>24</v>
      </c>
      <c r="I157" s="4" t="s">
        <v>25</v>
      </c>
      <c r="J157" s="5" t="s">
        <v>25</v>
      </c>
      <c r="K157" s="5" t="s">
        <v>910</v>
      </c>
      <c r="L157" s="5" t="s">
        <v>911</v>
      </c>
      <c r="M157" s="5"/>
      <c r="N157" s="5" t="s">
        <v>912</v>
      </c>
      <c r="O157" s="5" t="s">
        <v>913</v>
      </c>
      <c r="P157" s="4" t="str">
        <f t="shared" si="0"/>
        <v>Outstanding</v>
      </c>
      <c r="Q157" s="13" t="s">
        <v>25</v>
      </c>
    </row>
    <row r="158" spans="1:17" ht="60" customHeight="1" x14ac:dyDescent="0.35">
      <c r="A158" s="11" t="s">
        <v>896</v>
      </c>
      <c r="B158" s="2" t="s">
        <v>914</v>
      </c>
      <c r="C158" s="1" t="s">
        <v>915</v>
      </c>
      <c r="D158" s="3" t="s">
        <v>20</v>
      </c>
      <c r="E158" s="3" t="s">
        <v>21</v>
      </c>
      <c r="F158" s="4" t="s">
        <v>22</v>
      </c>
      <c r="G158" s="4" t="s">
        <v>23</v>
      </c>
      <c r="H158" s="4" t="s">
        <v>24</v>
      </c>
      <c r="I158" s="4" t="s">
        <v>25</v>
      </c>
      <c r="J158" s="5" t="s">
        <v>25</v>
      </c>
      <c r="K158" s="5" t="s">
        <v>916</v>
      </c>
      <c r="L158" s="5" t="s">
        <v>917</v>
      </c>
      <c r="M158" s="5"/>
      <c r="N158" s="5" t="s">
        <v>918</v>
      </c>
      <c r="O158" s="5" t="s">
        <v>296</v>
      </c>
      <c r="P158" s="4" t="str">
        <f t="shared" si="0"/>
        <v>Outstanding</v>
      </c>
      <c r="Q158" s="13" t="s">
        <v>25</v>
      </c>
    </row>
    <row r="159" spans="1:17" ht="60" customHeight="1" x14ac:dyDescent="0.35">
      <c r="A159" s="11" t="s">
        <v>896</v>
      </c>
      <c r="B159" s="2" t="s">
        <v>919</v>
      </c>
      <c r="C159" s="1" t="s">
        <v>920</v>
      </c>
      <c r="D159" s="3" t="s">
        <v>20</v>
      </c>
      <c r="E159" s="3" t="s">
        <v>21</v>
      </c>
      <c r="F159" s="4" t="s">
        <v>22</v>
      </c>
      <c r="G159" s="4" t="s">
        <v>23</v>
      </c>
      <c r="H159" s="4" t="s">
        <v>24</v>
      </c>
      <c r="I159" s="4" t="s">
        <v>25</v>
      </c>
      <c r="J159" s="5" t="s">
        <v>25</v>
      </c>
      <c r="K159" s="5" t="s">
        <v>921</v>
      </c>
      <c r="L159" s="5" t="s">
        <v>922</v>
      </c>
      <c r="M159" s="5"/>
      <c r="N159" s="5" t="s">
        <v>923</v>
      </c>
      <c r="O159" s="5"/>
      <c r="P159" s="4" t="str">
        <f t="shared" si="0"/>
        <v>Outstanding</v>
      </c>
      <c r="Q159" s="13" t="s">
        <v>25</v>
      </c>
    </row>
    <row r="160" spans="1:17" ht="60" customHeight="1" x14ac:dyDescent="0.35">
      <c r="A160" s="11" t="s">
        <v>896</v>
      </c>
      <c r="B160" s="2" t="s">
        <v>924</v>
      </c>
      <c r="C160" s="1" t="s">
        <v>925</v>
      </c>
      <c r="D160" s="3" t="s">
        <v>20</v>
      </c>
      <c r="E160" s="3" t="s">
        <v>21</v>
      </c>
      <c r="F160" s="4" t="s">
        <v>22</v>
      </c>
      <c r="G160" s="4" t="s">
        <v>23</v>
      </c>
      <c r="H160" s="4" t="s">
        <v>24</v>
      </c>
      <c r="I160" s="4" t="s">
        <v>25</v>
      </c>
      <c r="J160" s="5" t="s">
        <v>25</v>
      </c>
      <c r="K160" s="5" t="s">
        <v>926</v>
      </c>
      <c r="L160" s="5" t="s">
        <v>927</v>
      </c>
      <c r="M160" s="5"/>
      <c r="N160" s="5" t="s">
        <v>928</v>
      </c>
      <c r="O160" s="5" t="s">
        <v>929</v>
      </c>
      <c r="P160" s="4" t="str">
        <f t="shared" si="0"/>
        <v>Outstanding</v>
      </c>
      <c r="Q160" s="13" t="s">
        <v>25</v>
      </c>
    </row>
    <row r="161" spans="1:17" ht="60" customHeight="1" x14ac:dyDescent="0.35">
      <c r="A161" s="11" t="s">
        <v>896</v>
      </c>
      <c r="B161" s="2" t="s">
        <v>930</v>
      </c>
      <c r="C161" s="1" t="s">
        <v>931</v>
      </c>
      <c r="D161" s="3" t="s">
        <v>20</v>
      </c>
      <c r="E161" s="3" t="s">
        <v>21</v>
      </c>
      <c r="F161" s="4" t="s">
        <v>22</v>
      </c>
      <c r="G161" s="4" t="s">
        <v>23</v>
      </c>
      <c r="H161" s="4" t="s">
        <v>24</v>
      </c>
      <c r="I161" s="4" t="s">
        <v>25</v>
      </c>
      <c r="J161" s="5" t="s">
        <v>25</v>
      </c>
      <c r="K161" s="5" t="s">
        <v>932</v>
      </c>
      <c r="L161" s="5" t="s">
        <v>933</v>
      </c>
      <c r="M161" s="5"/>
      <c r="N161" s="5" t="s">
        <v>934</v>
      </c>
      <c r="O161" s="5" t="s">
        <v>935</v>
      </c>
      <c r="P161" s="4" t="str">
        <f t="shared" si="0"/>
        <v>Outstanding</v>
      </c>
      <c r="Q161" s="13" t="s">
        <v>25</v>
      </c>
    </row>
    <row r="162" spans="1:17" ht="60" customHeight="1" x14ac:dyDescent="0.35">
      <c r="A162" s="11" t="s">
        <v>896</v>
      </c>
      <c r="B162" s="2" t="s">
        <v>936</v>
      </c>
      <c r="C162" s="1" t="s">
        <v>937</v>
      </c>
      <c r="D162" s="3" t="s">
        <v>20</v>
      </c>
      <c r="E162" s="3" t="s">
        <v>21</v>
      </c>
      <c r="F162" s="4" t="s">
        <v>22</v>
      </c>
      <c r="G162" s="4" t="s">
        <v>23</v>
      </c>
      <c r="H162" s="4" t="s">
        <v>24</v>
      </c>
      <c r="I162" s="4" t="s">
        <v>25</v>
      </c>
      <c r="J162" s="5" t="s">
        <v>25</v>
      </c>
      <c r="K162" s="5" t="s">
        <v>938</v>
      </c>
      <c r="L162" s="5" t="s">
        <v>939</v>
      </c>
      <c r="M162" s="5" t="s">
        <v>940</v>
      </c>
      <c r="N162" s="5" t="s">
        <v>941</v>
      </c>
      <c r="O162" s="5" t="s">
        <v>942</v>
      </c>
      <c r="P162" s="4" t="str">
        <f t="shared" si="0"/>
        <v>Outstanding</v>
      </c>
      <c r="Q162" s="13" t="s">
        <v>25</v>
      </c>
    </row>
    <row r="163" spans="1:17" ht="60" customHeight="1" x14ac:dyDescent="0.35">
      <c r="A163" s="11" t="s">
        <v>896</v>
      </c>
      <c r="B163" s="2" t="s">
        <v>943</v>
      </c>
      <c r="C163" s="1" t="s">
        <v>944</v>
      </c>
      <c r="D163" s="3" t="s">
        <v>20</v>
      </c>
      <c r="E163" s="3" t="s">
        <v>21</v>
      </c>
      <c r="F163" s="4" t="s">
        <v>22</v>
      </c>
      <c r="G163" s="4" t="s">
        <v>23</v>
      </c>
      <c r="H163" s="4" t="s">
        <v>24</v>
      </c>
      <c r="I163" s="4" t="s">
        <v>25</v>
      </c>
      <c r="J163" s="5" t="s">
        <v>25</v>
      </c>
      <c r="K163" s="5" t="s">
        <v>945</v>
      </c>
      <c r="L163" s="5" t="s">
        <v>946</v>
      </c>
      <c r="M163" s="5"/>
      <c r="N163" s="5" t="s">
        <v>947</v>
      </c>
      <c r="O163" s="5" t="s">
        <v>948</v>
      </c>
      <c r="P163" s="4" t="str">
        <f t="shared" si="0"/>
        <v>Outstanding</v>
      </c>
      <c r="Q163" s="13" t="s">
        <v>25</v>
      </c>
    </row>
    <row r="164" spans="1:17" ht="60" customHeight="1" x14ac:dyDescent="0.35">
      <c r="A164" s="11" t="s">
        <v>896</v>
      </c>
      <c r="B164" s="2" t="s">
        <v>949</v>
      </c>
      <c r="C164" s="1" t="s">
        <v>950</v>
      </c>
      <c r="D164" s="3" t="s">
        <v>20</v>
      </c>
      <c r="E164" s="3" t="s">
        <v>21</v>
      </c>
      <c r="F164" s="4" t="s">
        <v>22</v>
      </c>
      <c r="G164" s="4" t="s">
        <v>23</v>
      </c>
      <c r="H164" s="4" t="s">
        <v>24</v>
      </c>
      <c r="I164" s="4" t="s">
        <v>25</v>
      </c>
      <c r="J164" s="5" t="s">
        <v>25</v>
      </c>
      <c r="K164" s="5" t="s">
        <v>951</v>
      </c>
      <c r="L164" s="5" t="s">
        <v>952</v>
      </c>
      <c r="M164" s="5"/>
      <c r="N164" s="5" t="s">
        <v>953</v>
      </c>
      <c r="O164" s="5" t="s">
        <v>954</v>
      </c>
      <c r="P164" s="4" t="str">
        <f t="shared" si="0"/>
        <v>Outstanding</v>
      </c>
      <c r="Q164" s="13" t="s">
        <v>25</v>
      </c>
    </row>
    <row r="165" spans="1:17" ht="60" customHeight="1" x14ac:dyDescent="0.35">
      <c r="A165" s="11" t="s">
        <v>896</v>
      </c>
      <c r="B165" s="2" t="s">
        <v>955</v>
      </c>
      <c r="C165" s="1" t="s">
        <v>956</v>
      </c>
      <c r="D165" s="3" t="s">
        <v>20</v>
      </c>
      <c r="E165" s="3" t="s">
        <v>21</v>
      </c>
      <c r="F165" s="4" t="s">
        <v>22</v>
      </c>
      <c r="G165" s="4" t="s">
        <v>23</v>
      </c>
      <c r="H165" s="4" t="s">
        <v>24</v>
      </c>
      <c r="I165" s="4" t="s">
        <v>25</v>
      </c>
      <c r="J165" s="5" t="s">
        <v>25</v>
      </c>
      <c r="K165" s="5" t="s">
        <v>957</v>
      </c>
      <c r="L165" s="5" t="s">
        <v>958</v>
      </c>
      <c r="M165" s="5"/>
      <c r="N165" s="5" t="s">
        <v>959</v>
      </c>
      <c r="O165" s="5" t="s">
        <v>960</v>
      </c>
      <c r="P165" s="4" t="str">
        <f t="shared" si="0"/>
        <v>Outstanding</v>
      </c>
      <c r="Q165" s="13" t="s">
        <v>25</v>
      </c>
    </row>
    <row r="166" spans="1:17" ht="60" customHeight="1" x14ac:dyDescent="0.35">
      <c r="A166" s="11" t="s">
        <v>896</v>
      </c>
      <c r="B166" s="2" t="s">
        <v>961</v>
      </c>
      <c r="C166" s="1" t="s">
        <v>962</v>
      </c>
      <c r="D166" s="3" t="s">
        <v>20</v>
      </c>
      <c r="E166" s="3" t="s">
        <v>21</v>
      </c>
      <c r="F166" s="4" t="s">
        <v>22</v>
      </c>
      <c r="G166" s="4" t="s">
        <v>23</v>
      </c>
      <c r="H166" s="4" t="s">
        <v>24</v>
      </c>
      <c r="I166" s="4" t="s">
        <v>25</v>
      </c>
      <c r="J166" s="5" t="s">
        <v>25</v>
      </c>
      <c r="K166" s="5" t="s">
        <v>963</v>
      </c>
      <c r="L166" s="5" t="s">
        <v>964</v>
      </c>
      <c r="M166" s="5"/>
      <c r="N166" s="5" t="s">
        <v>965</v>
      </c>
      <c r="O166" s="5" t="s">
        <v>966</v>
      </c>
      <c r="P166" s="4" t="str">
        <f t="shared" si="0"/>
        <v>Outstanding</v>
      </c>
      <c r="Q166" s="13" t="s">
        <v>25</v>
      </c>
    </row>
    <row r="167" spans="1:17" ht="60" customHeight="1" x14ac:dyDescent="0.35">
      <c r="A167" s="11" t="s">
        <v>896</v>
      </c>
      <c r="B167" s="2" t="s">
        <v>967</v>
      </c>
      <c r="C167" s="1" t="s">
        <v>968</v>
      </c>
      <c r="D167" s="3" t="s">
        <v>20</v>
      </c>
      <c r="E167" s="3" t="s">
        <v>21</v>
      </c>
      <c r="F167" s="4" t="s">
        <v>22</v>
      </c>
      <c r="G167" s="4" t="s">
        <v>23</v>
      </c>
      <c r="H167" s="4" t="s">
        <v>24</v>
      </c>
      <c r="I167" s="4" t="s">
        <v>25</v>
      </c>
      <c r="J167" s="5" t="s">
        <v>25</v>
      </c>
      <c r="K167" s="5" t="s">
        <v>969</v>
      </c>
      <c r="L167" s="5" t="s">
        <v>970</v>
      </c>
      <c r="M167" s="5"/>
      <c r="N167" s="5" t="s">
        <v>971</v>
      </c>
      <c r="O167" s="5" t="s">
        <v>972</v>
      </c>
      <c r="P167" s="4" t="str">
        <f t="shared" si="0"/>
        <v>Outstanding</v>
      </c>
      <c r="Q167" s="13" t="s">
        <v>25</v>
      </c>
    </row>
    <row r="168" spans="1:17" ht="60" customHeight="1" x14ac:dyDescent="0.35">
      <c r="A168" s="11" t="s">
        <v>896</v>
      </c>
      <c r="B168" s="2" t="s">
        <v>973</v>
      </c>
      <c r="C168" s="1" t="s">
        <v>974</v>
      </c>
      <c r="D168" s="3" t="s">
        <v>20</v>
      </c>
      <c r="E168" s="3" t="s">
        <v>21</v>
      </c>
      <c r="F168" s="4" t="s">
        <v>22</v>
      </c>
      <c r="G168" s="4" t="s">
        <v>23</v>
      </c>
      <c r="H168" s="4" t="s">
        <v>24</v>
      </c>
      <c r="I168" s="4" t="s">
        <v>25</v>
      </c>
      <c r="J168" s="5" t="s">
        <v>25</v>
      </c>
      <c r="K168" s="5" t="s">
        <v>975</v>
      </c>
      <c r="L168" s="5" t="s">
        <v>976</v>
      </c>
      <c r="M168" s="5"/>
      <c r="N168" s="5" t="s">
        <v>977</v>
      </c>
      <c r="O168" s="5" t="s">
        <v>978</v>
      </c>
      <c r="P168" s="4" t="str">
        <f t="shared" si="0"/>
        <v>Outstanding</v>
      </c>
      <c r="Q168" s="13" t="s">
        <v>25</v>
      </c>
    </row>
    <row r="169" spans="1:17" ht="60" customHeight="1" x14ac:dyDescent="0.35">
      <c r="A169" s="11" t="s">
        <v>896</v>
      </c>
      <c r="B169" s="2" t="s">
        <v>979</v>
      </c>
      <c r="C169" s="1" t="s">
        <v>980</v>
      </c>
      <c r="D169" s="3" t="s">
        <v>20</v>
      </c>
      <c r="E169" s="3" t="s">
        <v>21</v>
      </c>
      <c r="F169" s="4" t="s">
        <v>22</v>
      </c>
      <c r="G169" s="4" t="s">
        <v>23</v>
      </c>
      <c r="H169" s="4" t="s">
        <v>24</v>
      </c>
      <c r="I169" s="4" t="s">
        <v>25</v>
      </c>
      <c r="J169" s="5" t="s">
        <v>25</v>
      </c>
      <c r="K169" s="5" t="s">
        <v>981</v>
      </c>
      <c r="L169" s="5" t="s">
        <v>982</v>
      </c>
      <c r="M169" s="5"/>
      <c r="N169" s="5" t="s">
        <v>983</v>
      </c>
      <c r="O169" s="5" t="s">
        <v>984</v>
      </c>
      <c r="P169" s="4" t="str">
        <f t="shared" si="0"/>
        <v>Outstanding</v>
      </c>
      <c r="Q169" s="13" t="s">
        <v>25</v>
      </c>
    </row>
    <row r="170" spans="1:17" ht="60" customHeight="1" x14ac:dyDescent="0.35">
      <c r="A170" s="11" t="s">
        <v>896</v>
      </c>
      <c r="B170" s="2" t="s">
        <v>985</v>
      </c>
      <c r="C170" s="1" t="s">
        <v>986</v>
      </c>
      <c r="D170" s="3" t="s">
        <v>20</v>
      </c>
      <c r="E170" s="3" t="s">
        <v>21</v>
      </c>
      <c r="F170" s="4" t="s">
        <v>22</v>
      </c>
      <c r="G170" s="4" t="s">
        <v>23</v>
      </c>
      <c r="H170" s="4" t="s">
        <v>24</v>
      </c>
      <c r="I170" s="4" t="s">
        <v>25</v>
      </c>
      <c r="J170" s="5" t="s">
        <v>25</v>
      </c>
      <c r="K170" s="5" t="s">
        <v>987</v>
      </c>
      <c r="L170" s="5" t="s">
        <v>988</v>
      </c>
      <c r="M170" s="5"/>
      <c r="N170" s="5" t="s">
        <v>989</v>
      </c>
      <c r="O170" s="5" t="s">
        <v>990</v>
      </c>
      <c r="P170" s="4" t="str">
        <f t="shared" si="0"/>
        <v>Outstanding</v>
      </c>
      <c r="Q170" s="13" t="s">
        <v>25</v>
      </c>
    </row>
    <row r="171" spans="1:17" ht="60" customHeight="1" x14ac:dyDescent="0.35">
      <c r="A171" s="11" t="s">
        <v>896</v>
      </c>
      <c r="B171" s="2" t="s">
        <v>991</v>
      </c>
      <c r="C171" s="1" t="s">
        <v>992</v>
      </c>
      <c r="D171" s="3" t="s">
        <v>20</v>
      </c>
      <c r="E171" s="3" t="s">
        <v>21</v>
      </c>
      <c r="F171" s="4" t="s">
        <v>22</v>
      </c>
      <c r="G171" s="4" t="s">
        <v>23</v>
      </c>
      <c r="H171" s="4" t="s">
        <v>24</v>
      </c>
      <c r="I171" s="4" t="s">
        <v>25</v>
      </c>
      <c r="J171" s="5" t="s">
        <v>25</v>
      </c>
      <c r="K171" s="5" t="s">
        <v>993</v>
      </c>
      <c r="L171" s="5" t="s">
        <v>994</v>
      </c>
      <c r="M171" s="5"/>
      <c r="N171" s="5" t="s">
        <v>995</v>
      </c>
      <c r="O171" s="5" t="s">
        <v>996</v>
      </c>
      <c r="P171" s="4" t="str">
        <f t="shared" si="0"/>
        <v>Outstanding</v>
      </c>
      <c r="Q171" s="13" t="s">
        <v>25</v>
      </c>
    </row>
    <row r="172" spans="1:17" ht="60" customHeight="1" x14ac:dyDescent="0.35">
      <c r="A172" s="11" t="s">
        <v>896</v>
      </c>
      <c r="B172" s="2" t="s">
        <v>997</v>
      </c>
      <c r="C172" s="1" t="s">
        <v>998</v>
      </c>
      <c r="D172" s="3" t="s">
        <v>20</v>
      </c>
      <c r="E172" s="3" t="s">
        <v>21</v>
      </c>
      <c r="F172" s="4" t="s">
        <v>22</v>
      </c>
      <c r="G172" s="4" t="s">
        <v>23</v>
      </c>
      <c r="H172" s="4" t="s">
        <v>24</v>
      </c>
      <c r="I172" s="4" t="s">
        <v>25</v>
      </c>
      <c r="J172" s="5" t="s">
        <v>25</v>
      </c>
      <c r="K172" s="5" t="s">
        <v>999</v>
      </c>
      <c r="L172" s="5" t="s">
        <v>1000</v>
      </c>
      <c r="M172" s="5"/>
      <c r="N172" s="5" t="s">
        <v>1001</v>
      </c>
      <c r="O172" s="5" t="s">
        <v>1002</v>
      </c>
      <c r="P172" s="4" t="str">
        <f t="shared" si="0"/>
        <v>Outstanding</v>
      </c>
      <c r="Q172" s="13" t="s">
        <v>25</v>
      </c>
    </row>
    <row r="173" spans="1:17" ht="60" customHeight="1" x14ac:dyDescent="0.35">
      <c r="A173" s="11" t="s">
        <v>896</v>
      </c>
      <c r="B173" s="2" t="s">
        <v>1003</v>
      </c>
      <c r="C173" s="1" t="s">
        <v>1004</v>
      </c>
      <c r="D173" s="3" t="s">
        <v>20</v>
      </c>
      <c r="E173" s="3" t="s">
        <v>21</v>
      </c>
      <c r="F173" s="4" t="s">
        <v>22</v>
      </c>
      <c r="G173" s="4" t="s">
        <v>23</v>
      </c>
      <c r="H173" s="4" t="s">
        <v>24</v>
      </c>
      <c r="I173" s="4" t="s">
        <v>25</v>
      </c>
      <c r="J173" s="5" t="s">
        <v>25</v>
      </c>
      <c r="K173" s="5" t="s">
        <v>1005</v>
      </c>
      <c r="L173" s="5" t="s">
        <v>1006</v>
      </c>
      <c r="M173" s="5"/>
      <c r="N173" s="5" t="s">
        <v>1007</v>
      </c>
      <c r="O173" s="5" t="s">
        <v>1008</v>
      </c>
      <c r="P173" s="4" t="str">
        <f t="shared" si="0"/>
        <v>Outstanding</v>
      </c>
      <c r="Q173" s="13" t="s">
        <v>25</v>
      </c>
    </row>
    <row r="174" spans="1:17" ht="60" customHeight="1" x14ac:dyDescent="0.35">
      <c r="A174" s="11" t="s">
        <v>896</v>
      </c>
      <c r="B174" s="2" t="s">
        <v>1009</v>
      </c>
      <c r="C174" s="1" t="s">
        <v>1010</v>
      </c>
      <c r="D174" s="3" t="s">
        <v>20</v>
      </c>
      <c r="E174" s="3" t="s">
        <v>21</v>
      </c>
      <c r="F174" s="4" t="s">
        <v>22</v>
      </c>
      <c r="G174" s="4" t="s">
        <v>23</v>
      </c>
      <c r="H174" s="4" t="s">
        <v>24</v>
      </c>
      <c r="I174" s="4" t="s">
        <v>25</v>
      </c>
      <c r="J174" s="5" t="s">
        <v>25</v>
      </c>
      <c r="K174" s="5" t="s">
        <v>1011</v>
      </c>
      <c r="L174" s="5" t="s">
        <v>1012</v>
      </c>
      <c r="M174" s="5"/>
      <c r="N174" s="5" t="s">
        <v>1013</v>
      </c>
      <c r="O174" s="5" t="s">
        <v>1014</v>
      </c>
      <c r="P174" s="4" t="str">
        <f t="shared" si="0"/>
        <v>Outstanding</v>
      </c>
      <c r="Q174" s="13" t="s">
        <v>25</v>
      </c>
    </row>
    <row r="175" spans="1:17" ht="60" customHeight="1" x14ac:dyDescent="0.35">
      <c r="A175" s="11" t="s">
        <v>896</v>
      </c>
      <c r="B175" s="2" t="s">
        <v>1015</v>
      </c>
      <c r="C175" s="1" t="s">
        <v>1016</v>
      </c>
      <c r="D175" s="3" t="s">
        <v>20</v>
      </c>
      <c r="E175" s="3" t="s">
        <v>21</v>
      </c>
      <c r="F175" s="4" t="s">
        <v>22</v>
      </c>
      <c r="G175" s="4" t="s">
        <v>23</v>
      </c>
      <c r="H175" s="4" t="s">
        <v>24</v>
      </c>
      <c r="I175" s="4" t="s">
        <v>25</v>
      </c>
      <c r="J175" s="5" t="s">
        <v>25</v>
      </c>
      <c r="K175" s="5" t="s">
        <v>1017</v>
      </c>
      <c r="L175" s="5" t="s">
        <v>1018</v>
      </c>
      <c r="M175" s="5"/>
      <c r="N175" s="5" t="s">
        <v>1019</v>
      </c>
      <c r="O175" s="5" t="s">
        <v>1020</v>
      </c>
      <c r="P175" s="4" t="str">
        <f t="shared" si="0"/>
        <v>Outstanding</v>
      </c>
      <c r="Q175" s="13" t="s">
        <v>25</v>
      </c>
    </row>
    <row r="176" spans="1:17" ht="60" customHeight="1" x14ac:dyDescent="0.35">
      <c r="A176" s="11" t="s">
        <v>896</v>
      </c>
      <c r="B176" s="2" t="s">
        <v>1021</v>
      </c>
      <c r="C176" s="1" t="s">
        <v>1022</v>
      </c>
      <c r="D176" s="3" t="s">
        <v>20</v>
      </c>
      <c r="E176" s="3" t="s">
        <v>21</v>
      </c>
      <c r="F176" s="4" t="s">
        <v>22</v>
      </c>
      <c r="G176" s="4" t="s">
        <v>23</v>
      </c>
      <c r="H176" s="4" t="s">
        <v>24</v>
      </c>
      <c r="I176" s="4" t="s">
        <v>25</v>
      </c>
      <c r="J176" s="5" t="s">
        <v>25</v>
      </c>
      <c r="K176" s="5" t="s">
        <v>1023</v>
      </c>
      <c r="L176" s="5" t="s">
        <v>1024</v>
      </c>
      <c r="M176" s="5"/>
      <c r="N176" s="5" t="s">
        <v>1025</v>
      </c>
      <c r="O176" s="5" t="s">
        <v>1026</v>
      </c>
      <c r="P176" s="4" t="str">
        <f t="shared" si="0"/>
        <v>Outstanding</v>
      </c>
      <c r="Q176" s="13" t="s">
        <v>25</v>
      </c>
    </row>
    <row r="177" spans="1:17" ht="60" customHeight="1" x14ac:dyDescent="0.35">
      <c r="A177" s="11" t="s">
        <v>1027</v>
      </c>
      <c r="B177" s="2" t="s">
        <v>1028</v>
      </c>
      <c r="C177" s="1" t="s">
        <v>1029</v>
      </c>
      <c r="D177" s="3" t="s">
        <v>20</v>
      </c>
      <c r="E177" s="3" t="s">
        <v>21</v>
      </c>
      <c r="F177" s="4" t="s">
        <v>22</v>
      </c>
      <c r="G177" s="4" t="s">
        <v>23</v>
      </c>
      <c r="H177" s="4" t="s">
        <v>24</v>
      </c>
      <c r="I177" s="4" t="s">
        <v>25</v>
      </c>
      <c r="J177" s="5" t="s">
        <v>25</v>
      </c>
      <c r="K177" s="5" t="s">
        <v>1030</v>
      </c>
      <c r="L177" s="5" t="s">
        <v>1031</v>
      </c>
      <c r="M177" s="5"/>
      <c r="N177" s="5" t="s">
        <v>1032</v>
      </c>
      <c r="O177" s="5"/>
      <c r="P177" s="4" t="str">
        <f t="shared" si="0"/>
        <v>Outstanding</v>
      </c>
      <c r="Q177" s="13" t="s">
        <v>25</v>
      </c>
    </row>
    <row r="178" spans="1:17" ht="60" customHeight="1" x14ac:dyDescent="0.35">
      <c r="A178" s="11" t="s">
        <v>1027</v>
      </c>
      <c r="B178" s="2" t="s">
        <v>1033</v>
      </c>
      <c r="C178" s="1" t="s">
        <v>1034</v>
      </c>
      <c r="D178" s="3" t="s">
        <v>20</v>
      </c>
      <c r="E178" s="3" t="s">
        <v>21</v>
      </c>
      <c r="F178" s="4" t="s">
        <v>22</v>
      </c>
      <c r="G178" s="4" t="s">
        <v>23</v>
      </c>
      <c r="H178" s="4" t="s">
        <v>24</v>
      </c>
      <c r="I178" s="4" t="s">
        <v>25</v>
      </c>
      <c r="J178" s="5" t="s">
        <v>25</v>
      </c>
      <c r="K178" s="5" t="s">
        <v>1035</v>
      </c>
      <c r="L178" s="5" t="s">
        <v>1036</v>
      </c>
      <c r="M178" s="5" t="s">
        <v>1037</v>
      </c>
      <c r="N178" s="5" t="s">
        <v>1038</v>
      </c>
      <c r="O178" s="5"/>
      <c r="P178" s="4" t="str">
        <f t="shared" si="0"/>
        <v>Outstanding</v>
      </c>
      <c r="Q178" s="13" t="s">
        <v>25</v>
      </c>
    </row>
    <row r="179" spans="1:17" ht="60" customHeight="1" x14ac:dyDescent="0.35">
      <c r="A179" s="11" t="s">
        <v>1027</v>
      </c>
      <c r="B179" s="2" t="s">
        <v>1039</v>
      </c>
      <c r="C179" s="1" t="s">
        <v>1040</v>
      </c>
      <c r="D179" s="3" t="s">
        <v>20</v>
      </c>
      <c r="E179" s="3" t="s">
        <v>21</v>
      </c>
      <c r="F179" s="4" t="s">
        <v>22</v>
      </c>
      <c r="G179" s="4" t="s">
        <v>23</v>
      </c>
      <c r="H179" s="4" t="s">
        <v>24</v>
      </c>
      <c r="I179" s="4" t="s">
        <v>25</v>
      </c>
      <c r="J179" s="5" t="s">
        <v>25</v>
      </c>
      <c r="K179" s="5" t="s">
        <v>1041</v>
      </c>
      <c r="L179" s="5" t="s">
        <v>1042</v>
      </c>
      <c r="M179" s="5" t="s">
        <v>1037</v>
      </c>
      <c r="N179" s="5" t="s">
        <v>1043</v>
      </c>
      <c r="O179" s="5"/>
      <c r="P179" s="4" t="str">
        <f t="shared" si="0"/>
        <v>Outstanding</v>
      </c>
      <c r="Q179" s="13" t="s">
        <v>25</v>
      </c>
    </row>
    <row r="180" spans="1:17" ht="60" customHeight="1" x14ac:dyDescent="0.35">
      <c r="A180" s="11" t="s">
        <v>1027</v>
      </c>
      <c r="B180" s="2" t="s">
        <v>1044</v>
      </c>
      <c r="C180" s="1" t="s">
        <v>1045</v>
      </c>
      <c r="D180" s="3" t="s">
        <v>20</v>
      </c>
      <c r="E180" s="3" t="s">
        <v>52</v>
      </c>
      <c r="F180" s="4" t="s">
        <v>22</v>
      </c>
      <c r="G180" s="4" t="s">
        <v>23</v>
      </c>
      <c r="H180" s="4" t="s">
        <v>24</v>
      </c>
      <c r="I180" s="4" t="s">
        <v>25</v>
      </c>
      <c r="J180" s="5" t="s">
        <v>25</v>
      </c>
      <c r="K180" s="5" t="s">
        <v>1046</v>
      </c>
      <c r="L180" s="5" t="s">
        <v>1047</v>
      </c>
      <c r="M180" s="5" t="s">
        <v>1048</v>
      </c>
      <c r="N180" s="5" t="s">
        <v>1049</v>
      </c>
      <c r="O180" s="5"/>
      <c r="P180" s="4" t="str">
        <f t="shared" si="0"/>
        <v>Outstanding</v>
      </c>
      <c r="Q180" s="13" t="s">
        <v>25</v>
      </c>
    </row>
    <row r="181" spans="1:17" ht="60" customHeight="1" x14ac:dyDescent="0.35">
      <c r="A181" s="11" t="s">
        <v>1027</v>
      </c>
      <c r="B181" s="2" t="s">
        <v>1050</v>
      </c>
      <c r="C181" s="1" t="s">
        <v>1051</v>
      </c>
      <c r="D181" s="3" t="s">
        <v>20</v>
      </c>
      <c r="E181" s="3" t="s">
        <v>21</v>
      </c>
      <c r="F181" s="4" t="s">
        <v>22</v>
      </c>
      <c r="G181" s="4" t="s">
        <v>23</v>
      </c>
      <c r="H181" s="4" t="s">
        <v>24</v>
      </c>
      <c r="I181" s="4" t="s">
        <v>25</v>
      </c>
      <c r="J181" s="5" t="s">
        <v>25</v>
      </c>
      <c r="K181" s="5" t="s">
        <v>1052</v>
      </c>
      <c r="L181" s="5" t="s">
        <v>1053</v>
      </c>
      <c r="M181" s="5"/>
      <c r="N181" s="5" t="s">
        <v>1054</v>
      </c>
      <c r="O181" s="5"/>
      <c r="P181" s="4" t="str">
        <f t="shared" si="0"/>
        <v>Outstanding</v>
      </c>
      <c r="Q181" s="13" t="s">
        <v>25</v>
      </c>
    </row>
    <row r="182" spans="1:17" ht="60" customHeight="1" x14ac:dyDescent="0.35">
      <c r="A182" s="11" t="s">
        <v>1027</v>
      </c>
      <c r="B182" s="2" t="s">
        <v>1055</v>
      </c>
      <c r="C182" s="1" t="s">
        <v>1056</v>
      </c>
      <c r="D182" s="3" t="s">
        <v>20</v>
      </c>
      <c r="E182" s="3" t="s">
        <v>21</v>
      </c>
      <c r="F182" s="4" t="s">
        <v>22</v>
      </c>
      <c r="G182" s="4" t="s">
        <v>23</v>
      </c>
      <c r="H182" s="4" t="s">
        <v>24</v>
      </c>
      <c r="I182" s="4" t="s">
        <v>25</v>
      </c>
      <c r="J182" s="5" t="s">
        <v>25</v>
      </c>
      <c r="K182" s="5" t="s">
        <v>1057</v>
      </c>
      <c r="L182" s="5" t="s">
        <v>1058</v>
      </c>
      <c r="M182" s="5"/>
      <c r="N182" s="5" t="s">
        <v>1059</v>
      </c>
      <c r="O182" s="5" t="s">
        <v>1060</v>
      </c>
      <c r="P182" s="4" t="str">
        <f t="shared" si="0"/>
        <v>Outstanding</v>
      </c>
      <c r="Q182" s="13" t="s">
        <v>25</v>
      </c>
    </row>
    <row r="183" spans="1:17" ht="60" customHeight="1" x14ac:dyDescent="0.35">
      <c r="A183" s="11" t="s">
        <v>1027</v>
      </c>
      <c r="B183" s="2" t="s">
        <v>1061</v>
      </c>
      <c r="C183" s="1" t="s">
        <v>1062</v>
      </c>
      <c r="D183" s="3" t="s">
        <v>20</v>
      </c>
      <c r="E183" s="3" t="s">
        <v>21</v>
      </c>
      <c r="F183" s="4" t="s">
        <v>22</v>
      </c>
      <c r="G183" s="4" t="s">
        <v>23</v>
      </c>
      <c r="H183" s="4" t="s">
        <v>24</v>
      </c>
      <c r="I183" s="4" t="s">
        <v>25</v>
      </c>
      <c r="J183" s="5" t="s">
        <v>25</v>
      </c>
      <c r="K183" s="5" t="s">
        <v>1063</v>
      </c>
      <c r="L183" s="5" t="s">
        <v>1064</v>
      </c>
      <c r="M183" s="5"/>
      <c r="N183" s="5" t="s">
        <v>1065</v>
      </c>
      <c r="O183" s="5"/>
      <c r="P183" s="4" t="str">
        <f t="shared" si="0"/>
        <v>Outstanding</v>
      </c>
      <c r="Q183" s="13" t="s">
        <v>25</v>
      </c>
    </row>
    <row r="184" spans="1:17" ht="60" customHeight="1" x14ac:dyDescent="0.35">
      <c r="A184" s="11" t="s">
        <v>1066</v>
      </c>
      <c r="B184" s="2" t="s">
        <v>1067</v>
      </c>
      <c r="C184" s="1" t="s">
        <v>1068</v>
      </c>
      <c r="D184" s="3" t="s">
        <v>20</v>
      </c>
      <c r="E184" s="3" t="s">
        <v>21</v>
      </c>
      <c r="F184" s="4" t="s">
        <v>22</v>
      </c>
      <c r="G184" s="4" t="s">
        <v>23</v>
      </c>
      <c r="H184" s="4" t="s">
        <v>24</v>
      </c>
      <c r="I184" s="4" t="s">
        <v>25</v>
      </c>
      <c r="J184" s="5" t="s">
        <v>25</v>
      </c>
      <c r="K184" s="5" t="s">
        <v>1069</v>
      </c>
      <c r="L184" s="5" t="s">
        <v>1070</v>
      </c>
      <c r="M184" s="5"/>
      <c r="N184" s="5" t="s">
        <v>1071</v>
      </c>
      <c r="O184" s="5"/>
      <c r="P184" s="4" t="str">
        <f t="shared" si="0"/>
        <v>Outstanding</v>
      </c>
      <c r="Q184" s="13" t="s">
        <v>25</v>
      </c>
    </row>
    <row r="185" spans="1:17" ht="60" customHeight="1" x14ac:dyDescent="0.35">
      <c r="A185" s="11" t="s">
        <v>1066</v>
      </c>
      <c r="B185" s="2" t="s">
        <v>1072</v>
      </c>
      <c r="C185" s="1" t="s">
        <v>1073</v>
      </c>
      <c r="D185" s="3" t="s">
        <v>20</v>
      </c>
      <c r="E185" s="3" t="s">
        <v>21</v>
      </c>
      <c r="F185" s="4" t="s">
        <v>22</v>
      </c>
      <c r="G185" s="4" t="s">
        <v>23</v>
      </c>
      <c r="H185" s="4" t="s">
        <v>24</v>
      </c>
      <c r="I185" s="4" t="s">
        <v>25</v>
      </c>
      <c r="J185" s="5" t="s">
        <v>25</v>
      </c>
      <c r="K185" s="5" t="s">
        <v>1074</v>
      </c>
      <c r="L185" s="5" t="s">
        <v>1075</v>
      </c>
      <c r="M185" s="5"/>
      <c r="N185" s="5" t="s">
        <v>1076</v>
      </c>
      <c r="O185" s="5"/>
      <c r="P185" s="4" t="str">
        <f t="shared" si="0"/>
        <v>Outstanding</v>
      </c>
      <c r="Q185" s="13" t="s">
        <v>25</v>
      </c>
    </row>
    <row r="186" spans="1:17" ht="60" customHeight="1" x14ac:dyDescent="0.35">
      <c r="A186" s="11" t="s">
        <v>1066</v>
      </c>
      <c r="B186" s="2" t="s">
        <v>1077</v>
      </c>
      <c r="C186" s="1" t="s">
        <v>1078</v>
      </c>
      <c r="D186" s="3" t="s">
        <v>20</v>
      </c>
      <c r="E186" s="3" t="s">
        <v>21</v>
      </c>
      <c r="F186" s="4" t="s">
        <v>22</v>
      </c>
      <c r="G186" s="4" t="s">
        <v>23</v>
      </c>
      <c r="H186" s="4" t="s">
        <v>24</v>
      </c>
      <c r="I186" s="4" t="s">
        <v>25</v>
      </c>
      <c r="J186" s="5" t="s">
        <v>25</v>
      </c>
      <c r="K186" s="5" t="s">
        <v>1079</v>
      </c>
      <c r="L186" s="5" t="s">
        <v>1080</v>
      </c>
      <c r="M186" s="5"/>
      <c r="N186" s="5" t="s">
        <v>1081</v>
      </c>
      <c r="O186" s="5"/>
      <c r="P186" s="4" t="str">
        <f t="shared" si="0"/>
        <v>Outstanding</v>
      </c>
      <c r="Q186" s="13" t="s">
        <v>25</v>
      </c>
    </row>
    <row r="187" spans="1:17" ht="60" customHeight="1" x14ac:dyDescent="0.35">
      <c r="A187" s="11" t="s">
        <v>1082</v>
      </c>
      <c r="B187" s="2" t="s">
        <v>1083</v>
      </c>
      <c r="C187" s="1" t="s">
        <v>1084</v>
      </c>
      <c r="D187" s="3" t="s">
        <v>20</v>
      </c>
      <c r="E187" s="3" t="s">
        <v>21</v>
      </c>
      <c r="F187" s="4" t="s">
        <v>22</v>
      </c>
      <c r="G187" s="4" t="s">
        <v>23</v>
      </c>
      <c r="H187" s="4" t="s">
        <v>24</v>
      </c>
      <c r="I187" s="4" t="s">
        <v>25</v>
      </c>
      <c r="J187" s="5" t="s">
        <v>25</v>
      </c>
      <c r="K187" s="5" t="s">
        <v>1085</v>
      </c>
      <c r="L187" s="5" t="s">
        <v>1086</v>
      </c>
      <c r="M187" s="5"/>
      <c r="N187" s="5" t="s">
        <v>1087</v>
      </c>
      <c r="O187" s="5"/>
      <c r="P187" s="4" t="str">
        <f t="shared" si="0"/>
        <v>Outstanding</v>
      </c>
      <c r="Q187" s="13" t="s">
        <v>25</v>
      </c>
    </row>
    <row r="188" spans="1:17" ht="60" customHeight="1" x14ac:dyDescent="0.35">
      <c r="A188" s="11" t="s">
        <v>1082</v>
      </c>
      <c r="B188" s="2" t="s">
        <v>1088</v>
      </c>
      <c r="C188" s="1" t="s">
        <v>1089</v>
      </c>
      <c r="D188" s="3" t="s">
        <v>20</v>
      </c>
      <c r="E188" s="3" t="s">
        <v>21</v>
      </c>
      <c r="F188" s="4" t="s">
        <v>22</v>
      </c>
      <c r="G188" s="4" t="s">
        <v>23</v>
      </c>
      <c r="H188" s="4" t="s">
        <v>24</v>
      </c>
      <c r="I188" s="4" t="s">
        <v>25</v>
      </c>
      <c r="J188" s="5" t="s">
        <v>25</v>
      </c>
      <c r="K188" s="5" t="s">
        <v>1090</v>
      </c>
      <c r="L188" s="5" t="s">
        <v>1091</v>
      </c>
      <c r="M188" s="5"/>
      <c r="N188" s="5" t="s">
        <v>1092</v>
      </c>
      <c r="O188" s="5"/>
      <c r="P188" s="4" t="str">
        <f t="shared" si="0"/>
        <v>Outstanding</v>
      </c>
      <c r="Q188" s="13" t="s">
        <v>25</v>
      </c>
    </row>
    <row r="189" spans="1:17" ht="60" customHeight="1" x14ac:dyDescent="0.35">
      <c r="A189" s="11" t="s">
        <v>1082</v>
      </c>
      <c r="B189" s="2" t="s">
        <v>1093</v>
      </c>
      <c r="C189" s="1" t="s">
        <v>1094</v>
      </c>
      <c r="D189" s="3" t="s">
        <v>20</v>
      </c>
      <c r="E189" s="3" t="s">
        <v>21</v>
      </c>
      <c r="F189" s="4" t="s">
        <v>22</v>
      </c>
      <c r="G189" s="4" t="s">
        <v>23</v>
      </c>
      <c r="H189" s="4" t="s">
        <v>24</v>
      </c>
      <c r="I189" s="4" t="s">
        <v>25</v>
      </c>
      <c r="J189" s="5" t="s">
        <v>25</v>
      </c>
      <c r="K189" s="5" t="s">
        <v>1095</v>
      </c>
      <c r="L189" s="5" t="s">
        <v>1096</v>
      </c>
      <c r="M189" s="5"/>
      <c r="N189" s="5" t="s">
        <v>1097</v>
      </c>
      <c r="O189" s="5"/>
      <c r="P189" s="4" t="str">
        <f t="shared" si="0"/>
        <v>Outstanding</v>
      </c>
      <c r="Q189" s="13" t="s">
        <v>25</v>
      </c>
    </row>
    <row r="190" spans="1:17" ht="60" customHeight="1" x14ac:dyDescent="0.35">
      <c r="A190" s="11" t="s">
        <v>1082</v>
      </c>
      <c r="B190" s="2" t="s">
        <v>1098</v>
      </c>
      <c r="C190" s="1" t="s">
        <v>1099</v>
      </c>
      <c r="D190" s="3" t="s">
        <v>20</v>
      </c>
      <c r="E190" s="3" t="s">
        <v>21</v>
      </c>
      <c r="F190" s="4" t="s">
        <v>22</v>
      </c>
      <c r="G190" s="4" t="s">
        <v>23</v>
      </c>
      <c r="H190" s="4" t="s">
        <v>24</v>
      </c>
      <c r="I190" s="4" t="s">
        <v>25</v>
      </c>
      <c r="J190" s="5" t="s">
        <v>25</v>
      </c>
      <c r="K190" s="5" t="s">
        <v>1100</v>
      </c>
      <c r="L190" s="5" t="s">
        <v>1101</v>
      </c>
      <c r="M190" s="5"/>
      <c r="N190" s="5" t="s">
        <v>1102</v>
      </c>
      <c r="O190" s="5"/>
      <c r="P190" s="4" t="str">
        <f t="shared" si="0"/>
        <v>Outstanding</v>
      </c>
      <c r="Q190" s="13" t="s">
        <v>25</v>
      </c>
    </row>
    <row r="191" spans="1:17" ht="60" customHeight="1" x14ac:dyDescent="0.35">
      <c r="A191" s="11" t="s">
        <v>1103</v>
      </c>
      <c r="B191" s="2" t="s">
        <v>1104</v>
      </c>
      <c r="C191" s="1" t="s">
        <v>1105</v>
      </c>
      <c r="D191" s="3" t="s">
        <v>20</v>
      </c>
      <c r="E191" s="3" t="s">
        <v>21</v>
      </c>
      <c r="F191" s="4" t="s">
        <v>22</v>
      </c>
      <c r="G191" s="4" t="s">
        <v>23</v>
      </c>
      <c r="H191" s="4" t="s">
        <v>24</v>
      </c>
      <c r="I191" s="4" t="s">
        <v>25</v>
      </c>
      <c r="J191" s="5" t="s">
        <v>25</v>
      </c>
      <c r="K191" s="5" t="s">
        <v>1106</v>
      </c>
      <c r="L191" s="5" t="s">
        <v>1107</v>
      </c>
      <c r="M191" s="5"/>
      <c r="N191" s="5" t="s">
        <v>1108</v>
      </c>
      <c r="O191" s="5" t="s">
        <v>1109</v>
      </c>
      <c r="P191" s="4" t="str">
        <f t="shared" si="0"/>
        <v>Outstanding</v>
      </c>
      <c r="Q191" s="13" t="s">
        <v>25</v>
      </c>
    </row>
    <row r="192" spans="1:17" ht="60" customHeight="1" x14ac:dyDescent="0.35">
      <c r="A192" s="11" t="s">
        <v>1103</v>
      </c>
      <c r="B192" s="2" t="s">
        <v>1110</v>
      </c>
      <c r="C192" s="1" t="s">
        <v>1111</v>
      </c>
      <c r="D192" s="3" t="s">
        <v>20</v>
      </c>
      <c r="E192" s="3" t="s">
        <v>21</v>
      </c>
      <c r="F192" s="4" t="s">
        <v>22</v>
      </c>
      <c r="G192" s="4" t="s">
        <v>23</v>
      </c>
      <c r="H192" s="4" t="s">
        <v>24</v>
      </c>
      <c r="I192" s="4" t="s">
        <v>25</v>
      </c>
      <c r="J192" s="5" t="s">
        <v>25</v>
      </c>
      <c r="K192" s="5" t="s">
        <v>1112</v>
      </c>
      <c r="L192" s="5" t="s">
        <v>1113</v>
      </c>
      <c r="M192" s="5" t="s">
        <v>1114</v>
      </c>
      <c r="N192" s="5" t="s">
        <v>1115</v>
      </c>
      <c r="O192" s="5" t="s">
        <v>1116</v>
      </c>
      <c r="P192" s="4" t="str">
        <f t="shared" si="0"/>
        <v>Outstanding</v>
      </c>
      <c r="Q192" s="13" t="s">
        <v>25</v>
      </c>
    </row>
    <row r="193" spans="1:17" ht="60" customHeight="1" x14ac:dyDescent="0.35">
      <c r="A193" s="11" t="s">
        <v>1103</v>
      </c>
      <c r="B193" s="2" t="s">
        <v>1117</v>
      </c>
      <c r="C193" s="1" t="s">
        <v>1118</v>
      </c>
      <c r="D193" s="3" t="s">
        <v>20</v>
      </c>
      <c r="E193" s="3" t="s">
        <v>52</v>
      </c>
      <c r="F193" s="4" t="s">
        <v>22</v>
      </c>
      <c r="G193" s="4" t="s">
        <v>23</v>
      </c>
      <c r="H193" s="4" t="s">
        <v>24</v>
      </c>
      <c r="I193" s="4" t="s">
        <v>25</v>
      </c>
      <c r="J193" s="5" t="s">
        <v>25</v>
      </c>
      <c r="K193" s="5" t="s">
        <v>1119</v>
      </c>
      <c r="L193" s="5" t="s">
        <v>1120</v>
      </c>
      <c r="M193" s="5" t="s">
        <v>1121</v>
      </c>
      <c r="N193" s="5" t="s">
        <v>1122</v>
      </c>
      <c r="O193" s="5" t="s">
        <v>352</v>
      </c>
      <c r="P193" s="4" t="str">
        <f t="shared" si="0"/>
        <v>Outstanding</v>
      </c>
      <c r="Q193" s="13" t="s">
        <v>25</v>
      </c>
    </row>
    <row r="194" spans="1:17" ht="60" customHeight="1" x14ac:dyDescent="0.35">
      <c r="A194" s="11" t="s">
        <v>1123</v>
      </c>
      <c r="B194" s="2" t="s">
        <v>1124</v>
      </c>
      <c r="C194" s="1" t="s">
        <v>1125</v>
      </c>
      <c r="D194" s="3" t="s">
        <v>20</v>
      </c>
      <c r="E194" s="3" t="s">
        <v>21</v>
      </c>
      <c r="F194" s="4" t="s">
        <v>22</v>
      </c>
      <c r="G194" s="4" t="s">
        <v>23</v>
      </c>
      <c r="H194" s="4" t="s">
        <v>24</v>
      </c>
      <c r="I194" s="4" t="s">
        <v>25</v>
      </c>
      <c r="J194" s="5" t="s">
        <v>25</v>
      </c>
      <c r="K194" s="5" t="s">
        <v>1126</v>
      </c>
      <c r="L194" s="5" t="s">
        <v>1127</v>
      </c>
      <c r="M194" s="5"/>
      <c r="N194" s="5" t="s">
        <v>1128</v>
      </c>
      <c r="O194" s="5" t="s">
        <v>1129</v>
      </c>
      <c r="P194" s="4" t="str">
        <f t="shared" si="0"/>
        <v>Outstanding</v>
      </c>
      <c r="Q194" s="13" t="s">
        <v>25</v>
      </c>
    </row>
    <row r="195" spans="1:17" ht="60" customHeight="1" x14ac:dyDescent="0.35">
      <c r="A195" s="11" t="s">
        <v>1123</v>
      </c>
      <c r="B195" s="2" t="s">
        <v>1130</v>
      </c>
      <c r="C195" s="1" t="s">
        <v>1131</v>
      </c>
      <c r="D195" s="3" t="s">
        <v>20</v>
      </c>
      <c r="E195" s="3" t="s">
        <v>21</v>
      </c>
      <c r="F195" s="4" t="s">
        <v>22</v>
      </c>
      <c r="G195" s="4" t="s">
        <v>23</v>
      </c>
      <c r="H195" s="4" t="s">
        <v>24</v>
      </c>
      <c r="I195" s="4" t="s">
        <v>25</v>
      </c>
      <c r="J195" s="5" t="s">
        <v>25</v>
      </c>
      <c r="K195" s="5" t="s">
        <v>1132</v>
      </c>
      <c r="L195" s="5" t="s">
        <v>1133</v>
      </c>
      <c r="M195" s="5" t="s">
        <v>1134</v>
      </c>
      <c r="N195" s="5" t="s">
        <v>1135</v>
      </c>
      <c r="O195" s="5" t="s">
        <v>1136</v>
      </c>
      <c r="P195" s="4" t="str">
        <f t="shared" si="0"/>
        <v>Outstanding</v>
      </c>
      <c r="Q195" s="13" t="s">
        <v>25</v>
      </c>
    </row>
    <row r="196" spans="1:17" ht="60" customHeight="1" x14ac:dyDescent="0.35">
      <c r="A196" s="11" t="s">
        <v>1123</v>
      </c>
      <c r="B196" s="2" t="s">
        <v>1137</v>
      </c>
      <c r="C196" s="1" t="s">
        <v>1138</v>
      </c>
      <c r="D196" s="3" t="s">
        <v>82</v>
      </c>
      <c r="E196" s="3" t="s">
        <v>21</v>
      </c>
      <c r="F196" s="4" t="s">
        <v>22</v>
      </c>
      <c r="G196" s="4" t="s">
        <v>23</v>
      </c>
      <c r="H196" s="4" t="s">
        <v>24</v>
      </c>
      <c r="I196" s="4" t="s">
        <v>25</v>
      </c>
      <c r="J196" s="5" t="s">
        <v>25</v>
      </c>
      <c r="K196" s="5" t="s">
        <v>1139</v>
      </c>
      <c r="L196" s="5" t="s">
        <v>1140</v>
      </c>
      <c r="M196" s="5" t="s">
        <v>1141</v>
      </c>
      <c r="N196" s="5" t="s">
        <v>1142</v>
      </c>
      <c r="O196" s="5" t="s">
        <v>1143</v>
      </c>
      <c r="P196" s="4" t="str">
        <f t="shared" si="0"/>
        <v>Outstanding</v>
      </c>
      <c r="Q196" s="13" t="s">
        <v>25</v>
      </c>
    </row>
    <row r="197" spans="1:17" ht="60" customHeight="1" x14ac:dyDescent="0.35">
      <c r="A197" s="11" t="s">
        <v>1123</v>
      </c>
      <c r="B197" s="2" t="s">
        <v>1144</v>
      </c>
      <c r="C197" s="1" t="s">
        <v>1145</v>
      </c>
      <c r="D197" s="3" t="s">
        <v>20</v>
      </c>
      <c r="E197" s="3" t="s">
        <v>21</v>
      </c>
      <c r="F197" s="4" t="s">
        <v>22</v>
      </c>
      <c r="G197" s="4" t="s">
        <v>23</v>
      </c>
      <c r="H197" s="4" t="s">
        <v>24</v>
      </c>
      <c r="I197" s="4" t="s">
        <v>25</v>
      </c>
      <c r="J197" s="5" t="s">
        <v>25</v>
      </c>
      <c r="K197" s="5" t="s">
        <v>1146</v>
      </c>
      <c r="L197" s="5" t="s">
        <v>1147</v>
      </c>
      <c r="M197" s="5"/>
      <c r="N197" s="5" t="s">
        <v>1148</v>
      </c>
      <c r="O197" s="5" t="s">
        <v>1149</v>
      </c>
      <c r="P197" s="4" t="str">
        <f t="shared" si="0"/>
        <v>Outstanding</v>
      </c>
      <c r="Q197" s="13" t="s">
        <v>25</v>
      </c>
    </row>
    <row r="198" spans="1:17" ht="60" customHeight="1" x14ac:dyDescent="0.35">
      <c r="A198" s="11" t="s">
        <v>1123</v>
      </c>
      <c r="B198" s="2" t="s">
        <v>1150</v>
      </c>
      <c r="C198" s="1" t="s">
        <v>1151</v>
      </c>
      <c r="D198" s="3" t="s">
        <v>20</v>
      </c>
      <c r="E198" s="3" t="s">
        <v>21</v>
      </c>
      <c r="F198" s="4" t="s">
        <v>22</v>
      </c>
      <c r="G198" s="4" t="s">
        <v>23</v>
      </c>
      <c r="H198" s="4" t="s">
        <v>24</v>
      </c>
      <c r="I198" s="4" t="s">
        <v>25</v>
      </c>
      <c r="J198" s="5" t="s">
        <v>25</v>
      </c>
      <c r="K198" s="5" t="s">
        <v>1152</v>
      </c>
      <c r="L198" s="5" t="s">
        <v>1153</v>
      </c>
      <c r="M198" s="5"/>
      <c r="N198" s="5" t="s">
        <v>1154</v>
      </c>
      <c r="O198" s="5" t="s">
        <v>1155</v>
      </c>
      <c r="P198" s="4" t="str">
        <f t="shared" si="0"/>
        <v>Outstanding</v>
      </c>
      <c r="Q198" s="13" t="s">
        <v>25</v>
      </c>
    </row>
    <row r="199" spans="1:17" ht="60" customHeight="1" x14ac:dyDescent="0.35">
      <c r="A199" s="11" t="s">
        <v>1123</v>
      </c>
      <c r="B199" s="2" t="s">
        <v>1156</v>
      </c>
      <c r="C199" s="1" t="s">
        <v>1157</v>
      </c>
      <c r="D199" s="3" t="s">
        <v>20</v>
      </c>
      <c r="E199" s="3" t="s">
        <v>21</v>
      </c>
      <c r="F199" s="4" t="s">
        <v>22</v>
      </c>
      <c r="G199" s="4" t="s">
        <v>23</v>
      </c>
      <c r="H199" s="4" t="s">
        <v>24</v>
      </c>
      <c r="I199" s="4" t="s">
        <v>25</v>
      </c>
      <c r="J199" s="5" t="s">
        <v>25</v>
      </c>
      <c r="K199" s="5" t="s">
        <v>1158</v>
      </c>
      <c r="L199" s="5" t="s">
        <v>1159</v>
      </c>
      <c r="M199" s="5"/>
      <c r="N199" s="5" t="s">
        <v>1160</v>
      </c>
      <c r="O199" s="5" t="s">
        <v>1161</v>
      </c>
      <c r="P199" s="4" t="str">
        <f t="shared" si="0"/>
        <v>Outstanding</v>
      </c>
      <c r="Q199" s="13" t="s">
        <v>25</v>
      </c>
    </row>
    <row r="200" spans="1:17" ht="60" customHeight="1" x14ac:dyDescent="0.35">
      <c r="A200" s="11" t="s">
        <v>1123</v>
      </c>
      <c r="B200" s="2" t="s">
        <v>1162</v>
      </c>
      <c r="C200" s="1" t="s">
        <v>1163</v>
      </c>
      <c r="D200" s="3" t="s">
        <v>20</v>
      </c>
      <c r="E200" s="3" t="s">
        <v>21</v>
      </c>
      <c r="F200" s="4" t="s">
        <v>22</v>
      </c>
      <c r="G200" s="4" t="s">
        <v>23</v>
      </c>
      <c r="H200" s="4" t="s">
        <v>24</v>
      </c>
      <c r="I200" s="4" t="s">
        <v>25</v>
      </c>
      <c r="J200" s="5" t="s">
        <v>25</v>
      </c>
      <c r="K200" s="5" t="s">
        <v>1164</v>
      </c>
      <c r="L200" s="5" t="s">
        <v>1165</v>
      </c>
      <c r="M200" s="5"/>
      <c r="N200" s="5" t="s">
        <v>1166</v>
      </c>
      <c r="O200" s="5" t="s">
        <v>1167</v>
      </c>
      <c r="P200" s="4" t="str">
        <f t="shared" si="0"/>
        <v>Outstanding</v>
      </c>
      <c r="Q200" s="13" t="s">
        <v>25</v>
      </c>
    </row>
    <row r="201" spans="1:17" ht="60" customHeight="1" x14ac:dyDescent="0.35">
      <c r="A201" s="11" t="s">
        <v>1123</v>
      </c>
      <c r="B201" s="2" t="s">
        <v>1168</v>
      </c>
      <c r="C201" s="1" t="s">
        <v>1169</v>
      </c>
      <c r="D201" s="3" t="s">
        <v>20</v>
      </c>
      <c r="E201" s="3" t="s">
        <v>21</v>
      </c>
      <c r="F201" s="4" t="s">
        <v>22</v>
      </c>
      <c r="G201" s="4" t="s">
        <v>23</v>
      </c>
      <c r="H201" s="4" t="s">
        <v>24</v>
      </c>
      <c r="I201" s="4" t="s">
        <v>25</v>
      </c>
      <c r="J201" s="5" t="s">
        <v>25</v>
      </c>
      <c r="K201" s="5" t="s">
        <v>1170</v>
      </c>
      <c r="L201" s="5" t="s">
        <v>1171</v>
      </c>
      <c r="M201" s="5"/>
      <c r="N201" s="5" t="s">
        <v>1172</v>
      </c>
      <c r="O201" s="5" t="s">
        <v>352</v>
      </c>
      <c r="P201" s="4" t="str">
        <f t="shared" si="0"/>
        <v>Outstanding</v>
      </c>
      <c r="Q201" s="13" t="s">
        <v>25</v>
      </c>
    </row>
    <row r="202" spans="1:17" ht="60" customHeight="1" x14ac:dyDescent="0.35">
      <c r="A202" s="11" t="s">
        <v>1173</v>
      </c>
      <c r="B202" s="2" t="s">
        <v>1174</v>
      </c>
      <c r="C202" s="1" t="s">
        <v>1175</v>
      </c>
      <c r="D202" s="3" t="s">
        <v>20</v>
      </c>
      <c r="E202" s="3" t="s">
        <v>21</v>
      </c>
      <c r="F202" s="4" t="s">
        <v>22</v>
      </c>
      <c r="G202" s="4" t="s">
        <v>23</v>
      </c>
      <c r="H202" s="4" t="s">
        <v>24</v>
      </c>
      <c r="I202" s="4" t="s">
        <v>25</v>
      </c>
      <c r="J202" s="5" t="s">
        <v>25</v>
      </c>
      <c r="K202" s="5" t="s">
        <v>1176</v>
      </c>
      <c r="L202" s="5" t="s">
        <v>1177</v>
      </c>
      <c r="M202" s="5"/>
      <c r="N202" s="5" t="s">
        <v>1178</v>
      </c>
      <c r="O202" s="5"/>
      <c r="P202" s="4" t="str">
        <f t="shared" si="0"/>
        <v>Outstanding</v>
      </c>
      <c r="Q202" s="13" t="s">
        <v>25</v>
      </c>
    </row>
    <row r="203" spans="1:17" ht="60" customHeight="1" x14ac:dyDescent="0.35">
      <c r="A203" s="11" t="s">
        <v>1173</v>
      </c>
      <c r="B203" s="2" t="s">
        <v>1179</v>
      </c>
      <c r="C203" s="1" t="s">
        <v>1180</v>
      </c>
      <c r="D203" s="3" t="s">
        <v>20</v>
      </c>
      <c r="E203" s="3" t="s">
        <v>21</v>
      </c>
      <c r="F203" s="4" t="s">
        <v>22</v>
      </c>
      <c r="G203" s="4" t="s">
        <v>23</v>
      </c>
      <c r="H203" s="4" t="s">
        <v>24</v>
      </c>
      <c r="I203" s="4" t="s">
        <v>25</v>
      </c>
      <c r="J203" s="5" t="s">
        <v>25</v>
      </c>
      <c r="K203" s="5" t="s">
        <v>1181</v>
      </c>
      <c r="L203" s="5" t="s">
        <v>1182</v>
      </c>
      <c r="M203" s="5"/>
      <c r="N203" s="5" t="s">
        <v>1183</v>
      </c>
      <c r="O203" s="5" t="s">
        <v>352</v>
      </c>
      <c r="P203" s="4" t="str">
        <f t="shared" si="0"/>
        <v>Outstanding</v>
      </c>
      <c r="Q203" s="13" t="s">
        <v>25</v>
      </c>
    </row>
    <row r="204" spans="1:17" ht="60" customHeight="1" x14ac:dyDescent="0.35">
      <c r="A204" s="11" t="s">
        <v>1173</v>
      </c>
      <c r="B204" s="2" t="s">
        <v>1184</v>
      </c>
      <c r="C204" s="1" t="s">
        <v>1185</v>
      </c>
      <c r="D204" s="3" t="s">
        <v>20</v>
      </c>
      <c r="E204" s="3" t="s">
        <v>21</v>
      </c>
      <c r="F204" s="4" t="s">
        <v>22</v>
      </c>
      <c r="G204" s="4" t="s">
        <v>23</v>
      </c>
      <c r="H204" s="4" t="s">
        <v>24</v>
      </c>
      <c r="I204" s="4" t="s">
        <v>25</v>
      </c>
      <c r="J204" s="5" t="s">
        <v>25</v>
      </c>
      <c r="K204" s="5" t="s">
        <v>1186</v>
      </c>
      <c r="L204" s="5" t="s">
        <v>1187</v>
      </c>
      <c r="M204" s="5"/>
      <c r="N204" s="5" t="s">
        <v>1188</v>
      </c>
      <c r="O204" s="5"/>
      <c r="P204" s="4" t="str">
        <f t="shared" si="0"/>
        <v>Outstanding</v>
      </c>
      <c r="Q204" s="13" t="s">
        <v>25</v>
      </c>
    </row>
    <row r="205" spans="1:17" ht="60" customHeight="1" x14ac:dyDescent="0.35">
      <c r="A205" s="11" t="s">
        <v>1189</v>
      </c>
      <c r="B205" s="2" t="s">
        <v>1190</v>
      </c>
      <c r="C205" s="1" t="s">
        <v>1191</v>
      </c>
      <c r="D205" s="3" t="s">
        <v>20</v>
      </c>
      <c r="E205" s="3" t="s">
        <v>21</v>
      </c>
      <c r="F205" s="4" t="s">
        <v>22</v>
      </c>
      <c r="G205" s="4" t="s">
        <v>23</v>
      </c>
      <c r="H205" s="4" t="s">
        <v>24</v>
      </c>
      <c r="I205" s="4" t="s">
        <v>25</v>
      </c>
      <c r="J205" s="5" t="s">
        <v>25</v>
      </c>
      <c r="K205" s="5" t="s">
        <v>1192</v>
      </c>
      <c r="L205" s="5" t="s">
        <v>1193</v>
      </c>
      <c r="M205" s="5"/>
      <c r="N205" s="5" t="s">
        <v>1194</v>
      </c>
      <c r="O205" s="5"/>
      <c r="P205" s="4" t="str">
        <f t="shared" si="0"/>
        <v>Outstanding</v>
      </c>
      <c r="Q205" s="13" t="s">
        <v>25</v>
      </c>
    </row>
    <row r="206" spans="1:17" ht="60" customHeight="1" x14ac:dyDescent="0.35">
      <c r="A206" s="11" t="s">
        <v>1189</v>
      </c>
      <c r="B206" s="2" t="s">
        <v>1195</v>
      </c>
      <c r="C206" s="1" t="s">
        <v>1196</v>
      </c>
      <c r="D206" s="3" t="s">
        <v>20</v>
      </c>
      <c r="E206" s="3" t="s">
        <v>21</v>
      </c>
      <c r="F206" s="4" t="s">
        <v>22</v>
      </c>
      <c r="G206" s="4" t="s">
        <v>23</v>
      </c>
      <c r="H206" s="4" t="s">
        <v>24</v>
      </c>
      <c r="I206" s="4" t="s">
        <v>25</v>
      </c>
      <c r="J206" s="5" t="s">
        <v>25</v>
      </c>
      <c r="K206" s="5" t="s">
        <v>1197</v>
      </c>
      <c r="L206" s="5" t="s">
        <v>1198</v>
      </c>
      <c r="M206" s="5"/>
      <c r="N206" s="5" t="s">
        <v>1199</v>
      </c>
      <c r="O206" s="5"/>
      <c r="P206" s="4" t="str">
        <f t="shared" si="0"/>
        <v>Outstanding</v>
      </c>
      <c r="Q206" s="13" t="s">
        <v>25</v>
      </c>
    </row>
    <row r="207" spans="1:17" ht="60" customHeight="1" x14ac:dyDescent="0.35">
      <c r="A207" s="11" t="s">
        <v>1189</v>
      </c>
      <c r="B207" s="2" t="s">
        <v>1200</v>
      </c>
      <c r="C207" s="1" t="s">
        <v>1201</v>
      </c>
      <c r="D207" s="3" t="s">
        <v>20</v>
      </c>
      <c r="E207" s="3" t="s">
        <v>21</v>
      </c>
      <c r="F207" s="4" t="s">
        <v>22</v>
      </c>
      <c r="G207" s="4" t="s">
        <v>23</v>
      </c>
      <c r="H207" s="4" t="s">
        <v>24</v>
      </c>
      <c r="I207" s="4" t="s">
        <v>25</v>
      </c>
      <c r="J207" s="5" t="s">
        <v>25</v>
      </c>
      <c r="K207" s="5" t="s">
        <v>1202</v>
      </c>
      <c r="L207" s="5" t="s">
        <v>1203</v>
      </c>
      <c r="M207" s="5"/>
      <c r="N207" s="5" t="s">
        <v>1204</v>
      </c>
      <c r="O207" s="5"/>
      <c r="P207" s="4" t="str">
        <f t="shared" si="0"/>
        <v>Outstanding</v>
      </c>
      <c r="Q207" s="13" t="s">
        <v>25</v>
      </c>
    </row>
    <row r="208" spans="1:17" ht="60" customHeight="1" x14ac:dyDescent="0.35">
      <c r="A208" s="11" t="s">
        <v>1189</v>
      </c>
      <c r="B208" s="2" t="s">
        <v>1205</v>
      </c>
      <c r="C208" s="1" t="s">
        <v>1206</v>
      </c>
      <c r="D208" s="3" t="s">
        <v>20</v>
      </c>
      <c r="E208" s="3" t="s">
        <v>21</v>
      </c>
      <c r="F208" s="4" t="s">
        <v>22</v>
      </c>
      <c r="G208" s="4" t="s">
        <v>23</v>
      </c>
      <c r="H208" s="4" t="s">
        <v>24</v>
      </c>
      <c r="I208" s="4" t="s">
        <v>25</v>
      </c>
      <c r="J208" s="5" t="s">
        <v>25</v>
      </c>
      <c r="K208" s="5" t="s">
        <v>1207</v>
      </c>
      <c r="L208" s="5" t="s">
        <v>1187</v>
      </c>
      <c r="M208" s="5"/>
      <c r="N208" s="5" t="s">
        <v>1208</v>
      </c>
      <c r="O208" s="5"/>
      <c r="P208" s="4" t="str">
        <f t="shared" si="0"/>
        <v>Outstanding</v>
      </c>
      <c r="Q208" s="13" t="s">
        <v>25</v>
      </c>
    </row>
    <row r="209" spans="1:17" ht="60" customHeight="1" x14ac:dyDescent="0.35">
      <c r="A209" s="11" t="s">
        <v>1209</v>
      </c>
      <c r="B209" s="2" t="s">
        <v>1210</v>
      </c>
      <c r="C209" s="1" t="s">
        <v>1211</v>
      </c>
      <c r="D209" s="3" t="s">
        <v>20</v>
      </c>
      <c r="E209" s="3" t="s">
        <v>21</v>
      </c>
      <c r="F209" s="4" t="s">
        <v>22</v>
      </c>
      <c r="G209" s="4" t="s">
        <v>23</v>
      </c>
      <c r="H209" s="4" t="s">
        <v>24</v>
      </c>
      <c r="I209" s="4" t="s">
        <v>25</v>
      </c>
      <c r="J209" s="5" t="s">
        <v>25</v>
      </c>
      <c r="K209" s="5" t="s">
        <v>1212</v>
      </c>
      <c r="L209" s="5" t="s">
        <v>1213</v>
      </c>
      <c r="M209" s="5" t="s">
        <v>1214</v>
      </c>
      <c r="N209" s="5" t="s">
        <v>1215</v>
      </c>
      <c r="O209" s="5" t="s">
        <v>1216</v>
      </c>
      <c r="P209" s="4" t="str">
        <f t="shared" si="0"/>
        <v>Outstanding</v>
      </c>
      <c r="Q209" s="13" t="s">
        <v>25</v>
      </c>
    </row>
    <row r="210" spans="1:17" ht="60" customHeight="1" x14ac:dyDescent="0.35">
      <c r="A210" s="11" t="s">
        <v>1209</v>
      </c>
      <c r="B210" s="2" t="s">
        <v>1217</v>
      </c>
      <c r="C210" s="1" t="s">
        <v>1218</v>
      </c>
      <c r="D210" s="3" t="s">
        <v>82</v>
      </c>
      <c r="E210" s="3" t="s">
        <v>52</v>
      </c>
      <c r="F210" s="4" t="s">
        <v>22</v>
      </c>
      <c r="G210" s="4" t="s">
        <v>23</v>
      </c>
      <c r="H210" s="4" t="s">
        <v>24</v>
      </c>
      <c r="I210" s="4" t="s">
        <v>25</v>
      </c>
      <c r="J210" s="5" t="s">
        <v>25</v>
      </c>
      <c r="K210" s="5" t="s">
        <v>1219</v>
      </c>
      <c r="L210" s="5" t="s">
        <v>1220</v>
      </c>
      <c r="M210" s="5" t="s">
        <v>1221</v>
      </c>
      <c r="N210" s="5" t="s">
        <v>1222</v>
      </c>
      <c r="O210" s="5" t="s">
        <v>1223</v>
      </c>
      <c r="P210" s="4" t="str">
        <f t="shared" si="0"/>
        <v>Outstanding</v>
      </c>
      <c r="Q210" s="13" t="s">
        <v>25</v>
      </c>
    </row>
    <row r="211" spans="1:17" ht="60" customHeight="1" x14ac:dyDescent="0.35">
      <c r="A211" s="11" t="s">
        <v>1209</v>
      </c>
      <c r="B211" s="2" t="s">
        <v>1224</v>
      </c>
      <c r="C211" s="1" t="s">
        <v>1225</v>
      </c>
      <c r="D211" s="3" t="s">
        <v>20</v>
      </c>
      <c r="E211" s="3" t="s">
        <v>21</v>
      </c>
      <c r="F211" s="4" t="s">
        <v>22</v>
      </c>
      <c r="G211" s="4" t="s">
        <v>23</v>
      </c>
      <c r="H211" s="4" t="s">
        <v>24</v>
      </c>
      <c r="I211" s="4" t="s">
        <v>25</v>
      </c>
      <c r="J211" s="5" t="s">
        <v>25</v>
      </c>
      <c r="K211" s="5" t="s">
        <v>1226</v>
      </c>
      <c r="L211" s="5" t="s">
        <v>1227</v>
      </c>
      <c r="M211" s="5"/>
      <c r="N211" s="5" t="s">
        <v>1228</v>
      </c>
      <c r="O211" s="5" t="s">
        <v>1229</v>
      </c>
      <c r="P211" s="4" t="str">
        <f t="shared" si="0"/>
        <v>Outstanding</v>
      </c>
      <c r="Q211" s="13" t="s">
        <v>25</v>
      </c>
    </row>
    <row r="212" spans="1:17" ht="60" customHeight="1" x14ac:dyDescent="0.35">
      <c r="A212" s="11" t="s">
        <v>1209</v>
      </c>
      <c r="B212" s="2" t="s">
        <v>1230</v>
      </c>
      <c r="C212" s="1" t="s">
        <v>1231</v>
      </c>
      <c r="D212" s="3" t="s">
        <v>20</v>
      </c>
      <c r="E212" s="3" t="s">
        <v>21</v>
      </c>
      <c r="F212" s="4" t="s">
        <v>22</v>
      </c>
      <c r="G212" s="4" t="s">
        <v>23</v>
      </c>
      <c r="H212" s="4" t="s">
        <v>24</v>
      </c>
      <c r="I212" s="4" t="s">
        <v>25</v>
      </c>
      <c r="J212" s="5" t="s">
        <v>25</v>
      </c>
      <c r="K212" s="5" t="s">
        <v>1232</v>
      </c>
      <c r="L212" s="5" t="s">
        <v>1233</v>
      </c>
      <c r="M212" s="5"/>
      <c r="N212" s="5" t="s">
        <v>1234</v>
      </c>
      <c r="O212" s="5" t="s">
        <v>1235</v>
      </c>
      <c r="P212" s="4" t="str">
        <f t="shared" si="0"/>
        <v>Outstanding</v>
      </c>
      <c r="Q212" s="13" t="s">
        <v>25</v>
      </c>
    </row>
    <row r="213" spans="1:17" ht="60" customHeight="1" x14ac:dyDescent="0.35">
      <c r="A213" s="11" t="s">
        <v>1209</v>
      </c>
      <c r="B213" s="2" t="s">
        <v>1236</v>
      </c>
      <c r="C213" s="1" t="s">
        <v>1237</v>
      </c>
      <c r="D213" s="3" t="s">
        <v>20</v>
      </c>
      <c r="E213" s="3" t="s">
        <v>21</v>
      </c>
      <c r="F213" s="4" t="s">
        <v>22</v>
      </c>
      <c r="G213" s="4" t="s">
        <v>23</v>
      </c>
      <c r="H213" s="4" t="s">
        <v>24</v>
      </c>
      <c r="I213" s="4" t="s">
        <v>25</v>
      </c>
      <c r="J213" s="5" t="s">
        <v>25</v>
      </c>
      <c r="K213" s="5" t="s">
        <v>1238</v>
      </c>
      <c r="L213" s="5" t="s">
        <v>1239</v>
      </c>
      <c r="M213" s="5"/>
      <c r="N213" s="5" t="s">
        <v>1240</v>
      </c>
      <c r="O213" s="5" t="s">
        <v>1241</v>
      </c>
      <c r="P213" s="4" t="str">
        <f t="shared" si="0"/>
        <v>Outstanding</v>
      </c>
      <c r="Q213" s="13" t="s">
        <v>25</v>
      </c>
    </row>
    <row r="214" spans="1:17" ht="60" customHeight="1" x14ac:dyDescent="0.35">
      <c r="A214" s="11" t="s">
        <v>1209</v>
      </c>
      <c r="B214" s="2" t="s">
        <v>1242</v>
      </c>
      <c r="C214" s="1" t="s">
        <v>1243</v>
      </c>
      <c r="D214" s="3" t="s">
        <v>20</v>
      </c>
      <c r="E214" s="3" t="s">
        <v>21</v>
      </c>
      <c r="F214" s="4" t="s">
        <v>22</v>
      </c>
      <c r="G214" s="4" t="s">
        <v>23</v>
      </c>
      <c r="H214" s="4" t="s">
        <v>24</v>
      </c>
      <c r="I214" s="4" t="s">
        <v>25</v>
      </c>
      <c r="J214" s="5" t="s">
        <v>25</v>
      </c>
      <c r="K214" s="5" t="s">
        <v>1244</v>
      </c>
      <c r="L214" s="5" t="s">
        <v>1245</v>
      </c>
      <c r="M214" s="5"/>
      <c r="N214" s="5" t="s">
        <v>1246</v>
      </c>
      <c r="O214" s="5"/>
      <c r="P214" s="4" t="str">
        <f t="shared" si="0"/>
        <v>Outstanding</v>
      </c>
      <c r="Q214" s="13" t="s">
        <v>25</v>
      </c>
    </row>
    <row r="215" spans="1:17" ht="60" customHeight="1" x14ac:dyDescent="0.35">
      <c r="A215" s="11" t="s">
        <v>1247</v>
      </c>
      <c r="B215" s="2" t="s">
        <v>1248</v>
      </c>
      <c r="C215" s="1" t="s">
        <v>1249</v>
      </c>
      <c r="D215" s="3" t="s">
        <v>20</v>
      </c>
      <c r="E215" s="3" t="s">
        <v>21</v>
      </c>
      <c r="F215" s="4" t="s">
        <v>22</v>
      </c>
      <c r="G215" s="4" t="s">
        <v>23</v>
      </c>
      <c r="H215" s="4" t="s">
        <v>24</v>
      </c>
      <c r="I215" s="4" t="s">
        <v>25</v>
      </c>
      <c r="J215" s="5" t="s">
        <v>25</v>
      </c>
      <c r="K215" s="5" t="s">
        <v>1250</v>
      </c>
      <c r="L215" s="5" t="s">
        <v>1251</v>
      </c>
      <c r="M215" s="5"/>
      <c r="N215" s="5" t="s">
        <v>1252</v>
      </c>
      <c r="O215" s="5"/>
      <c r="P215" s="4" t="str">
        <f t="shared" si="0"/>
        <v>Outstanding</v>
      </c>
      <c r="Q215" s="13" t="s">
        <v>25</v>
      </c>
    </row>
    <row r="216" spans="1:17" ht="60" customHeight="1" x14ac:dyDescent="0.35">
      <c r="A216" s="11" t="s">
        <v>1247</v>
      </c>
      <c r="B216" s="2" t="s">
        <v>1253</v>
      </c>
      <c r="C216" s="1" t="s">
        <v>1254</v>
      </c>
      <c r="D216" s="3" t="s">
        <v>20</v>
      </c>
      <c r="E216" s="3" t="s">
        <v>21</v>
      </c>
      <c r="F216" s="4" t="s">
        <v>22</v>
      </c>
      <c r="G216" s="4" t="s">
        <v>23</v>
      </c>
      <c r="H216" s="4" t="s">
        <v>24</v>
      </c>
      <c r="I216" s="4" t="s">
        <v>25</v>
      </c>
      <c r="J216" s="5" t="s">
        <v>25</v>
      </c>
      <c r="K216" s="5" t="s">
        <v>1255</v>
      </c>
      <c r="L216" s="5" t="s">
        <v>1256</v>
      </c>
      <c r="M216" s="5"/>
      <c r="N216" s="5" t="s">
        <v>1257</v>
      </c>
      <c r="O216" s="5"/>
      <c r="P216" s="4" t="str">
        <f t="shared" si="0"/>
        <v>Outstanding</v>
      </c>
      <c r="Q216" s="13" t="s">
        <v>25</v>
      </c>
    </row>
    <row r="217" spans="1:17" ht="60" customHeight="1" x14ac:dyDescent="0.35">
      <c r="A217" s="11" t="s">
        <v>1247</v>
      </c>
      <c r="B217" s="2" t="s">
        <v>1258</v>
      </c>
      <c r="C217" s="1" t="s">
        <v>1259</v>
      </c>
      <c r="D217" s="3" t="s">
        <v>20</v>
      </c>
      <c r="E217" s="3" t="s">
        <v>21</v>
      </c>
      <c r="F217" s="4" t="s">
        <v>22</v>
      </c>
      <c r="G217" s="4" t="s">
        <v>23</v>
      </c>
      <c r="H217" s="4" t="s">
        <v>24</v>
      </c>
      <c r="I217" s="4" t="s">
        <v>25</v>
      </c>
      <c r="J217" s="5" t="s">
        <v>25</v>
      </c>
      <c r="K217" s="5" t="s">
        <v>1260</v>
      </c>
      <c r="L217" s="5" t="s">
        <v>1261</v>
      </c>
      <c r="M217" s="5"/>
      <c r="N217" s="5" t="s">
        <v>1262</v>
      </c>
      <c r="O217" s="5"/>
      <c r="P217" s="4" t="str">
        <f t="shared" si="0"/>
        <v>Outstanding</v>
      </c>
      <c r="Q217" s="13" t="s">
        <v>25</v>
      </c>
    </row>
    <row r="218" spans="1:17" ht="60" customHeight="1" x14ac:dyDescent="0.35">
      <c r="A218" s="11" t="s">
        <v>1247</v>
      </c>
      <c r="B218" s="2" t="s">
        <v>1263</v>
      </c>
      <c r="C218" s="1" t="s">
        <v>1264</v>
      </c>
      <c r="D218" s="3" t="s">
        <v>20</v>
      </c>
      <c r="E218" s="3" t="s">
        <v>21</v>
      </c>
      <c r="F218" s="4" t="s">
        <v>22</v>
      </c>
      <c r="G218" s="4" t="s">
        <v>23</v>
      </c>
      <c r="H218" s="4" t="s">
        <v>24</v>
      </c>
      <c r="I218" s="4" t="s">
        <v>25</v>
      </c>
      <c r="J218" s="5" t="s">
        <v>25</v>
      </c>
      <c r="K218" s="5" t="s">
        <v>1265</v>
      </c>
      <c r="L218" s="5" t="s">
        <v>1266</v>
      </c>
      <c r="M218" s="5" t="s">
        <v>1267</v>
      </c>
      <c r="N218" s="5" t="s">
        <v>1268</v>
      </c>
      <c r="O218" s="5"/>
      <c r="P218" s="4" t="str">
        <f t="shared" si="0"/>
        <v>Outstanding</v>
      </c>
      <c r="Q218" s="13" t="s">
        <v>25</v>
      </c>
    </row>
    <row r="219" spans="1:17" ht="60" customHeight="1" x14ac:dyDescent="0.35">
      <c r="A219" s="11" t="s">
        <v>1247</v>
      </c>
      <c r="B219" s="2" t="s">
        <v>1269</v>
      </c>
      <c r="C219" s="1" t="s">
        <v>1270</v>
      </c>
      <c r="D219" s="3" t="s">
        <v>20</v>
      </c>
      <c r="E219" s="3" t="s">
        <v>21</v>
      </c>
      <c r="F219" s="4" t="s">
        <v>22</v>
      </c>
      <c r="G219" s="4" t="s">
        <v>23</v>
      </c>
      <c r="H219" s="4" t="s">
        <v>24</v>
      </c>
      <c r="I219" s="4" t="s">
        <v>25</v>
      </c>
      <c r="J219" s="5" t="s">
        <v>25</v>
      </c>
      <c r="K219" s="5" t="s">
        <v>1271</v>
      </c>
      <c r="L219" s="5" t="s">
        <v>1272</v>
      </c>
      <c r="M219" s="5"/>
      <c r="N219" s="5" t="s">
        <v>1273</v>
      </c>
      <c r="O219" s="5"/>
      <c r="P219" s="4" t="str">
        <f t="shared" si="0"/>
        <v>Outstanding</v>
      </c>
      <c r="Q219" s="13" t="s">
        <v>25</v>
      </c>
    </row>
    <row r="220" spans="1:17" ht="60" customHeight="1" x14ac:dyDescent="0.35">
      <c r="A220" s="11" t="s">
        <v>1247</v>
      </c>
      <c r="B220" s="2" t="s">
        <v>1274</v>
      </c>
      <c r="C220" s="1" t="s">
        <v>1275</v>
      </c>
      <c r="D220" s="3" t="s">
        <v>20</v>
      </c>
      <c r="E220" s="3" t="s">
        <v>21</v>
      </c>
      <c r="F220" s="4" t="s">
        <v>22</v>
      </c>
      <c r="G220" s="4" t="s">
        <v>23</v>
      </c>
      <c r="H220" s="4" t="s">
        <v>24</v>
      </c>
      <c r="I220" s="4" t="s">
        <v>25</v>
      </c>
      <c r="J220" s="5" t="s">
        <v>25</v>
      </c>
      <c r="K220" s="5" t="s">
        <v>1276</v>
      </c>
      <c r="L220" s="5" t="s">
        <v>1277</v>
      </c>
      <c r="M220" s="5"/>
      <c r="N220" s="5" t="s">
        <v>1278</v>
      </c>
      <c r="O220" s="5" t="s">
        <v>1279</v>
      </c>
      <c r="P220" s="4" t="str">
        <f t="shared" si="0"/>
        <v>Outstanding</v>
      </c>
      <c r="Q220" s="13" t="s">
        <v>25</v>
      </c>
    </row>
    <row r="221" spans="1:17" ht="60" customHeight="1" x14ac:dyDescent="0.35">
      <c r="A221" s="11" t="s">
        <v>1247</v>
      </c>
      <c r="B221" s="2" t="s">
        <v>1280</v>
      </c>
      <c r="C221" s="1" t="s">
        <v>1281</v>
      </c>
      <c r="D221" s="3" t="s">
        <v>20</v>
      </c>
      <c r="E221" s="3" t="s">
        <v>21</v>
      </c>
      <c r="F221" s="4" t="s">
        <v>22</v>
      </c>
      <c r="G221" s="4" t="s">
        <v>23</v>
      </c>
      <c r="H221" s="4" t="s">
        <v>24</v>
      </c>
      <c r="I221" s="4" t="s">
        <v>25</v>
      </c>
      <c r="J221" s="5" t="s">
        <v>25</v>
      </c>
      <c r="K221" s="5" t="s">
        <v>1282</v>
      </c>
      <c r="L221" s="5" t="s">
        <v>1283</v>
      </c>
      <c r="M221" s="5"/>
      <c r="N221" s="5" t="s">
        <v>1284</v>
      </c>
      <c r="O221" s="5"/>
      <c r="P221" s="4" t="str">
        <f t="shared" si="0"/>
        <v>Outstanding</v>
      </c>
      <c r="Q221" s="13" t="s">
        <v>25</v>
      </c>
    </row>
    <row r="222" spans="1:17" ht="60" customHeight="1" x14ac:dyDescent="0.35">
      <c r="A222" s="11" t="s">
        <v>1247</v>
      </c>
      <c r="B222" s="2" t="s">
        <v>1285</v>
      </c>
      <c r="C222" s="1" t="s">
        <v>1286</v>
      </c>
      <c r="D222" s="3" t="s">
        <v>20</v>
      </c>
      <c r="E222" s="3" t="s">
        <v>21</v>
      </c>
      <c r="F222" s="4" t="s">
        <v>22</v>
      </c>
      <c r="G222" s="4" t="s">
        <v>23</v>
      </c>
      <c r="H222" s="4" t="s">
        <v>24</v>
      </c>
      <c r="I222" s="4" t="s">
        <v>25</v>
      </c>
      <c r="J222" s="5" t="s">
        <v>25</v>
      </c>
      <c r="K222" s="5" t="s">
        <v>1287</v>
      </c>
      <c r="L222" s="5" t="s">
        <v>1283</v>
      </c>
      <c r="M222" s="5"/>
      <c r="N222" s="5" t="s">
        <v>1288</v>
      </c>
      <c r="O222" s="5"/>
      <c r="P222" s="4" t="str">
        <f t="shared" si="0"/>
        <v>Outstanding</v>
      </c>
      <c r="Q222" s="13" t="s">
        <v>25</v>
      </c>
    </row>
    <row r="223" spans="1:17" ht="60" customHeight="1" x14ac:dyDescent="0.35">
      <c r="A223" s="11" t="s">
        <v>1289</v>
      </c>
      <c r="B223" s="2" t="s">
        <v>1290</v>
      </c>
      <c r="C223" s="1" t="s">
        <v>1291</v>
      </c>
      <c r="D223" s="3" t="s">
        <v>20</v>
      </c>
      <c r="E223" s="3" t="s">
        <v>52</v>
      </c>
      <c r="F223" s="4" t="s">
        <v>22</v>
      </c>
      <c r="G223" s="4" t="s">
        <v>23</v>
      </c>
      <c r="H223" s="4" t="s">
        <v>24</v>
      </c>
      <c r="I223" s="4" t="s">
        <v>25</v>
      </c>
      <c r="J223" s="5" t="s">
        <v>25</v>
      </c>
      <c r="K223" s="5" t="s">
        <v>1292</v>
      </c>
      <c r="L223" s="5" t="s">
        <v>1293</v>
      </c>
      <c r="M223" s="5"/>
      <c r="N223" s="5" t="s">
        <v>1294</v>
      </c>
      <c r="O223" s="5"/>
      <c r="P223" s="4" t="str">
        <f t="shared" si="0"/>
        <v>Outstanding</v>
      </c>
      <c r="Q223" s="13" t="s">
        <v>25</v>
      </c>
    </row>
    <row r="224" spans="1:17" ht="60" customHeight="1" x14ac:dyDescent="0.35">
      <c r="A224" s="11" t="s">
        <v>1289</v>
      </c>
      <c r="B224" s="2" t="s">
        <v>1295</v>
      </c>
      <c r="C224" s="1" t="s">
        <v>1296</v>
      </c>
      <c r="D224" s="3" t="s">
        <v>20</v>
      </c>
      <c r="E224" s="3" t="s">
        <v>21</v>
      </c>
      <c r="F224" s="4" t="s">
        <v>22</v>
      </c>
      <c r="G224" s="4" t="s">
        <v>23</v>
      </c>
      <c r="H224" s="4" t="s">
        <v>24</v>
      </c>
      <c r="I224" s="4" t="s">
        <v>25</v>
      </c>
      <c r="J224" s="5" t="s">
        <v>25</v>
      </c>
      <c r="K224" s="5" t="s">
        <v>1297</v>
      </c>
      <c r="L224" s="5" t="s">
        <v>1298</v>
      </c>
      <c r="M224" s="5"/>
      <c r="N224" s="5" t="s">
        <v>1299</v>
      </c>
      <c r="O224" s="5"/>
      <c r="P224" s="4" t="str">
        <f t="shared" si="0"/>
        <v>Outstanding</v>
      </c>
      <c r="Q224" s="13" t="s">
        <v>25</v>
      </c>
    </row>
    <row r="225" spans="1:17" ht="60" customHeight="1" x14ac:dyDescent="0.35">
      <c r="A225" s="11" t="s">
        <v>1289</v>
      </c>
      <c r="B225" s="2" t="s">
        <v>1300</v>
      </c>
      <c r="C225" s="1" t="s">
        <v>1301</v>
      </c>
      <c r="D225" s="3" t="s">
        <v>20</v>
      </c>
      <c r="E225" s="3" t="s">
        <v>21</v>
      </c>
      <c r="F225" s="4" t="s">
        <v>22</v>
      </c>
      <c r="G225" s="4" t="s">
        <v>23</v>
      </c>
      <c r="H225" s="4" t="s">
        <v>24</v>
      </c>
      <c r="I225" s="4" t="s">
        <v>25</v>
      </c>
      <c r="J225" s="5" t="s">
        <v>25</v>
      </c>
      <c r="K225" s="5" t="s">
        <v>1302</v>
      </c>
      <c r="L225" s="5" t="s">
        <v>1303</v>
      </c>
      <c r="M225" s="5"/>
      <c r="N225" s="5" t="s">
        <v>1304</v>
      </c>
      <c r="O225" s="5" t="s">
        <v>1305</v>
      </c>
      <c r="P225" s="4" t="str">
        <f t="shared" si="0"/>
        <v>Outstanding</v>
      </c>
      <c r="Q225" s="13" t="s">
        <v>25</v>
      </c>
    </row>
    <row r="226" spans="1:17" ht="60" customHeight="1" x14ac:dyDescent="0.35">
      <c r="A226" s="11" t="s">
        <v>1306</v>
      </c>
      <c r="B226" s="2" t="s">
        <v>1307</v>
      </c>
      <c r="C226" s="1" t="s">
        <v>1308</v>
      </c>
      <c r="D226" s="3" t="s">
        <v>20</v>
      </c>
      <c r="E226" s="3" t="s">
        <v>21</v>
      </c>
      <c r="F226" s="4" t="s">
        <v>22</v>
      </c>
      <c r="G226" s="4" t="s">
        <v>23</v>
      </c>
      <c r="H226" s="4" t="s">
        <v>24</v>
      </c>
      <c r="I226" s="4" t="s">
        <v>25</v>
      </c>
      <c r="J226" s="5" t="s">
        <v>25</v>
      </c>
      <c r="K226" s="5" t="s">
        <v>1309</v>
      </c>
      <c r="L226" s="5" t="s">
        <v>1310</v>
      </c>
      <c r="M226" s="5"/>
      <c r="N226" s="5" t="s">
        <v>1311</v>
      </c>
      <c r="O226" s="5"/>
      <c r="P226" s="4" t="str">
        <f t="shared" si="0"/>
        <v>Outstanding</v>
      </c>
      <c r="Q226" s="13" t="s">
        <v>25</v>
      </c>
    </row>
    <row r="227" spans="1:17" ht="60" customHeight="1" x14ac:dyDescent="0.35">
      <c r="A227" s="11" t="s">
        <v>1306</v>
      </c>
      <c r="B227" s="2" t="s">
        <v>1312</v>
      </c>
      <c r="C227" s="1" t="s">
        <v>1313</v>
      </c>
      <c r="D227" s="3" t="s">
        <v>82</v>
      </c>
      <c r="E227" s="3" t="s">
        <v>21</v>
      </c>
      <c r="F227" s="4" t="s">
        <v>22</v>
      </c>
      <c r="G227" s="4" t="s">
        <v>23</v>
      </c>
      <c r="H227" s="4" t="s">
        <v>24</v>
      </c>
      <c r="I227" s="4" t="s">
        <v>25</v>
      </c>
      <c r="J227" s="5" t="s">
        <v>25</v>
      </c>
      <c r="K227" s="5" t="s">
        <v>1314</v>
      </c>
      <c r="L227" s="5" t="s">
        <v>1315</v>
      </c>
      <c r="M227" s="5"/>
      <c r="N227" s="5" t="s">
        <v>1316</v>
      </c>
      <c r="O227" s="5"/>
      <c r="P227" s="4" t="str">
        <f t="shared" si="0"/>
        <v>Outstanding</v>
      </c>
      <c r="Q227" s="13" t="s">
        <v>25</v>
      </c>
    </row>
    <row r="228" spans="1:17" ht="60" customHeight="1" x14ac:dyDescent="0.35">
      <c r="A228" s="11" t="s">
        <v>1306</v>
      </c>
      <c r="B228" s="2" t="s">
        <v>1317</v>
      </c>
      <c r="C228" s="1" t="s">
        <v>1318</v>
      </c>
      <c r="D228" s="3" t="s">
        <v>82</v>
      </c>
      <c r="E228" s="3" t="s">
        <v>21</v>
      </c>
      <c r="F228" s="4" t="s">
        <v>22</v>
      </c>
      <c r="G228" s="4" t="s">
        <v>23</v>
      </c>
      <c r="H228" s="4" t="s">
        <v>24</v>
      </c>
      <c r="I228" s="4" t="s">
        <v>25</v>
      </c>
      <c r="J228" s="5" t="s">
        <v>25</v>
      </c>
      <c r="K228" s="5" t="s">
        <v>1319</v>
      </c>
      <c r="L228" s="5" t="s">
        <v>1320</v>
      </c>
      <c r="M228" s="5"/>
      <c r="N228" s="5" t="s">
        <v>1321</v>
      </c>
      <c r="O228" s="5"/>
      <c r="P228" s="4" t="str">
        <f t="shared" si="0"/>
        <v>Outstanding</v>
      </c>
      <c r="Q228" s="13" t="s">
        <v>25</v>
      </c>
    </row>
    <row r="229" spans="1:17" ht="60" customHeight="1" x14ac:dyDescent="0.35">
      <c r="A229" s="11" t="s">
        <v>1306</v>
      </c>
      <c r="B229" s="2" t="s">
        <v>1322</v>
      </c>
      <c r="C229" s="1" t="s">
        <v>1323</v>
      </c>
      <c r="D229" s="3" t="s">
        <v>20</v>
      </c>
      <c r="E229" s="3" t="s">
        <v>21</v>
      </c>
      <c r="F229" s="4" t="s">
        <v>22</v>
      </c>
      <c r="G229" s="4" t="s">
        <v>23</v>
      </c>
      <c r="H229" s="4" t="s">
        <v>24</v>
      </c>
      <c r="I229" s="4" t="s">
        <v>25</v>
      </c>
      <c r="J229" s="5" t="s">
        <v>25</v>
      </c>
      <c r="K229" s="5" t="s">
        <v>1324</v>
      </c>
      <c r="L229" s="5" t="s">
        <v>1325</v>
      </c>
      <c r="M229" s="5" t="s">
        <v>1326</v>
      </c>
      <c r="N229" s="5" t="s">
        <v>1327</v>
      </c>
      <c r="O229" s="5"/>
      <c r="P229" s="4" t="str">
        <f t="shared" si="0"/>
        <v>Outstanding</v>
      </c>
      <c r="Q229" s="13" t="s">
        <v>25</v>
      </c>
    </row>
    <row r="230" spans="1:17" ht="60" customHeight="1" x14ac:dyDescent="0.35">
      <c r="A230" s="11" t="s">
        <v>1328</v>
      </c>
      <c r="B230" s="2" t="s">
        <v>1329</v>
      </c>
      <c r="C230" s="1" t="s">
        <v>1330</v>
      </c>
      <c r="D230" s="3" t="s">
        <v>20</v>
      </c>
      <c r="E230" s="3" t="s">
        <v>21</v>
      </c>
      <c r="F230" s="4" t="s">
        <v>22</v>
      </c>
      <c r="G230" s="4" t="s">
        <v>23</v>
      </c>
      <c r="H230" s="4" t="s">
        <v>24</v>
      </c>
      <c r="I230" s="4" t="s">
        <v>25</v>
      </c>
      <c r="J230" s="5" t="s">
        <v>25</v>
      </c>
      <c r="K230" s="5" t="s">
        <v>1331</v>
      </c>
      <c r="L230" s="5" t="s">
        <v>1332</v>
      </c>
      <c r="M230" s="5"/>
      <c r="N230" s="5" t="s">
        <v>1333</v>
      </c>
      <c r="O230" s="5"/>
      <c r="P230" s="4" t="str">
        <f t="shared" si="0"/>
        <v>Outstanding</v>
      </c>
      <c r="Q230" s="13" t="s">
        <v>25</v>
      </c>
    </row>
    <row r="231" spans="1:17" ht="60" customHeight="1" x14ac:dyDescent="0.35">
      <c r="A231" s="11" t="s">
        <v>1328</v>
      </c>
      <c r="B231" s="2" t="s">
        <v>1334</v>
      </c>
      <c r="C231" s="1" t="s">
        <v>1335</v>
      </c>
      <c r="D231" s="3" t="s">
        <v>82</v>
      </c>
      <c r="E231" s="3" t="s">
        <v>21</v>
      </c>
      <c r="F231" s="4" t="s">
        <v>22</v>
      </c>
      <c r="G231" s="4" t="s">
        <v>23</v>
      </c>
      <c r="H231" s="4" t="s">
        <v>24</v>
      </c>
      <c r="I231" s="4" t="s">
        <v>25</v>
      </c>
      <c r="J231" s="5" t="s">
        <v>25</v>
      </c>
      <c r="K231" s="5" t="s">
        <v>1336</v>
      </c>
      <c r="L231" s="5" t="s">
        <v>1337</v>
      </c>
      <c r="M231" s="5"/>
      <c r="N231" s="5" t="s">
        <v>1338</v>
      </c>
      <c r="O231" s="5"/>
      <c r="P231" s="4" t="str">
        <f t="shared" si="0"/>
        <v>Outstanding</v>
      </c>
      <c r="Q231" s="13" t="s">
        <v>25</v>
      </c>
    </row>
    <row r="232" spans="1:17" ht="60" customHeight="1" x14ac:dyDescent="0.35">
      <c r="A232" s="11" t="s">
        <v>1328</v>
      </c>
      <c r="B232" s="2" t="s">
        <v>1339</v>
      </c>
      <c r="C232" s="1" t="s">
        <v>1340</v>
      </c>
      <c r="D232" s="3" t="s">
        <v>20</v>
      </c>
      <c r="E232" s="3" t="s">
        <v>21</v>
      </c>
      <c r="F232" s="4" t="s">
        <v>22</v>
      </c>
      <c r="G232" s="4" t="s">
        <v>23</v>
      </c>
      <c r="H232" s="4" t="s">
        <v>24</v>
      </c>
      <c r="I232" s="4" t="s">
        <v>25</v>
      </c>
      <c r="J232" s="5" t="s">
        <v>25</v>
      </c>
      <c r="K232" s="5" t="s">
        <v>1341</v>
      </c>
      <c r="L232" s="5" t="s">
        <v>1337</v>
      </c>
      <c r="M232" s="5"/>
      <c r="N232" s="5" t="s">
        <v>1342</v>
      </c>
      <c r="O232" s="5"/>
      <c r="P232" s="4" t="str">
        <f t="shared" si="0"/>
        <v>Outstanding</v>
      </c>
      <c r="Q232" s="13" t="s">
        <v>25</v>
      </c>
    </row>
    <row r="233" spans="1:17" ht="60" customHeight="1" x14ac:dyDescent="0.35">
      <c r="A233" s="11" t="s">
        <v>1328</v>
      </c>
      <c r="B233" s="2" t="s">
        <v>1343</v>
      </c>
      <c r="C233" s="1" t="s">
        <v>1344</v>
      </c>
      <c r="D233" s="3" t="s">
        <v>20</v>
      </c>
      <c r="E233" s="3" t="s">
        <v>21</v>
      </c>
      <c r="F233" s="4" t="s">
        <v>22</v>
      </c>
      <c r="G233" s="4" t="s">
        <v>23</v>
      </c>
      <c r="H233" s="4" t="s">
        <v>24</v>
      </c>
      <c r="I233" s="4" t="s">
        <v>25</v>
      </c>
      <c r="J233" s="5" t="s">
        <v>25</v>
      </c>
      <c r="K233" s="5" t="s">
        <v>1345</v>
      </c>
      <c r="L233" s="5" t="s">
        <v>1346</v>
      </c>
      <c r="M233" s="5"/>
      <c r="N233" s="5" t="s">
        <v>1347</v>
      </c>
      <c r="O233" s="5"/>
      <c r="P233" s="4" t="str">
        <f t="shared" si="0"/>
        <v>Outstanding</v>
      </c>
      <c r="Q233" s="13" t="s">
        <v>25</v>
      </c>
    </row>
    <row r="234" spans="1:17" ht="60" customHeight="1" x14ac:dyDescent="0.35">
      <c r="A234" s="11" t="s">
        <v>1348</v>
      </c>
      <c r="B234" s="2" t="s">
        <v>1349</v>
      </c>
      <c r="C234" s="1" t="s">
        <v>1350</v>
      </c>
      <c r="D234" s="3" t="s">
        <v>20</v>
      </c>
      <c r="E234" s="3" t="s">
        <v>21</v>
      </c>
      <c r="F234" s="4" t="s">
        <v>22</v>
      </c>
      <c r="G234" s="4" t="s">
        <v>23</v>
      </c>
      <c r="H234" s="4" t="s">
        <v>24</v>
      </c>
      <c r="I234" s="4" t="s">
        <v>25</v>
      </c>
      <c r="J234" s="5" t="s">
        <v>25</v>
      </c>
      <c r="K234" s="5" t="s">
        <v>1351</v>
      </c>
      <c r="L234" s="5" t="s">
        <v>1352</v>
      </c>
      <c r="M234" s="5"/>
      <c r="N234" s="5" t="s">
        <v>1353</v>
      </c>
      <c r="O234" s="5" t="s">
        <v>1354</v>
      </c>
      <c r="P234" s="4" t="str">
        <f t="shared" si="0"/>
        <v>Outstanding</v>
      </c>
      <c r="Q234" s="13" t="s">
        <v>25</v>
      </c>
    </row>
    <row r="235" spans="1:17" ht="60" customHeight="1" x14ac:dyDescent="0.35">
      <c r="A235" s="11" t="s">
        <v>1348</v>
      </c>
      <c r="B235" s="2" t="s">
        <v>1355</v>
      </c>
      <c r="C235" s="1" t="s">
        <v>1356</v>
      </c>
      <c r="D235" s="3" t="s">
        <v>20</v>
      </c>
      <c r="E235" s="3" t="s">
        <v>21</v>
      </c>
      <c r="F235" s="4" t="s">
        <v>22</v>
      </c>
      <c r="G235" s="4" t="s">
        <v>23</v>
      </c>
      <c r="H235" s="4" t="s">
        <v>24</v>
      </c>
      <c r="I235" s="4" t="s">
        <v>25</v>
      </c>
      <c r="J235" s="5" t="s">
        <v>25</v>
      </c>
      <c r="K235" s="5" t="s">
        <v>1357</v>
      </c>
      <c r="L235" s="5" t="s">
        <v>1358</v>
      </c>
      <c r="M235" s="5"/>
      <c r="N235" s="5" t="s">
        <v>1359</v>
      </c>
      <c r="O235" s="5" t="s">
        <v>1360</v>
      </c>
      <c r="P235" s="4" t="str">
        <f t="shared" si="0"/>
        <v>Outstanding</v>
      </c>
      <c r="Q235" s="13" t="s">
        <v>25</v>
      </c>
    </row>
    <row r="236" spans="1:17" ht="60" customHeight="1" x14ac:dyDescent="0.35">
      <c r="A236" s="11" t="s">
        <v>1348</v>
      </c>
      <c r="B236" s="2" t="s">
        <v>1361</v>
      </c>
      <c r="C236" s="1" t="s">
        <v>1362</v>
      </c>
      <c r="D236" s="3" t="s">
        <v>20</v>
      </c>
      <c r="E236" s="3" t="s">
        <v>21</v>
      </c>
      <c r="F236" s="4" t="s">
        <v>22</v>
      </c>
      <c r="G236" s="4" t="s">
        <v>23</v>
      </c>
      <c r="H236" s="4" t="s">
        <v>24</v>
      </c>
      <c r="I236" s="4" t="s">
        <v>25</v>
      </c>
      <c r="J236" s="5" t="s">
        <v>25</v>
      </c>
      <c r="K236" s="5" t="s">
        <v>1363</v>
      </c>
      <c r="L236" s="5" t="s">
        <v>1364</v>
      </c>
      <c r="M236" s="5"/>
      <c r="N236" s="5" t="s">
        <v>1365</v>
      </c>
      <c r="O236" s="5" t="s">
        <v>1366</v>
      </c>
      <c r="P236" s="4" t="str">
        <f t="shared" si="0"/>
        <v>Outstanding</v>
      </c>
      <c r="Q236" s="13" t="s">
        <v>25</v>
      </c>
    </row>
    <row r="237" spans="1:17" ht="60" customHeight="1" x14ac:dyDescent="0.35">
      <c r="A237" s="11" t="s">
        <v>1367</v>
      </c>
      <c r="B237" s="2" t="s">
        <v>1368</v>
      </c>
      <c r="C237" s="1" t="s">
        <v>1369</v>
      </c>
      <c r="D237" s="3" t="s">
        <v>20</v>
      </c>
      <c r="E237" s="3" t="s">
        <v>21</v>
      </c>
      <c r="F237" s="4" t="s">
        <v>22</v>
      </c>
      <c r="G237" s="4" t="s">
        <v>23</v>
      </c>
      <c r="H237" s="4" t="s">
        <v>24</v>
      </c>
      <c r="I237" s="4" t="s">
        <v>25</v>
      </c>
      <c r="J237" s="5" t="s">
        <v>25</v>
      </c>
      <c r="K237" s="5" t="s">
        <v>1370</v>
      </c>
      <c r="L237" s="5" t="s">
        <v>1371</v>
      </c>
      <c r="M237" s="5"/>
      <c r="N237" s="5" t="s">
        <v>1372</v>
      </c>
      <c r="O237" s="5" t="s">
        <v>1373</v>
      </c>
      <c r="P237" s="4" t="str">
        <f t="shared" si="0"/>
        <v>Outstanding</v>
      </c>
      <c r="Q237" s="13" t="s">
        <v>25</v>
      </c>
    </row>
    <row r="238" spans="1:17" ht="60" customHeight="1" x14ac:dyDescent="0.35">
      <c r="A238" s="11" t="s">
        <v>1367</v>
      </c>
      <c r="B238" s="2" t="s">
        <v>1374</v>
      </c>
      <c r="C238" s="1" t="s">
        <v>1375</v>
      </c>
      <c r="D238" s="3" t="s">
        <v>20</v>
      </c>
      <c r="E238" s="3" t="s">
        <v>21</v>
      </c>
      <c r="F238" s="4" t="s">
        <v>22</v>
      </c>
      <c r="G238" s="4" t="s">
        <v>23</v>
      </c>
      <c r="H238" s="4" t="s">
        <v>24</v>
      </c>
      <c r="I238" s="4" t="s">
        <v>25</v>
      </c>
      <c r="J238" s="5" t="s">
        <v>25</v>
      </c>
      <c r="K238" s="5" t="s">
        <v>1376</v>
      </c>
      <c r="L238" s="5" t="s">
        <v>1377</v>
      </c>
      <c r="M238" s="5"/>
      <c r="N238" s="5" t="s">
        <v>1378</v>
      </c>
      <c r="O238" s="5"/>
      <c r="P238" s="4" t="str">
        <f t="shared" si="0"/>
        <v>Outstanding</v>
      </c>
      <c r="Q238" s="13" t="s">
        <v>25</v>
      </c>
    </row>
    <row r="239" spans="1:17" ht="60" customHeight="1" x14ac:dyDescent="0.35">
      <c r="A239" s="11" t="s">
        <v>1367</v>
      </c>
      <c r="B239" s="2" t="s">
        <v>1379</v>
      </c>
      <c r="C239" s="1" t="s">
        <v>1380</v>
      </c>
      <c r="D239" s="3" t="s">
        <v>20</v>
      </c>
      <c r="E239" s="3" t="s">
        <v>21</v>
      </c>
      <c r="F239" s="4" t="s">
        <v>22</v>
      </c>
      <c r="G239" s="4" t="s">
        <v>23</v>
      </c>
      <c r="H239" s="4" t="s">
        <v>24</v>
      </c>
      <c r="I239" s="4" t="s">
        <v>25</v>
      </c>
      <c r="J239" s="5" t="s">
        <v>25</v>
      </c>
      <c r="K239" s="5" t="s">
        <v>1381</v>
      </c>
      <c r="L239" s="5" t="s">
        <v>1382</v>
      </c>
      <c r="M239" s="5"/>
      <c r="N239" s="5" t="s">
        <v>1383</v>
      </c>
      <c r="O239" s="5"/>
      <c r="P239" s="4" t="str">
        <f t="shared" si="0"/>
        <v>Outstanding</v>
      </c>
      <c r="Q239" s="13" t="s">
        <v>25</v>
      </c>
    </row>
    <row r="240" spans="1:17" ht="60" customHeight="1" x14ac:dyDescent="0.35">
      <c r="A240" s="11" t="s">
        <v>1367</v>
      </c>
      <c r="B240" s="2" t="s">
        <v>1384</v>
      </c>
      <c r="C240" s="1" t="s">
        <v>1385</v>
      </c>
      <c r="D240" s="3" t="s">
        <v>20</v>
      </c>
      <c r="E240" s="3" t="s">
        <v>21</v>
      </c>
      <c r="F240" s="4" t="s">
        <v>22</v>
      </c>
      <c r="G240" s="4" t="s">
        <v>23</v>
      </c>
      <c r="H240" s="4" t="s">
        <v>24</v>
      </c>
      <c r="I240" s="4" t="s">
        <v>25</v>
      </c>
      <c r="J240" s="5" t="s">
        <v>25</v>
      </c>
      <c r="K240" s="5" t="s">
        <v>1386</v>
      </c>
      <c r="L240" s="5" t="s">
        <v>1387</v>
      </c>
      <c r="M240" s="5"/>
      <c r="N240" s="5" t="s">
        <v>1388</v>
      </c>
      <c r="O240" s="5"/>
      <c r="P240" s="4" t="str">
        <f t="shared" si="0"/>
        <v>Outstanding</v>
      </c>
      <c r="Q240" s="13" t="s">
        <v>25</v>
      </c>
    </row>
    <row r="241" spans="1:17" ht="60" customHeight="1" x14ac:dyDescent="0.35">
      <c r="A241" s="11" t="s">
        <v>1367</v>
      </c>
      <c r="B241" s="2" t="s">
        <v>1389</v>
      </c>
      <c r="C241" s="1" t="s">
        <v>1390</v>
      </c>
      <c r="D241" s="3" t="s">
        <v>82</v>
      </c>
      <c r="E241" s="3" t="s">
        <v>21</v>
      </c>
      <c r="F241" s="4" t="s">
        <v>22</v>
      </c>
      <c r="G241" s="4" t="s">
        <v>23</v>
      </c>
      <c r="H241" s="4" t="s">
        <v>24</v>
      </c>
      <c r="I241" s="4" t="s">
        <v>25</v>
      </c>
      <c r="J241" s="5" t="s">
        <v>25</v>
      </c>
      <c r="K241" s="5" t="s">
        <v>1391</v>
      </c>
      <c r="L241" s="5" t="s">
        <v>1392</v>
      </c>
      <c r="M241" s="5"/>
      <c r="N241" s="5" t="s">
        <v>1393</v>
      </c>
      <c r="O241" s="5"/>
      <c r="P241" s="4" t="str">
        <f t="shared" si="0"/>
        <v>Outstanding</v>
      </c>
      <c r="Q241" s="13" t="s">
        <v>25</v>
      </c>
    </row>
    <row r="242" spans="1:17" ht="60" customHeight="1" x14ac:dyDescent="0.35">
      <c r="A242" s="11" t="s">
        <v>1367</v>
      </c>
      <c r="B242" s="2" t="s">
        <v>1394</v>
      </c>
      <c r="C242" s="1" t="s">
        <v>1395</v>
      </c>
      <c r="D242" s="3" t="s">
        <v>82</v>
      </c>
      <c r="E242" s="3" t="s">
        <v>21</v>
      </c>
      <c r="F242" s="4" t="s">
        <v>22</v>
      </c>
      <c r="G242" s="4" t="s">
        <v>23</v>
      </c>
      <c r="H242" s="4" t="s">
        <v>24</v>
      </c>
      <c r="I242" s="4" t="s">
        <v>25</v>
      </c>
      <c r="J242" s="5" t="s">
        <v>25</v>
      </c>
      <c r="K242" s="5" t="s">
        <v>1396</v>
      </c>
      <c r="L242" s="5" t="s">
        <v>1397</v>
      </c>
      <c r="M242" s="5"/>
      <c r="N242" s="5" t="s">
        <v>1398</v>
      </c>
      <c r="O242" s="5"/>
      <c r="P242" s="4" t="str">
        <f t="shared" si="0"/>
        <v>Outstanding</v>
      </c>
      <c r="Q242" s="13" t="s">
        <v>25</v>
      </c>
    </row>
    <row r="243" spans="1:17" ht="60" customHeight="1" x14ac:dyDescent="0.35">
      <c r="A243" s="11" t="s">
        <v>1367</v>
      </c>
      <c r="B243" s="2" t="s">
        <v>1399</v>
      </c>
      <c r="C243" s="1" t="s">
        <v>1400</v>
      </c>
      <c r="D243" s="3" t="s">
        <v>20</v>
      </c>
      <c r="E243" s="3" t="s">
        <v>21</v>
      </c>
      <c r="F243" s="4" t="s">
        <v>22</v>
      </c>
      <c r="G243" s="4" t="s">
        <v>23</v>
      </c>
      <c r="H243" s="4" t="s">
        <v>24</v>
      </c>
      <c r="I243" s="4" t="s">
        <v>25</v>
      </c>
      <c r="J243" s="5" t="s">
        <v>25</v>
      </c>
      <c r="K243" s="5" t="s">
        <v>1401</v>
      </c>
      <c r="L243" s="5" t="s">
        <v>1402</v>
      </c>
      <c r="M243" s="5"/>
      <c r="N243" s="5" t="s">
        <v>1403</v>
      </c>
      <c r="O243" s="5"/>
      <c r="P243" s="4" t="str">
        <f t="shared" si="0"/>
        <v>Outstanding</v>
      </c>
      <c r="Q243" s="13" t="s">
        <v>25</v>
      </c>
    </row>
    <row r="244" spans="1:17" ht="60" customHeight="1" x14ac:dyDescent="0.35">
      <c r="A244" s="11" t="s">
        <v>1367</v>
      </c>
      <c r="B244" s="2" t="s">
        <v>1404</v>
      </c>
      <c r="C244" s="1" t="s">
        <v>1405</v>
      </c>
      <c r="D244" s="3" t="s">
        <v>82</v>
      </c>
      <c r="E244" s="3" t="s">
        <v>21</v>
      </c>
      <c r="F244" s="4" t="s">
        <v>22</v>
      </c>
      <c r="G244" s="4" t="s">
        <v>23</v>
      </c>
      <c r="H244" s="4" t="s">
        <v>24</v>
      </c>
      <c r="I244" s="4" t="s">
        <v>25</v>
      </c>
      <c r="J244" s="5" t="s">
        <v>25</v>
      </c>
      <c r="K244" s="5" t="s">
        <v>1406</v>
      </c>
      <c r="L244" s="5" t="s">
        <v>1407</v>
      </c>
      <c r="M244" s="5"/>
      <c r="N244" s="5" t="s">
        <v>1408</v>
      </c>
      <c r="O244" s="5"/>
      <c r="P244" s="4" t="str">
        <f t="shared" si="0"/>
        <v>Outstanding</v>
      </c>
      <c r="Q244" s="13" t="s">
        <v>25</v>
      </c>
    </row>
    <row r="245" spans="1:17" ht="60" customHeight="1" x14ac:dyDescent="0.35">
      <c r="A245" s="11" t="s">
        <v>1409</v>
      </c>
      <c r="B245" s="2" t="s">
        <v>1410</v>
      </c>
      <c r="C245" s="1" t="s">
        <v>1411</v>
      </c>
      <c r="D245" s="3" t="s">
        <v>20</v>
      </c>
      <c r="E245" s="3" t="s">
        <v>21</v>
      </c>
      <c r="F245" s="4" t="s">
        <v>22</v>
      </c>
      <c r="G245" s="4" t="s">
        <v>23</v>
      </c>
      <c r="H245" s="4" t="s">
        <v>24</v>
      </c>
      <c r="I245" s="4" t="s">
        <v>25</v>
      </c>
      <c r="J245" s="5" t="s">
        <v>25</v>
      </c>
      <c r="K245" s="5" t="s">
        <v>1412</v>
      </c>
      <c r="L245" s="5" t="s">
        <v>1413</v>
      </c>
      <c r="M245" s="5"/>
      <c r="N245" s="5" t="s">
        <v>1414</v>
      </c>
      <c r="O245" s="5"/>
      <c r="P245" s="4" t="str">
        <f t="shared" si="0"/>
        <v>Outstanding</v>
      </c>
      <c r="Q245" s="13" t="s">
        <v>25</v>
      </c>
    </row>
    <row r="246" spans="1:17" ht="60" customHeight="1" x14ac:dyDescent="0.35">
      <c r="A246" s="11" t="s">
        <v>1415</v>
      </c>
      <c r="B246" s="2" t="s">
        <v>1416</v>
      </c>
      <c r="C246" s="1" t="s">
        <v>1417</v>
      </c>
      <c r="D246" s="3" t="s">
        <v>20</v>
      </c>
      <c r="E246" s="3" t="s">
        <v>52</v>
      </c>
      <c r="F246" s="4" t="s">
        <v>22</v>
      </c>
      <c r="G246" s="4" t="s">
        <v>23</v>
      </c>
      <c r="H246" s="4" t="s">
        <v>24</v>
      </c>
      <c r="I246" s="4" t="s">
        <v>25</v>
      </c>
      <c r="J246" s="5" t="s">
        <v>25</v>
      </c>
      <c r="K246" s="5" t="s">
        <v>1418</v>
      </c>
      <c r="L246" s="5" t="s">
        <v>1419</v>
      </c>
      <c r="M246" s="5"/>
      <c r="N246" s="5" t="s">
        <v>1420</v>
      </c>
      <c r="O246" s="5"/>
      <c r="P246" s="4" t="str">
        <f t="shared" si="0"/>
        <v>Outstanding</v>
      </c>
      <c r="Q246" s="13" t="s">
        <v>25</v>
      </c>
    </row>
    <row r="247" spans="1:17" ht="60" customHeight="1" x14ac:dyDescent="0.35">
      <c r="A247" s="11" t="s">
        <v>1415</v>
      </c>
      <c r="B247" s="2" t="s">
        <v>1421</v>
      </c>
      <c r="C247" s="1" t="s">
        <v>1422</v>
      </c>
      <c r="D247" s="3" t="s">
        <v>20</v>
      </c>
      <c r="E247" s="3" t="s">
        <v>52</v>
      </c>
      <c r="F247" s="4" t="s">
        <v>22</v>
      </c>
      <c r="G247" s="4" t="s">
        <v>23</v>
      </c>
      <c r="H247" s="4" t="s">
        <v>24</v>
      </c>
      <c r="I247" s="4" t="s">
        <v>25</v>
      </c>
      <c r="J247" s="5" t="s">
        <v>25</v>
      </c>
      <c r="K247" s="5" t="s">
        <v>1423</v>
      </c>
      <c r="L247" s="5" t="s">
        <v>1424</v>
      </c>
      <c r="M247" s="5"/>
      <c r="N247" s="5" t="s">
        <v>1425</v>
      </c>
      <c r="O247" s="5"/>
      <c r="P247" s="4" t="str">
        <f t="shared" si="0"/>
        <v>Outstanding</v>
      </c>
      <c r="Q247" s="13" t="s">
        <v>25</v>
      </c>
    </row>
    <row r="248" spans="1:17" ht="60" customHeight="1" x14ac:dyDescent="0.35">
      <c r="A248" s="11" t="s">
        <v>1415</v>
      </c>
      <c r="B248" s="2" t="s">
        <v>1426</v>
      </c>
      <c r="C248" s="1" t="s">
        <v>1427</v>
      </c>
      <c r="D248" s="3" t="s">
        <v>20</v>
      </c>
      <c r="E248" s="3" t="s">
        <v>52</v>
      </c>
      <c r="F248" s="4" t="s">
        <v>22</v>
      </c>
      <c r="G248" s="4" t="s">
        <v>23</v>
      </c>
      <c r="H248" s="4" t="s">
        <v>24</v>
      </c>
      <c r="I248" s="4" t="s">
        <v>25</v>
      </c>
      <c r="J248" s="5" t="s">
        <v>25</v>
      </c>
      <c r="K248" s="5" t="s">
        <v>1428</v>
      </c>
      <c r="L248" s="5" t="s">
        <v>1429</v>
      </c>
      <c r="M248" s="5"/>
      <c r="N248" s="5" t="s">
        <v>1430</v>
      </c>
      <c r="O248" s="5"/>
      <c r="P248" s="4" t="str">
        <f t="shared" si="0"/>
        <v>Outstanding</v>
      </c>
      <c r="Q248" s="13" t="s">
        <v>25</v>
      </c>
    </row>
    <row r="249" spans="1:17" ht="60" customHeight="1" x14ac:dyDescent="0.35">
      <c r="A249" s="11" t="s">
        <v>1415</v>
      </c>
      <c r="B249" s="2" t="s">
        <v>1431</v>
      </c>
      <c r="C249" s="1" t="s">
        <v>1432</v>
      </c>
      <c r="D249" s="3" t="s">
        <v>20</v>
      </c>
      <c r="E249" s="3" t="s">
        <v>52</v>
      </c>
      <c r="F249" s="4" t="s">
        <v>22</v>
      </c>
      <c r="G249" s="4" t="s">
        <v>23</v>
      </c>
      <c r="H249" s="4" t="s">
        <v>24</v>
      </c>
      <c r="I249" s="4" t="s">
        <v>25</v>
      </c>
      <c r="J249" s="5" t="s">
        <v>25</v>
      </c>
      <c r="K249" s="5" t="s">
        <v>1433</v>
      </c>
      <c r="L249" s="5" t="s">
        <v>1434</v>
      </c>
      <c r="M249" s="5"/>
      <c r="N249" s="5" t="s">
        <v>1435</v>
      </c>
      <c r="O249" s="5" t="s">
        <v>1436</v>
      </c>
      <c r="P249" s="4" t="str">
        <f t="shared" si="0"/>
        <v>Outstanding</v>
      </c>
      <c r="Q249" s="13" t="s">
        <v>25</v>
      </c>
    </row>
    <row r="250" spans="1:17" ht="60" customHeight="1" x14ac:dyDescent="0.35">
      <c r="A250" s="11" t="s">
        <v>1437</v>
      </c>
      <c r="B250" s="2" t="s">
        <v>1438</v>
      </c>
      <c r="C250" s="1" t="s">
        <v>1439</v>
      </c>
      <c r="D250" s="3" t="s">
        <v>20</v>
      </c>
      <c r="E250" s="3" t="s">
        <v>52</v>
      </c>
      <c r="F250" s="4" t="s">
        <v>22</v>
      </c>
      <c r="G250" s="4" t="s">
        <v>23</v>
      </c>
      <c r="H250" s="4" t="s">
        <v>24</v>
      </c>
      <c r="I250" s="4" t="s">
        <v>25</v>
      </c>
      <c r="J250" s="5" t="s">
        <v>25</v>
      </c>
      <c r="K250" s="5" t="s">
        <v>1440</v>
      </c>
      <c r="L250" s="5" t="s">
        <v>1441</v>
      </c>
      <c r="M250" s="5"/>
      <c r="N250" s="5" t="s">
        <v>1442</v>
      </c>
      <c r="O250" s="5" t="s">
        <v>1443</v>
      </c>
      <c r="P250" s="4" t="str">
        <f t="shared" si="0"/>
        <v>Outstanding</v>
      </c>
      <c r="Q250" s="13" t="s">
        <v>25</v>
      </c>
    </row>
    <row r="251" spans="1:17" ht="60" customHeight="1" x14ac:dyDescent="0.35">
      <c r="A251" s="11" t="s">
        <v>1437</v>
      </c>
      <c r="B251" s="2" t="s">
        <v>1444</v>
      </c>
      <c r="C251" s="1" t="s">
        <v>1445</v>
      </c>
      <c r="D251" s="3" t="s">
        <v>20</v>
      </c>
      <c r="E251" s="3" t="s">
        <v>52</v>
      </c>
      <c r="F251" s="4" t="s">
        <v>22</v>
      </c>
      <c r="G251" s="4" t="s">
        <v>23</v>
      </c>
      <c r="H251" s="4" t="s">
        <v>24</v>
      </c>
      <c r="I251" s="4" t="s">
        <v>25</v>
      </c>
      <c r="J251" s="5" t="s">
        <v>25</v>
      </c>
      <c r="K251" s="5" t="s">
        <v>1446</v>
      </c>
      <c r="L251" s="5" t="s">
        <v>1447</v>
      </c>
      <c r="M251" s="5"/>
      <c r="N251" s="5" t="s">
        <v>1448</v>
      </c>
      <c r="O251" s="5"/>
      <c r="P251" s="4" t="str">
        <f t="shared" si="0"/>
        <v>Outstanding</v>
      </c>
      <c r="Q251" s="13" t="s">
        <v>25</v>
      </c>
    </row>
    <row r="252" spans="1:17" ht="60" customHeight="1" x14ac:dyDescent="0.35">
      <c r="A252" s="11" t="s">
        <v>1437</v>
      </c>
      <c r="B252" s="2" t="s">
        <v>1449</v>
      </c>
      <c r="C252" s="1" t="s">
        <v>1450</v>
      </c>
      <c r="D252" s="3" t="s">
        <v>20</v>
      </c>
      <c r="E252" s="3" t="s">
        <v>52</v>
      </c>
      <c r="F252" s="4" t="s">
        <v>22</v>
      </c>
      <c r="G252" s="4" t="s">
        <v>23</v>
      </c>
      <c r="H252" s="4" t="s">
        <v>24</v>
      </c>
      <c r="I252" s="4" t="s">
        <v>25</v>
      </c>
      <c r="J252" s="5" t="s">
        <v>25</v>
      </c>
      <c r="K252" s="5" t="s">
        <v>1451</v>
      </c>
      <c r="L252" s="5" t="s">
        <v>1452</v>
      </c>
      <c r="M252" s="5" t="s">
        <v>1453</v>
      </c>
      <c r="N252" s="5" t="s">
        <v>1454</v>
      </c>
      <c r="O252" s="5"/>
      <c r="P252" s="4" t="str">
        <f t="shared" si="0"/>
        <v>Outstanding</v>
      </c>
      <c r="Q252" s="13" t="s">
        <v>25</v>
      </c>
    </row>
    <row r="253" spans="1:17" ht="60" customHeight="1" x14ac:dyDescent="0.35">
      <c r="A253" s="11" t="s">
        <v>1437</v>
      </c>
      <c r="B253" s="2" t="s">
        <v>1455</v>
      </c>
      <c r="C253" s="1" t="s">
        <v>1456</v>
      </c>
      <c r="D253" s="3" t="s">
        <v>20</v>
      </c>
      <c r="E253" s="3" t="s">
        <v>52</v>
      </c>
      <c r="F253" s="4" t="s">
        <v>22</v>
      </c>
      <c r="G253" s="4" t="s">
        <v>23</v>
      </c>
      <c r="H253" s="4" t="s">
        <v>24</v>
      </c>
      <c r="I253" s="4" t="s">
        <v>25</v>
      </c>
      <c r="J253" s="5" t="s">
        <v>25</v>
      </c>
      <c r="K253" s="5" t="s">
        <v>1457</v>
      </c>
      <c r="L253" s="5" t="s">
        <v>1458</v>
      </c>
      <c r="M253" s="5" t="s">
        <v>1459</v>
      </c>
      <c r="N253" s="5" t="s">
        <v>1460</v>
      </c>
      <c r="O253" s="5"/>
      <c r="P253" s="4" t="str">
        <f t="shared" si="0"/>
        <v>Outstanding</v>
      </c>
      <c r="Q253" s="13" t="s">
        <v>25</v>
      </c>
    </row>
    <row r="254" spans="1:17" ht="60" customHeight="1" x14ac:dyDescent="0.35">
      <c r="A254" s="11" t="s">
        <v>1461</v>
      </c>
      <c r="B254" s="2" t="s">
        <v>1462</v>
      </c>
      <c r="C254" s="1" t="s">
        <v>1463</v>
      </c>
      <c r="D254" s="3" t="s">
        <v>20</v>
      </c>
      <c r="E254" s="3" t="s">
        <v>52</v>
      </c>
      <c r="F254" s="4" t="s">
        <v>22</v>
      </c>
      <c r="G254" s="4" t="s">
        <v>23</v>
      </c>
      <c r="H254" s="4" t="s">
        <v>24</v>
      </c>
      <c r="I254" s="4" t="s">
        <v>25</v>
      </c>
      <c r="J254" s="5" t="s">
        <v>25</v>
      </c>
      <c r="K254" s="5" t="s">
        <v>1464</v>
      </c>
      <c r="L254" s="5" t="s">
        <v>1465</v>
      </c>
      <c r="M254" s="5"/>
      <c r="N254" s="5" t="s">
        <v>1466</v>
      </c>
      <c r="O254" s="5"/>
      <c r="P254" s="4" t="str">
        <f t="shared" si="0"/>
        <v>Outstanding</v>
      </c>
      <c r="Q254" s="13" t="s">
        <v>25</v>
      </c>
    </row>
    <row r="255" spans="1:17" ht="60" customHeight="1" x14ac:dyDescent="0.35">
      <c r="A255" s="11" t="s">
        <v>1461</v>
      </c>
      <c r="B255" s="2" t="s">
        <v>1467</v>
      </c>
      <c r="C255" s="1" t="s">
        <v>1468</v>
      </c>
      <c r="D255" s="3" t="s">
        <v>20</v>
      </c>
      <c r="E255" s="3" t="s">
        <v>52</v>
      </c>
      <c r="F255" s="4" t="s">
        <v>22</v>
      </c>
      <c r="G255" s="4" t="s">
        <v>23</v>
      </c>
      <c r="H255" s="4" t="s">
        <v>24</v>
      </c>
      <c r="I255" s="4" t="s">
        <v>25</v>
      </c>
      <c r="J255" s="5" t="s">
        <v>25</v>
      </c>
      <c r="K255" s="5" t="s">
        <v>1469</v>
      </c>
      <c r="L255" s="5" t="s">
        <v>1470</v>
      </c>
      <c r="M255" s="5"/>
      <c r="N255" s="5" t="s">
        <v>1471</v>
      </c>
      <c r="O255" s="5"/>
      <c r="P255" s="4" t="str">
        <f t="shared" si="0"/>
        <v>Outstanding</v>
      </c>
      <c r="Q255" s="13" t="s">
        <v>25</v>
      </c>
    </row>
    <row r="256" spans="1:17" ht="60" customHeight="1" x14ac:dyDescent="0.35">
      <c r="A256" s="11" t="s">
        <v>1461</v>
      </c>
      <c r="B256" s="2" t="s">
        <v>1472</v>
      </c>
      <c r="C256" s="1" t="s">
        <v>1473</v>
      </c>
      <c r="D256" s="3" t="s">
        <v>20</v>
      </c>
      <c r="E256" s="3" t="s">
        <v>52</v>
      </c>
      <c r="F256" s="4" t="s">
        <v>22</v>
      </c>
      <c r="G256" s="4" t="s">
        <v>23</v>
      </c>
      <c r="H256" s="4" t="s">
        <v>24</v>
      </c>
      <c r="I256" s="4" t="s">
        <v>25</v>
      </c>
      <c r="J256" s="5" t="s">
        <v>25</v>
      </c>
      <c r="K256" s="5" t="s">
        <v>1474</v>
      </c>
      <c r="L256" s="5" t="s">
        <v>1475</v>
      </c>
      <c r="M256" s="5"/>
      <c r="N256" s="5" t="s">
        <v>1476</v>
      </c>
      <c r="O256" s="5"/>
      <c r="P256" s="4" t="str">
        <f t="shared" si="0"/>
        <v>Outstanding</v>
      </c>
      <c r="Q256" s="13" t="s">
        <v>25</v>
      </c>
    </row>
    <row r="257" spans="1:17" ht="60" customHeight="1" x14ac:dyDescent="0.35">
      <c r="A257" s="11" t="s">
        <v>1461</v>
      </c>
      <c r="B257" s="2" t="s">
        <v>1477</v>
      </c>
      <c r="C257" s="1" t="s">
        <v>1478</v>
      </c>
      <c r="D257" s="3" t="s">
        <v>20</v>
      </c>
      <c r="E257" s="3" t="s">
        <v>52</v>
      </c>
      <c r="F257" s="4" t="s">
        <v>22</v>
      </c>
      <c r="G257" s="4" t="s">
        <v>23</v>
      </c>
      <c r="H257" s="4" t="s">
        <v>24</v>
      </c>
      <c r="I257" s="4" t="s">
        <v>25</v>
      </c>
      <c r="J257" s="5" t="s">
        <v>25</v>
      </c>
      <c r="K257" s="5" t="s">
        <v>1479</v>
      </c>
      <c r="L257" s="5" t="s">
        <v>1480</v>
      </c>
      <c r="M257" s="5"/>
      <c r="N257" s="5" t="s">
        <v>1481</v>
      </c>
      <c r="O257" s="5"/>
      <c r="P257" s="4" t="str">
        <f t="shared" ref="P257:P310" si="1">IF(OR(I257="Implemented",I257="Compensated"),"Resolved",IF(OR(I257="Risk Accepted",I257="N/A"),"Excluded",IF(I257="Testing","Testing","Outstanding")))</f>
        <v>Outstanding</v>
      </c>
      <c r="Q257" s="13" t="s">
        <v>25</v>
      </c>
    </row>
    <row r="258" spans="1:17" ht="60" customHeight="1" x14ac:dyDescent="0.35">
      <c r="A258" s="11" t="s">
        <v>1461</v>
      </c>
      <c r="B258" s="2" t="s">
        <v>1482</v>
      </c>
      <c r="C258" s="1" t="s">
        <v>1483</v>
      </c>
      <c r="D258" s="3" t="s">
        <v>20</v>
      </c>
      <c r="E258" s="3" t="s">
        <v>52</v>
      </c>
      <c r="F258" s="4" t="s">
        <v>22</v>
      </c>
      <c r="G258" s="4" t="s">
        <v>23</v>
      </c>
      <c r="H258" s="4" t="s">
        <v>24</v>
      </c>
      <c r="I258" s="4" t="s">
        <v>25</v>
      </c>
      <c r="J258" s="5" t="s">
        <v>25</v>
      </c>
      <c r="K258" s="5" t="s">
        <v>1484</v>
      </c>
      <c r="L258" s="5" t="s">
        <v>1485</v>
      </c>
      <c r="M258" s="5"/>
      <c r="N258" s="5" t="s">
        <v>1486</v>
      </c>
      <c r="O258" s="5"/>
      <c r="P258" s="4" t="str">
        <f t="shared" si="1"/>
        <v>Outstanding</v>
      </c>
      <c r="Q258" s="13" t="s">
        <v>25</v>
      </c>
    </row>
    <row r="259" spans="1:17" ht="60" customHeight="1" x14ac:dyDescent="0.35">
      <c r="A259" s="11" t="s">
        <v>1461</v>
      </c>
      <c r="B259" s="2" t="s">
        <v>1487</v>
      </c>
      <c r="C259" s="1" t="s">
        <v>1488</v>
      </c>
      <c r="D259" s="3" t="s">
        <v>20</v>
      </c>
      <c r="E259" s="3" t="s">
        <v>52</v>
      </c>
      <c r="F259" s="4" t="s">
        <v>22</v>
      </c>
      <c r="G259" s="4" t="s">
        <v>23</v>
      </c>
      <c r="H259" s="4" t="s">
        <v>24</v>
      </c>
      <c r="I259" s="4" t="s">
        <v>25</v>
      </c>
      <c r="J259" s="5" t="s">
        <v>25</v>
      </c>
      <c r="K259" s="5" t="s">
        <v>1489</v>
      </c>
      <c r="L259" s="5" t="s">
        <v>1490</v>
      </c>
      <c r="M259" s="5" t="s">
        <v>1491</v>
      </c>
      <c r="N259" s="5" t="s">
        <v>1492</v>
      </c>
      <c r="O259" s="5"/>
      <c r="P259" s="4" t="str">
        <f t="shared" si="1"/>
        <v>Outstanding</v>
      </c>
      <c r="Q259" s="13" t="s">
        <v>25</v>
      </c>
    </row>
    <row r="260" spans="1:17" ht="60" customHeight="1" x14ac:dyDescent="0.35">
      <c r="A260" s="11" t="s">
        <v>1461</v>
      </c>
      <c r="B260" s="2" t="s">
        <v>1493</v>
      </c>
      <c r="C260" s="1" t="s">
        <v>1494</v>
      </c>
      <c r="D260" s="3" t="s">
        <v>20</v>
      </c>
      <c r="E260" s="3" t="s">
        <v>52</v>
      </c>
      <c r="F260" s="4" t="s">
        <v>22</v>
      </c>
      <c r="G260" s="4" t="s">
        <v>23</v>
      </c>
      <c r="H260" s="4" t="s">
        <v>24</v>
      </c>
      <c r="I260" s="4" t="s">
        <v>25</v>
      </c>
      <c r="J260" s="5" t="s">
        <v>25</v>
      </c>
      <c r="K260" s="5" t="s">
        <v>1495</v>
      </c>
      <c r="L260" s="5" t="s">
        <v>1496</v>
      </c>
      <c r="M260" s="5"/>
      <c r="N260" s="5" t="s">
        <v>1497</v>
      </c>
      <c r="O260" s="5"/>
      <c r="P260" s="4" t="str">
        <f t="shared" si="1"/>
        <v>Outstanding</v>
      </c>
      <c r="Q260" s="13" t="s">
        <v>25</v>
      </c>
    </row>
    <row r="261" spans="1:17" ht="60" customHeight="1" x14ac:dyDescent="0.35">
      <c r="A261" s="11" t="s">
        <v>1461</v>
      </c>
      <c r="B261" s="2" t="s">
        <v>1498</v>
      </c>
      <c r="C261" s="1" t="s">
        <v>1499</v>
      </c>
      <c r="D261" s="3" t="s">
        <v>20</v>
      </c>
      <c r="E261" s="3" t="s">
        <v>52</v>
      </c>
      <c r="F261" s="4" t="s">
        <v>22</v>
      </c>
      <c r="G261" s="4" t="s">
        <v>23</v>
      </c>
      <c r="H261" s="4" t="s">
        <v>24</v>
      </c>
      <c r="I261" s="4" t="s">
        <v>25</v>
      </c>
      <c r="J261" s="5" t="s">
        <v>25</v>
      </c>
      <c r="K261" s="5" t="s">
        <v>1500</v>
      </c>
      <c r="L261" s="5" t="s">
        <v>1501</v>
      </c>
      <c r="M261" s="5"/>
      <c r="N261" s="5" t="s">
        <v>1502</v>
      </c>
      <c r="O261" s="5"/>
      <c r="P261" s="4" t="str">
        <f t="shared" si="1"/>
        <v>Outstanding</v>
      </c>
      <c r="Q261" s="13" t="s">
        <v>25</v>
      </c>
    </row>
    <row r="262" spans="1:17" ht="60" customHeight="1" x14ac:dyDescent="0.35">
      <c r="A262" s="11" t="s">
        <v>1461</v>
      </c>
      <c r="B262" s="2" t="s">
        <v>1503</v>
      </c>
      <c r="C262" s="1" t="s">
        <v>1504</v>
      </c>
      <c r="D262" s="3" t="s">
        <v>20</v>
      </c>
      <c r="E262" s="3" t="s">
        <v>52</v>
      </c>
      <c r="F262" s="4" t="s">
        <v>22</v>
      </c>
      <c r="G262" s="4" t="s">
        <v>23</v>
      </c>
      <c r="H262" s="4" t="s">
        <v>24</v>
      </c>
      <c r="I262" s="4" t="s">
        <v>25</v>
      </c>
      <c r="J262" s="5" t="s">
        <v>25</v>
      </c>
      <c r="K262" s="5" t="s">
        <v>1505</v>
      </c>
      <c r="L262" s="5" t="s">
        <v>1506</v>
      </c>
      <c r="M262" s="5"/>
      <c r="N262" s="5" t="s">
        <v>1507</v>
      </c>
      <c r="O262" s="5"/>
      <c r="P262" s="4" t="str">
        <f t="shared" si="1"/>
        <v>Outstanding</v>
      </c>
      <c r="Q262" s="13" t="s">
        <v>25</v>
      </c>
    </row>
    <row r="263" spans="1:17" ht="60" customHeight="1" x14ac:dyDescent="0.35">
      <c r="A263" s="11" t="s">
        <v>1461</v>
      </c>
      <c r="B263" s="2" t="s">
        <v>1508</v>
      </c>
      <c r="C263" s="1" t="s">
        <v>1509</v>
      </c>
      <c r="D263" s="3" t="s">
        <v>20</v>
      </c>
      <c r="E263" s="3" t="s">
        <v>52</v>
      </c>
      <c r="F263" s="4" t="s">
        <v>22</v>
      </c>
      <c r="G263" s="4" t="s">
        <v>23</v>
      </c>
      <c r="H263" s="4" t="s">
        <v>24</v>
      </c>
      <c r="I263" s="4" t="s">
        <v>25</v>
      </c>
      <c r="J263" s="5" t="s">
        <v>25</v>
      </c>
      <c r="K263" s="5" t="s">
        <v>1510</v>
      </c>
      <c r="L263" s="5" t="s">
        <v>1511</v>
      </c>
      <c r="M263" s="5"/>
      <c r="N263" s="5" t="s">
        <v>1512</v>
      </c>
      <c r="O263" s="5"/>
      <c r="P263" s="4" t="str">
        <f t="shared" si="1"/>
        <v>Outstanding</v>
      </c>
      <c r="Q263" s="13" t="s">
        <v>25</v>
      </c>
    </row>
    <row r="264" spans="1:17" ht="60" customHeight="1" x14ac:dyDescent="0.35">
      <c r="A264" s="11" t="s">
        <v>1461</v>
      </c>
      <c r="B264" s="2" t="s">
        <v>1513</v>
      </c>
      <c r="C264" s="1" t="s">
        <v>1514</v>
      </c>
      <c r="D264" s="3" t="s">
        <v>20</v>
      </c>
      <c r="E264" s="3" t="s">
        <v>52</v>
      </c>
      <c r="F264" s="4" t="s">
        <v>22</v>
      </c>
      <c r="G264" s="4" t="s">
        <v>23</v>
      </c>
      <c r="H264" s="4" t="s">
        <v>24</v>
      </c>
      <c r="I264" s="4" t="s">
        <v>25</v>
      </c>
      <c r="J264" s="5" t="s">
        <v>25</v>
      </c>
      <c r="K264" s="5" t="s">
        <v>1515</v>
      </c>
      <c r="L264" s="5" t="s">
        <v>1516</v>
      </c>
      <c r="M264" s="5"/>
      <c r="N264" s="5" t="s">
        <v>1517</v>
      </c>
      <c r="O264" s="5"/>
      <c r="P264" s="4" t="str">
        <f t="shared" si="1"/>
        <v>Outstanding</v>
      </c>
      <c r="Q264" s="13" t="s">
        <v>25</v>
      </c>
    </row>
    <row r="265" spans="1:17" ht="60" customHeight="1" x14ac:dyDescent="0.35">
      <c r="A265" s="11" t="s">
        <v>1461</v>
      </c>
      <c r="B265" s="2" t="s">
        <v>1518</v>
      </c>
      <c r="C265" s="1" t="s">
        <v>1519</v>
      </c>
      <c r="D265" s="3" t="s">
        <v>20</v>
      </c>
      <c r="E265" s="3" t="s">
        <v>52</v>
      </c>
      <c r="F265" s="4" t="s">
        <v>22</v>
      </c>
      <c r="G265" s="4" t="s">
        <v>23</v>
      </c>
      <c r="H265" s="4" t="s">
        <v>24</v>
      </c>
      <c r="I265" s="4" t="s">
        <v>25</v>
      </c>
      <c r="J265" s="5" t="s">
        <v>25</v>
      </c>
      <c r="K265" s="5" t="s">
        <v>1520</v>
      </c>
      <c r="L265" s="5" t="s">
        <v>1521</v>
      </c>
      <c r="M265" s="5"/>
      <c r="N265" s="5" t="s">
        <v>1522</v>
      </c>
      <c r="O265" s="5"/>
      <c r="P265" s="4" t="str">
        <f t="shared" si="1"/>
        <v>Outstanding</v>
      </c>
      <c r="Q265" s="13" t="s">
        <v>25</v>
      </c>
    </row>
    <row r="266" spans="1:17" ht="60" customHeight="1" x14ac:dyDescent="0.35">
      <c r="A266" s="11" t="s">
        <v>1461</v>
      </c>
      <c r="B266" s="2" t="s">
        <v>1523</v>
      </c>
      <c r="C266" s="1" t="s">
        <v>1524</v>
      </c>
      <c r="D266" s="3" t="s">
        <v>20</v>
      </c>
      <c r="E266" s="3" t="s">
        <v>52</v>
      </c>
      <c r="F266" s="4" t="s">
        <v>22</v>
      </c>
      <c r="G266" s="4" t="s">
        <v>23</v>
      </c>
      <c r="H266" s="4" t="s">
        <v>24</v>
      </c>
      <c r="I266" s="4" t="s">
        <v>25</v>
      </c>
      <c r="J266" s="5" t="s">
        <v>25</v>
      </c>
      <c r="K266" s="5" t="s">
        <v>1525</v>
      </c>
      <c r="L266" s="5" t="s">
        <v>1526</v>
      </c>
      <c r="M266" s="5"/>
      <c r="N266" s="5" t="s">
        <v>1527</v>
      </c>
      <c r="O266" s="5"/>
      <c r="P266" s="4" t="str">
        <f t="shared" si="1"/>
        <v>Outstanding</v>
      </c>
      <c r="Q266" s="13" t="s">
        <v>25</v>
      </c>
    </row>
    <row r="267" spans="1:17" ht="60" customHeight="1" x14ac:dyDescent="0.35">
      <c r="A267" s="11" t="s">
        <v>1461</v>
      </c>
      <c r="B267" s="2" t="s">
        <v>1528</v>
      </c>
      <c r="C267" s="1" t="s">
        <v>1529</v>
      </c>
      <c r="D267" s="3" t="s">
        <v>20</v>
      </c>
      <c r="E267" s="3" t="s">
        <v>52</v>
      </c>
      <c r="F267" s="4" t="s">
        <v>22</v>
      </c>
      <c r="G267" s="4" t="s">
        <v>23</v>
      </c>
      <c r="H267" s="4" t="s">
        <v>24</v>
      </c>
      <c r="I267" s="4" t="s">
        <v>25</v>
      </c>
      <c r="J267" s="5" t="s">
        <v>25</v>
      </c>
      <c r="K267" s="5" t="s">
        <v>1530</v>
      </c>
      <c r="L267" s="5" t="s">
        <v>1531</v>
      </c>
      <c r="M267" s="5"/>
      <c r="N267" s="5" t="s">
        <v>1532</v>
      </c>
      <c r="O267" s="5"/>
      <c r="P267" s="4" t="str">
        <f t="shared" si="1"/>
        <v>Outstanding</v>
      </c>
      <c r="Q267" s="13" t="s">
        <v>25</v>
      </c>
    </row>
    <row r="268" spans="1:17" ht="60" customHeight="1" x14ac:dyDescent="0.35">
      <c r="A268" s="11" t="s">
        <v>1461</v>
      </c>
      <c r="B268" s="2" t="s">
        <v>1533</v>
      </c>
      <c r="C268" s="1" t="s">
        <v>1534</v>
      </c>
      <c r="D268" s="3" t="s">
        <v>20</v>
      </c>
      <c r="E268" s="3" t="s">
        <v>52</v>
      </c>
      <c r="F268" s="4" t="s">
        <v>22</v>
      </c>
      <c r="G268" s="4" t="s">
        <v>23</v>
      </c>
      <c r="H268" s="4" t="s">
        <v>24</v>
      </c>
      <c r="I268" s="4" t="s">
        <v>25</v>
      </c>
      <c r="J268" s="5" t="s">
        <v>25</v>
      </c>
      <c r="K268" s="5" t="s">
        <v>1535</v>
      </c>
      <c r="L268" s="5" t="s">
        <v>1536</v>
      </c>
      <c r="M268" s="5"/>
      <c r="N268" s="5" t="s">
        <v>1537</v>
      </c>
      <c r="O268" s="5"/>
      <c r="P268" s="4" t="str">
        <f t="shared" si="1"/>
        <v>Outstanding</v>
      </c>
      <c r="Q268" s="13" t="s">
        <v>25</v>
      </c>
    </row>
    <row r="269" spans="1:17" ht="60" customHeight="1" x14ac:dyDescent="0.35">
      <c r="A269" s="11" t="s">
        <v>1461</v>
      </c>
      <c r="B269" s="2" t="s">
        <v>1538</v>
      </c>
      <c r="C269" s="1" t="s">
        <v>1539</v>
      </c>
      <c r="D269" s="3" t="s">
        <v>20</v>
      </c>
      <c r="E269" s="3" t="s">
        <v>52</v>
      </c>
      <c r="F269" s="4" t="s">
        <v>22</v>
      </c>
      <c r="G269" s="4" t="s">
        <v>23</v>
      </c>
      <c r="H269" s="4" t="s">
        <v>24</v>
      </c>
      <c r="I269" s="4" t="s">
        <v>25</v>
      </c>
      <c r="J269" s="5" t="s">
        <v>25</v>
      </c>
      <c r="K269" s="5" t="s">
        <v>1540</v>
      </c>
      <c r="L269" s="5" t="s">
        <v>1541</v>
      </c>
      <c r="M269" s="5"/>
      <c r="N269" s="5" t="s">
        <v>1542</v>
      </c>
      <c r="O269" s="5"/>
      <c r="P269" s="4" t="str">
        <f t="shared" si="1"/>
        <v>Outstanding</v>
      </c>
      <c r="Q269" s="13" t="s">
        <v>25</v>
      </c>
    </row>
    <row r="270" spans="1:17" ht="60" customHeight="1" x14ac:dyDescent="0.35">
      <c r="A270" s="11" t="s">
        <v>1461</v>
      </c>
      <c r="B270" s="2" t="s">
        <v>1543</v>
      </c>
      <c r="C270" s="1" t="s">
        <v>1544</v>
      </c>
      <c r="D270" s="3" t="s">
        <v>20</v>
      </c>
      <c r="E270" s="3" t="s">
        <v>52</v>
      </c>
      <c r="F270" s="4" t="s">
        <v>22</v>
      </c>
      <c r="G270" s="4" t="s">
        <v>23</v>
      </c>
      <c r="H270" s="4" t="s">
        <v>24</v>
      </c>
      <c r="I270" s="4" t="s">
        <v>25</v>
      </c>
      <c r="J270" s="5" t="s">
        <v>25</v>
      </c>
      <c r="K270" s="5" t="s">
        <v>1545</v>
      </c>
      <c r="L270" s="5" t="s">
        <v>1546</v>
      </c>
      <c r="M270" s="5"/>
      <c r="N270" s="5" t="s">
        <v>1547</v>
      </c>
      <c r="O270" s="5"/>
      <c r="P270" s="4" t="str">
        <f t="shared" si="1"/>
        <v>Outstanding</v>
      </c>
      <c r="Q270" s="13" t="s">
        <v>25</v>
      </c>
    </row>
    <row r="271" spans="1:17" ht="60" customHeight="1" x14ac:dyDescent="0.35">
      <c r="A271" s="11" t="s">
        <v>1461</v>
      </c>
      <c r="B271" s="2" t="s">
        <v>1548</v>
      </c>
      <c r="C271" s="1" t="s">
        <v>1549</v>
      </c>
      <c r="D271" s="3" t="s">
        <v>20</v>
      </c>
      <c r="E271" s="3" t="s">
        <v>52</v>
      </c>
      <c r="F271" s="4" t="s">
        <v>22</v>
      </c>
      <c r="G271" s="4" t="s">
        <v>23</v>
      </c>
      <c r="H271" s="4" t="s">
        <v>24</v>
      </c>
      <c r="I271" s="4" t="s">
        <v>25</v>
      </c>
      <c r="J271" s="5" t="s">
        <v>25</v>
      </c>
      <c r="K271" s="5" t="s">
        <v>1550</v>
      </c>
      <c r="L271" s="5" t="s">
        <v>1551</v>
      </c>
      <c r="M271" s="5"/>
      <c r="N271" s="5" t="s">
        <v>1552</v>
      </c>
      <c r="O271" s="5"/>
      <c r="P271" s="4" t="str">
        <f t="shared" si="1"/>
        <v>Outstanding</v>
      </c>
      <c r="Q271" s="13" t="s">
        <v>25</v>
      </c>
    </row>
    <row r="272" spans="1:17" ht="60" customHeight="1" x14ac:dyDescent="0.35">
      <c r="A272" s="11" t="s">
        <v>1461</v>
      </c>
      <c r="B272" s="2" t="s">
        <v>1553</v>
      </c>
      <c r="C272" s="1" t="s">
        <v>1554</v>
      </c>
      <c r="D272" s="3" t="s">
        <v>20</v>
      </c>
      <c r="E272" s="3" t="s">
        <v>52</v>
      </c>
      <c r="F272" s="4" t="s">
        <v>22</v>
      </c>
      <c r="G272" s="4" t="s">
        <v>23</v>
      </c>
      <c r="H272" s="4" t="s">
        <v>24</v>
      </c>
      <c r="I272" s="4" t="s">
        <v>25</v>
      </c>
      <c r="J272" s="5" t="s">
        <v>25</v>
      </c>
      <c r="K272" s="5" t="s">
        <v>1555</v>
      </c>
      <c r="L272" s="5" t="s">
        <v>1556</v>
      </c>
      <c r="M272" s="5"/>
      <c r="N272" s="5" t="s">
        <v>1557</v>
      </c>
      <c r="O272" s="5"/>
      <c r="P272" s="4" t="str">
        <f t="shared" si="1"/>
        <v>Outstanding</v>
      </c>
      <c r="Q272" s="13" t="s">
        <v>25</v>
      </c>
    </row>
    <row r="273" spans="1:17" ht="60" customHeight="1" x14ac:dyDescent="0.35">
      <c r="A273" s="11" t="s">
        <v>1461</v>
      </c>
      <c r="B273" s="2" t="s">
        <v>1558</v>
      </c>
      <c r="C273" s="1" t="s">
        <v>1559</v>
      </c>
      <c r="D273" s="3" t="s">
        <v>20</v>
      </c>
      <c r="E273" s="3" t="s">
        <v>52</v>
      </c>
      <c r="F273" s="4" t="s">
        <v>22</v>
      </c>
      <c r="G273" s="4" t="s">
        <v>23</v>
      </c>
      <c r="H273" s="4" t="s">
        <v>24</v>
      </c>
      <c r="I273" s="4" t="s">
        <v>25</v>
      </c>
      <c r="J273" s="5" t="s">
        <v>25</v>
      </c>
      <c r="K273" s="5" t="s">
        <v>1560</v>
      </c>
      <c r="L273" s="5" t="s">
        <v>1561</v>
      </c>
      <c r="M273" s="5"/>
      <c r="N273" s="5" t="s">
        <v>1562</v>
      </c>
      <c r="O273" s="5"/>
      <c r="P273" s="4" t="str">
        <f t="shared" si="1"/>
        <v>Outstanding</v>
      </c>
      <c r="Q273" s="13" t="s">
        <v>25</v>
      </c>
    </row>
    <row r="274" spans="1:17" ht="60" customHeight="1" x14ac:dyDescent="0.35">
      <c r="A274" s="11" t="s">
        <v>1461</v>
      </c>
      <c r="B274" s="2" t="s">
        <v>1563</v>
      </c>
      <c r="C274" s="1" t="s">
        <v>1564</v>
      </c>
      <c r="D274" s="3" t="s">
        <v>82</v>
      </c>
      <c r="E274" s="3" t="s">
        <v>52</v>
      </c>
      <c r="F274" s="4" t="s">
        <v>22</v>
      </c>
      <c r="G274" s="4" t="s">
        <v>23</v>
      </c>
      <c r="H274" s="4" t="s">
        <v>24</v>
      </c>
      <c r="I274" s="4" t="s">
        <v>25</v>
      </c>
      <c r="J274" s="5" t="s">
        <v>25</v>
      </c>
      <c r="K274" s="5" t="s">
        <v>1565</v>
      </c>
      <c r="L274" s="5" t="s">
        <v>1566</v>
      </c>
      <c r="M274" s="5"/>
      <c r="N274" s="5" t="s">
        <v>1567</v>
      </c>
      <c r="O274" s="5"/>
      <c r="P274" s="4" t="str">
        <f t="shared" si="1"/>
        <v>Outstanding</v>
      </c>
      <c r="Q274" s="13" t="s">
        <v>25</v>
      </c>
    </row>
    <row r="275" spans="1:17" ht="60" customHeight="1" x14ac:dyDescent="0.35">
      <c r="A275" s="11" t="s">
        <v>1568</v>
      </c>
      <c r="B275" s="2" t="s">
        <v>1569</v>
      </c>
      <c r="C275" s="1" t="s">
        <v>1570</v>
      </c>
      <c r="D275" s="3" t="s">
        <v>20</v>
      </c>
      <c r="E275" s="3" t="s">
        <v>52</v>
      </c>
      <c r="F275" s="4" t="s">
        <v>22</v>
      </c>
      <c r="G275" s="4" t="s">
        <v>23</v>
      </c>
      <c r="H275" s="4" t="s">
        <v>24</v>
      </c>
      <c r="I275" s="4" t="s">
        <v>25</v>
      </c>
      <c r="J275" s="5" t="s">
        <v>25</v>
      </c>
      <c r="K275" s="5" t="s">
        <v>1571</v>
      </c>
      <c r="L275" s="5" t="s">
        <v>1572</v>
      </c>
      <c r="M275" s="5"/>
      <c r="N275" s="5" t="s">
        <v>1573</v>
      </c>
      <c r="O275" s="5"/>
      <c r="P275" s="4" t="str">
        <f t="shared" si="1"/>
        <v>Outstanding</v>
      </c>
      <c r="Q275" s="13" t="s">
        <v>25</v>
      </c>
    </row>
    <row r="276" spans="1:17" ht="60" customHeight="1" x14ac:dyDescent="0.35">
      <c r="A276" s="11" t="s">
        <v>1568</v>
      </c>
      <c r="B276" s="2" t="s">
        <v>1574</v>
      </c>
      <c r="C276" s="1" t="s">
        <v>1575</v>
      </c>
      <c r="D276" s="3" t="s">
        <v>20</v>
      </c>
      <c r="E276" s="3" t="s">
        <v>52</v>
      </c>
      <c r="F276" s="4" t="s">
        <v>22</v>
      </c>
      <c r="G276" s="4" t="s">
        <v>23</v>
      </c>
      <c r="H276" s="4" t="s">
        <v>24</v>
      </c>
      <c r="I276" s="4" t="s">
        <v>25</v>
      </c>
      <c r="J276" s="5" t="s">
        <v>25</v>
      </c>
      <c r="K276" s="5" t="s">
        <v>1576</v>
      </c>
      <c r="L276" s="5" t="s">
        <v>1572</v>
      </c>
      <c r="M276" s="5"/>
      <c r="N276" s="5" t="s">
        <v>1577</v>
      </c>
      <c r="O276" s="5"/>
      <c r="P276" s="4" t="str">
        <f t="shared" si="1"/>
        <v>Outstanding</v>
      </c>
      <c r="Q276" s="13" t="s">
        <v>25</v>
      </c>
    </row>
    <row r="277" spans="1:17" ht="60" customHeight="1" x14ac:dyDescent="0.35">
      <c r="A277" s="11" t="s">
        <v>1568</v>
      </c>
      <c r="B277" s="2" t="s">
        <v>1578</v>
      </c>
      <c r="C277" s="1" t="s">
        <v>1579</v>
      </c>
      <c r="D277" s="3" t="s">
        <v>20</v>
      </c>
      <c r="E277" s="3" t="s">
        <v>52</v>
      </c>
      <c r="F277" s="4" t="s">
        <v>22</v>
      </c>
      <c r="G277" s="4" t="s">
        <v>23</v>
      </c>
      <c r="H277" s="4" t="s">
        <v>24</v>
      </c>
      <c r="I277" s="4" t="s">
        <v>25</v>
      </c>
      <c r="J277" s="5" t="s">
        <v>25</v>
      </c>
      <c r="K277" s="5" t="s">
        <v>1580</v>
      </c>
      <c r="L277" s="5" t="s">
        <v>1572</v>
      </c>
      <c r="M277" s="5"/>
      <c r="N277" s="5" t="s">
        <v>1581</v>
      </c>
      <c r="O277" s="5"/>
      <c r="P277" s="4" t="str">
        <f t="shared" si="1"/>
        <v>Outstanding</v>
      </c>
      <c r="Q277" s="13" t="s">
        <v>25</v>
      </c>
    </row>
    <row r="278" spans="1:17" ht="60" customHeight="1" x14ac:dyDescent="0.35">
      <c r="A278" s="11" t="s">
        <v>1568</v>
      </c>
      <c r="B278" s="2" t="s">
        <v>1582</v>
      </c>
      <c r="C278" s="1" t="s">
        <v>1583</v>
      </c>
      <c r="D278" s="3" t="s">
        <v>20</v>
      </c>
      <c r="E278" s="3" t="s">
        <v>52</v>
      </c>
      <c r="F278" s="4" t="s">
        <v>22</v>
      </c>
      <c r="G278" s="4" t="s">
        <v>23</v>
      </c>
      <c r="H278" s="4" t="s">
        <v>24</v>
      </c>
      <c r="I278" s="4" t="s">
        <v>25</v>
      </c>
      <c r="J278" s="5" t="s">
        <v>25</v>
      </c>
      <c r="K278" s="5" t="s">
        <v>1584</v>
      </c>
      <c r="L278" s="5" t="s">
        <v>1585</v>
      </c>
      <c r="M278" s="5"/>
      <c r="N278" s="5" t="s">
        <v>1586</v>
      </c>
      <c r="O278" s="5" t="s">
        <v>1587</v>
      </c>
      <c r="P278" s="4" t="str">
        <f t="shared" si="1"/>
        <v>Outstanding</v>
      </c>
      <c r="Q278" s="13" t="s">
        <v>25</v>
      </c>
    </row>
    <row r="279" spans="1:17" ht="60" customHeight="1" x14ac:dyDescent="0.35">
      <c r="A279" s="11" t="s">
        <v>1568</v>
      </c>
      <c r="B279" s="2" t="s">
        <v>1588</v>
      </c>
      <c r="C279" s="1" t="s">
        <v>1589</v>
      </c>
      <c r="D279" s="3" t="s">
        <v>20</v>
      </c>
      <c r="E279" s="3" t="s">
        <v>52</v>
      </c>
      <c r="F279" s="4" t="s">
        <v>22</v>
      </c>
      <c r="G279" s="4" t="s">
        <v>23</v>
      </c>
      <c r="H279" s="4" t="s">
        <v>24</v>
      </c>
      <c r="I279" s="4" t="s">
        <v>25</v>
      </c>
      <c r="J279" s="5" t="s">
        <v>25</v>
      </c>
      <c r="K279" s="5" t="s">
        <v>1590</v>
      </c>
      <c r="L279" s="5" t="s">
        <v>1591</v>
      </c>
      <c r="M279" s="5"/>
      <c r="N279" s="5" t="s">
        <v>1592</v>
      </c>
      <c r="O279" s="5"/>
      <c r="P279" s="4" t="str">
        <f t="shared" si="1"/>
        <v>Outstanding</v>
      </c>
      <c r="Q279" s="13" t="s">
        <v>25</v>
      </c>
    </row>
    <row r="280" spans="1:17" ht="60" customHeight="1" x14ac:dyDescent="0.35">
      <c r="A280" s="11" t="s">
        <v>1568</v>
      </c>
      <c r="B280" s="2" t="s">
        <v>1593</v>
      </c>
      <c r="C280" s="1" t="s">
        <v>1594</v>
      </c>
      <c r="D280" s="3" t="s">
        <v>20</v>
      </c>
      <c r="E280" s="3" t="s">
        <v>52</v>
      </c>
      <c r="F280" s="4" t="s">
        <v>22</v>
      </c>
      <c r="G280" s="4" t="s">
        <v>23</v>
      </c>
      <c r="H280" s="4" t="s">
        <v>24</v>
      </c>
      <c r="I280" s="4" t="s">
        <v>25</v>
      </c>
      <c r="J280" s="5" t="s">
        <v>25</v>
      </c>
      <c r="K280" s="5" t="s">
        <v>1595</v>
      </c>
      <c r="L280" s="5" t="s">
        <v>1591</v>
      </c>
      <c r="M280" s="5"/>
      <c r="N280" s="5" t="s">
        <v>1596</v>
      </c>
      <c r="O280" s="5"/>
      <c r="P280" s="4" t="str">
        <f t="shared" si="1"/>
        <v>Outstanding</v>
      </c>
      <c r="Q280" s="13" t="s">
        <v>25</v>
      </c>
    </row>
    <row r="281" spans="1:17" ht="60" customHeight="1" x14ac:dyDescent="0.35">
      <c r="A281" s="11" t="s">
        <v>1568</v>
      </c>
      <c r="B281" s="2" t="s">
        <v>1597</v>
      </c>
      <c r="C281" s="1" t="s">
        <v>1598</v>
      </c>
      <c r="D281" s="3" t="s">
        <v>20</v>
      </c>
      <c r="E281" s="3" t="s">
        <v>52</v>
      </c>
      <c r="F281" s="4" t="s">
        <v>22</v>
      </c>
      <c r="G281" s="4" t="s">
        <v>23</v>
      </c>
      <c r="H281" s="4" t="s">
        <v>24</v>
      </c>
      <c r="I281" s="4" t="s">
        <v>25</v>
      </c>
      <c r="J281" s="5" t="s">
        <v>25</v>
      </c>
      <c r="K281" s="5" t="s">
        <v>1599</v>
      </c>
      <c r="L281" s="5" t="s">
        <v>1591</v>
      </c>
      <c r="M281" s="5"/>
      <c r="N281" s="5" t="s">
        <v>1600</v>
      </c>
      <c r="O281" s="5"/>
      <c r="P281" s="4" t="str">
        <f t="shared" si="1"/>
        <v>Outstanding</v>
      </c>
      <c r="Q281" s="13" t="s">
        <v>25</v>
      </c>
    </row>
    <row r="282" spans="1:17" ht="60" customHeight="1" x14ac:dyDescent="0.35">
      <c r="A282" s="11" t="s">
        <v>1568</v>
      </c>
      <c r="B282" s="2" t="s">
        <v>1601</v>
      </c>
      <c r="C282" s="1" t="s">
        <v>1602</v>
      </c>
      <c r="D282" s="3" t="s">
        <v>20</v>
      </c>
      <c r="E282" s="3" t="s">
        <v>52</v>
      </c>
      <c r="F282" s="4" t="s">
        <v>22</v>
      </c>
      <c r="G282" s="4" t="s">
        <v>23</v>
      </c>
      <c r="H282" s="4" t="s">
        <v>24</v>
      </c>
      <c r="I282" s="4" t="s">
        <v>25</v>
      </c>
      <c r="J282" s="5" t="s">
        <v>25</v>
      </c>
      <c r="K282" s="5" t="s">
        <v>1603</v>
      </c>
      <c r="L282" s="5" t="s">
        <v>1604</v>
      </c>
      <c r="M282" s="5"/>
      <c r="N282" s="5" t="s">
        <v>1605</v>
      </c>
      <c r="O282" s="5"/>
      <c r="P282" s="4" t="str">
        <f t="shared" si="1"/>
        <v>Outstanding</v>
      </c>
      <c r="Q282" s="13" t="s">
        <v>25</v>
      </c>
    </row>
    <row r="283" spans="1:17" ht="60" customHeight="1" x14ac:dyDescent="0.35">
      <c r="A283" s="11" t="s">
        <v>1568</v>
      </c>
      <c r="B283" s="2" t="s">
        <v>1606</v>
      </c>
      <c r="C283" s="1" t="s">
        <v>1607</v>
      </c>
      <c r="D283" s="3" t="s">
        <v>20</v>
      </c>
      <c r="E283" s="3" t="s">
        <v>52</v>
      </c>
      <c r="F283" s="4" t="s">
        <v>22</v>
      </c>
      <c r="G283" s="4" t="s">
        <v>23</v>
      </c>
      <c r="H283" s="4" t="s">
        <v>24</v>
      </c>
      <c r="I283" s="4" t="s">
        <v>25</v>
      </c>
      <c r="J283" s="5" t="s">
        <v>25</v>
      </c>
      <c r="K283" s="5" t="s">
        <v>1608</v>
      </c>
      <c r="L283" s="5" t="s">
        <v>1604</v>
      </c>
      <c r="M283" s="5"/>
      <c r="N283" s="5" t="s">
        <v>1609</v>
      </c>
      <c r="O283" s="5"/>
      <c r="P283" s="4" t="str">
        <f t="shared" si="1"/>
        <v>Outstanding</v>
      </c>
      <c r="Q283" s="13" t="s">
        <v>25</v>
      </c>
    </row>
    <row r="284" spans="1:17" ht="60" customHeight="1" x14ac:dyDescent="0.35">
      <c r="A284" s="11" t="s">
        <v>1568</v>
      </c>
      <c r="B284" s="2" t="s">
        <v>1610</v>
      </c>
      <c r="C284" s="1" t="s">
        <v>1611</v>
      </c>
      <c r="D284" s="3" t="s">
        <v>20</v>
      </c>
      <c r="E284" s="3" t="s">
        <v>52</v>
      </c>
      <c r="F284" s="4" t="s">
        <v>22</v>
      </c>
      <c r="G284" s="4" t="s">
        <v>23</v>
      </c>
      <c r="H284" s="4" t="s">
        <v>24</v>
      </c>
      <c r="I284" s="4" t="s">
        <v>25</v>
      </c>
      <c r="J284" s="5" t="s">
        <v>25</v>
      </c>
      <c r="K284" s="5" t="s">
        <v>1612</v>
      </c>
      <c r="L284" s="5" t="s">
        <v>1604</v>
      </c>
      <c r="M284" s="5"/>
      <c r="N284" s="5" t="s">
        <v>1613</v>
      </c>
      <c r="O284" s="5"/>
      <c r="P284" s="4" t="str">
        <f t="shared" si="1"/>
        <v>Outstanding</v>
      </c>
      <c r="Q284" s="13" t="s">
        <v>25</v>
      </c>
    </row>
    <row r="285" spans="1:17" ht="60" customHeight="1" x14ac:dyDescent="0.35">
      <c r="A285" s="11" t="s">
        <v>1614</v>
      </c>
      <c r="B285" s="2" t="s">
        <v>1615</v>
      </c>
      <c r="C285" s="1" t="s">
        <v>1616</v>
      </c>
      <c r="D285" s="3" t="s">
        <v>20</v>
      </c>
      <c r="E285" s="3" t="s">
        <v>21</v>
      </c>
      <c r="F285" s="4" t="s">
        <v>22</v>
      </c>
      <c r="G285" s="4" t="s">
        <v>23</v>
      </c>
      <c r="H285" s="4" t="s">
        <v>24</v>
      </c>
      <c r="I285" s="4" t="s">
        <v>25</v>
      </c>
      <c r="J285" s="5" t="s">
        <v>25</v>
      </c>
      <c r="K285" s="5" t="s">
        <v>1617</v>
      </c>
      <c r="L285" s="5" t="s">
        <v>1618</v>
      </c>
      <c r="M285" s="5"/>
      <c r="N285" s="5" t="s">
        <v>1619</v>
      </c>
      <c r="O285" s="5"/>
      <c r="P285" s="4" t="str">
        <f t="shared" si="1"/>
        <v>Outstanding</v>
      </c>
      <c r="Q285" s="13" t="s">
        <v>25</v>
      </c>
    </row>
    <row r="286" spans="1:17" ht="60" customHeight="1" x14ac:dyDescent="0.35">
      <c r="A286" s="11" t="s">
        <v>1614</v>
      </c>
      <c r="B286" s="2" t="s">
        <v>1620</v>
      </c>
      <c r="C286" s="1" t="s">
        <v>1621</v>
      </c>
      <c r="D286" s="3" t="s">
        <v>20</v>
      </c>
      <c r="E286" s="3" t="s">
        <v>21</v>
      </c>
      <c r="F286" s="4" t="s">
        <v>22</v>
      </c>
      <c r="G286" s="4" t="s">
        <v>23</v>
      </c>
      <c r="H286" s="4" t="s">
        <v>24</v>
      </c>
      <c r="I286" s="4" t="s">
        <v>25</v>
      </c>
      <c r="J286" s="5" t="s">
        <v>25</v>
      </c>
      <c r="K286" s="5" t="s">
        <v>1622</v>
      </c>
      <c r="L286" s="5" t="s">
        <v>1623</v>
      </c>
      <c r="M286" s="5"/>
      <c r="N286" s="5" t="s">
        <v>1624</v>
      </c>
      <c r="O286" s="5"/>
      <c r="P286" s="4" t="str">
        <f t="shared" si="1"/>
        <v>Outstanding</v>
      </c>
      <c r="Q286" s="13" t="s">
        <v>25</v>
      </c>
    </row>
    <row r="287" spans="1:17" ht="60" customHeight="1" x14ac:dyDescent="0.35">
      <c r="A287" s="11" t="s">
        <v>1614</v>
      </c>
      <c r="B287" s="2" t="s">
        <v>1625</v>
      </c>
      <c r="C287" s="1" t="s">
        <v>1626</v>
      </c>
      <c r="D287" s="3" t="s">
        <v>20</v>
      </c>
      <c r="E287" s="3" t="s">
        <v>52</v>
      </c>
      <c r="F287" s="4" t="s">
        <v>22</v>
      </c>
      <c r="G287" s="4" t="s">
        <v>23</v>
      </c>
      <c r="H287" s="4" t="s">
        <v>24</v>
      </c>
      <c r="I287" s="4" t="s">
        <v>25</v>
      </c>
      <c r="J287" s="5" t="s">
        <v>25</v>
      </c>
      <c r="K287" s="5" t="s">
        <v>1627</v>
      </c>
      <c r="L287" s="5" t="s">
        <v>1628</v>
      </c>
      <c r="M287" s="5"/>
      <c r="N287" s="5" t="s">
        <v>1629</v>
      </c>
      <c r="O287" s="5"/>
      <c r="P287" s="4" t="str">
        <f t="shared" si="1"/>
        <v>Outstanding</v>
      </c>
      <c r="Q287" s="13" t="s">
        <v>25</v>
      </c>
    </row>
    <row r="288" spans="1:17" ht="60" customHeight="1" x14ac:dyDescent="0.35">
      <c r="A288" s="11" t="s">
        <v>1630</v>
      </c>
      <c r="B288" s="2" t="s">
        <v>1631</v>
      </c>
      <c r="C288" s="1" t="s">
        <v>1632</v>
      </c>
      <c r="D288" s="3" t="s">
        <v>20</v>
      </c>
      <c r="E288" s="3" t="s">
        <v>21</v>
      </c>
      <c r="F288" s="4" t="s">
        <v>22</v>
      </c>
      <c r="G288" s="4" t="s">
        <v>23</v>
      </c>
      <c r="H288" s="4" t="s">
        <v>24</v>
      </c>
      <c r="I288" s="4" t="s">
        <v>25</v>
      </c>
      <c r="J288" s="5" t="s">
        <v>25</v>
      </c>
      <c r="K288" s="5" t="s">
        <v>1633</v>
      </c>
      <c r="L288" s="5" t="s">
        <v>1634</v>
      </c>
      <c r="M288" s="5"/>
      <c r="N288" s="5" t="s">
        <v>1635</v>
      </c>
      <c r="O288" s="5" t="s">
        <v>271</v>
      </c>
      <c r="P288" s="4" t="str">
        <f t="shared" si="1"/>
        <v>Outstanding</v>
      </c>
      <c r="Q288" s="13" t="s">
        <v>25</v>
      </c>
    </row>
    <row r="289" spans="1:17" ht="60" customHeight="1" x14ac:dyDescent="0.35">
      <c r="A289" s="11" t="s">
        <v>1630</v>
      </c>
      <c r="B289" s="2" t="s">
        <v>1636</v>
      </c>
      <c r="C289" s="1" t="s">
        <v>1637</v>
      </c>
      <c r="D289" s="3" t="s">
        <v>20</v>
      </c>
      <c r="E289" s="3" t="s">
        <v>21</v>
      </c>
      <c r="F289" s="4" t="s">
        <v>22</v>
      </c>
      <c r="G289" s="4" t="s">
        <v>23</v>
      </c>
      <c r="H289" s="4" t="s">
        <v>24</v>
      </c>
      <c r="I289" s="4" t="s">
        <v>25</v>
      </c>
      <c r="J289" s="5" t="s">
        <v>25</v>
      </c>
      <c r="K289" s="5" t="s">
        <v>1638</v>
      </c>
      <c r="L289" s="5" t="s">
        <v>1639</v>
      </c>
      <c r="M289" s="5"/>
      <c r="N289" s="5" t="s">
        <v>1640</v>
      </c>
      <c r="O289" s="5" t="s">
        <v>1641</v>
      </c>
      <c r="P289" s="4" t="str">
        <f t="shared" si="1"/>
        <v>Outstanding</v>
      </c>
      <c r="Q289" s="13" t="s">
        <v>25</v>
      </c>
    </row>
    <row r="290" spans="1:17" ht="60" customHeight="1" x14ac:dyDescent="0.35">
      <c r="A290" s="11" t="s">
        <v>1630</v>
      </c>
      <c r="B290" s="2" t="s">
        <v>1642</v>
      </c>
      <c r="C290" s="1" t="s">
        <v>1643</v>
      </c>
      <c r="D290" s="3" t="s">
        <v>20</v>
      </c>
      <c r="E290" s="3" t="s">
        <v>21</v>
      </c>
      <c r="F290" s="4" t="s">
        <v>22</v>
      </c>
      <c r="G290" s="4" t="s">
        <v>23</v>
      </c>
      <c r="H290" s="4" t="s">
        <v>24</v>
      </c>
      <c r="I290" s="4" t="s">
        <v>25</v>
      </c>
      <c r="J290" s="5" t="s">
        <v>25</v>
      </c>
      <c r="K290" s="5" t="s">
        <v>1644</v>
      </c>
      <c r="L290" s="5" t="s">
        <v>1645</v>
      </c>
      <c r="M290" s="5"/>
      <c r="N290" s="5" t="s">
        <v>1646</v>
      </c>
      <c r="O290" s="5" t="s">
        <v>271</v>
      </c>
      <c r="P290" s="4" t="str">
        <f t="shared" si="1"/>
        <v>Outstanding</v>
      </c>
      <c r="Q290" s="13" t="s">
        <v>25</v>
      </c>
    </row>
    <row r="291" spans="1:17" ht="60" customHeight="1" x14ac:dyDescent="0.35">
      <c r="A291" s="11" t="s">
        <v>1630</v>
      </c>
      <c r="B291" s="2" t="s">
        <v>1647</v>
      </c>
      <c r="C291" s="1" t="s">
        <v>1648</v>
      </c>
      <c r="D291" s="3" t="s">
        <v>20</v>
      </c>
      <c r="E291" s="3" t="s">
        <v>21</v>
      </c>
      <c r="F291" s="4" t="s">
        <v>22</v>
      </c>
      <c r="G291" s="4" t="s">
        <v>23</v>
      </c>
      <c r="H291" s="4" t="s">
        <v>24</v>
      </c>
      <c r="I291" s="4" t="s">
        <v>25</v>
      </c>
      <c r="J291" s="5" t="s">
        <v>25</v>
      </c>
      <c r="K291" s="5" t="s">
        <v>1649</v>
      </c>
      <c r="L291" s="5" t="s">
        <v>1650</v>
      </c>
      <c r="M291" s="5"/>
      <c r="N291" s="5" t="s">
        <v>1651</v>
      </c>
      <c r="O291" s="5" t="s">
        <v>271</v>
      </c>
      <c r="P291" s="4" t="str">
        <f t="shared" si="1"/>
        <v>Outstanding</v>
      </c>
      <c r="Q291" s="13" t="s">
        <v>25</v>
      </c>
    </row>
    <row r="292" spans="1:17" ht="60" customHeight="1" x14ac:dyDescent="0.35">
      <c r="A292" s="11" t="s">
        <v>1630</v>
      </c>
      <c r="B292" s="2" t="s">
        <v>1652</v>
      </c>
      <c r="C292" s="1" t="s">
        <v>1653</v>
      </c>
      <c r="D292" s="3" t="s">
        <v>20</v>
      </c>
      <c r="E292" s="3" t="s">
        <v>21</v>
      </c>
      <c r="F292" s="4" t="s">
        <v>22</v>
      </c>
      <c r="G292" s="4" t="s">
        <v>23</v>
      </c>
      <c r="H292" s="4" t="s">
        <v>24</v>
      </c>
      <c r="I292" s="4" t="s">
        <v>25</v>
      </c>
      <c r="J292" s="5" t="s">
        <v>25</v>
      </c>
      <c r="K292" s="5" t="s">
        <v>1654</v>
      </c>
      <c r="L292" s="5" t="s">
        <v>1655</v>
      </c>
      <c r="M292" s="5"/>
      <c r="N292" s="5" t="s">
        <v>1656</v>
      </c>
      <c r="O292" s="5" t="s">
        <v>1657</v>
      </c>
      <c r="P292" s="4" t="str">
        <f t="shared" si="1"/>
        <v>Outstanding</v>
      </c>
      <c r="Q292" s="13" t="s">
        <v>25</v>
      </c>
    </row>
    <row r="293" spans="1:17" ht="60" customHeight="1" x14ac:dyDescent="0.35">
      <c r="A293" s="11" t="s">
        <v>1630</v>
      </c>
      <c r="B293" s="2" t="s">
        <v>1658</v>
      </c>
      <c r="C293" s="1" t="s">
        <v>1659</v>
      </c>
      <c r="D293" s="3" t="s">
        <v>20</v>
      </c>
      <c r="E293" s="3" t="s">
        <v>21</v>
      </c>
      <c r="F293" s="4" t="s">
        <v>22</v>
      </c>
      <c r="G293" s="4" t="s">
        <v>23</v>
      </c>
      <c r="H293" s="4" t="s">
        <v>24</v>
      </c>
      <c r="I293" s="4" t="s">
        <v>25</v>
      </c>
      <c r="J293" s="5" t="s">
        <v>25</v>
      </c>
      <c r="K293" s="5" t="s">
        <v>1660</v>
      </c>
      <c r="L293" s="5" t="s">
        <v>1661</v>
      </c>
      <c r="M293" s="5"/>
      <c r="N293" s="5" t="s">
        <v>1662</v>
      </c>
      <c r="O293" s="5" t="s">
        <v>1657</v>
      </c>
      <c r="P293" s="4" t="str">
        <f t="shared" si="1"/>
        <v>Outstanding</v>
      </c>
      <c r="Q293" s="13" t="s">
        <v>25</v>
      </c>
    </row>
    <row r="294" spans="1:17" ht="60" customHeight="1" x14ac:dyDescent="0.35">
      <c r="A294" s="11" t="s">
        <v>1630</v>
      </c>
      <c r="B294" s="2" t="s">
        <v>1663</v>
      </c>
      <c r="C294" s="1" t="s">
        <v>1664</v>
      </c>
      <c r="D294" s="3" t="s">
        <v>20</v>
      </c>
      <c r="E294" s="3" t="s">
        <v>21</v>
      </c>
      <c r="F294" s="4" t="s">
        <v>22</v>
      </c>
      <c r="G294" s="4" t="s">
        <v>23</v>
      </c>
      <c r="H294" s="4" t="s">
        <v>24</v>
      </c>
      <c r="I294" s="4" t="s">
        <v>25</v>
      </c>
      <c r="J294" s="5" t="s">
        <v>25</v>
      </c>
      <c r="K294" s="5" t="s">
        <v>1665</v>
      </c>
      <c r="L294" s="5" t="s">
        <v>1666</v>
      </c>
      <c r="M294" s="5"/>
      <c r="N294" s="5" t="s">
        <v>1667</v>
      </c>
      <c r="O294" s="5" t="s">
        <v>1657</v>
      </c>
      <c r="P294" s="4" t="str">
        <f t="shared" si="1"/>
        <v>Outstanding</v>
      </c>
      <c r="Q294" s="13" t="s">
        <v>25</v>
      </c>
    </row>
    <row r="295" spans="1:17" ht="60" customHeight="1" x14ac:dyDescent="0.35">
      <c r="A295" s="11" t="s">
        <v>1630</v>
      </c>
      <c r="B295" s="2" t="s">
        <v>1668</v>
      </c>
      <c r="C295" s="1" t="s">
        <v>1669</v>
      </c>
      <c r="D295" s="3" t="s">
        <v>20</v>
      </c>
      <c r="E295" s="3" t="s">
        <v>21</v>
      </c>
      <c r="F295" s="4" t="s">
        <v>22</v>
      </c>
      <c r="G295" s="4" t="s">
        <v>23</v>
      </c>
      <c r="H295" s="4" t="s">
        <v>24</v>
      </c>
      <c r="I295" s="4" t="s">
        <v>25</v>
      </c>
      <c r="J295" s="5" t="s">
        <v>25</v>
      </c>
      <c r="K295" s="5" t="s">
        <v>1670</v>
      </c>
      <c r="L295" s="5" t="s">
        <v>1671</v>
      </c>
      <c r="M295" s="5"/>
      <c r="N295" s="5" t="s">
        <v>1672</v>
      </c>
      <c r="O295" s="5" t="s">
        <v>1657</v>
      </c>
      <c r="P295" s="4" t="str">
        <f t="shared" si="1"/>
        <v>Outstanding</v>
      </c>
      <c r="Q295" s="13" t="s">
        <v>25</v>
      </c>
    </row>
    <row r="296" spans="1:17" ht="60" customHeight="1" x14ac:dyDescent="0.35">
      <c r="A296" s="11" t="s">
        <v>1630</v>
      </c>
      <c r="B296" s="2" t="s">
        <v>1673</v>
      </c>
      <c r="C296" s="1" t="s">
        <v>1674</v>
      </c>
      <c r="D296" s="3" t="s">
        <v>20</v>
      </c>
      <c r="E296" s="3" t="s">
        <v>21</v>
      </c>
      <c r="F296" s="4" t="s">
        <v>22</v>
      </c>
      <c r="G296" s="4" t="s">
        <v>23</v>
      </c>
      <c r="H296" s="4" t="s">
        <v>24</v>
      </c>
      <c r="I296" s="4" t="s">
        <v>25</v>
      </c>
      <c r="J296" s="5" t="s">
        <v>25</v>
      </c>
      <c r="K296" s="5" t="s">
        <v>1675</v>
      </c>
      <c r="L296" s="5" t="s">
        <v>1676</v>
      </c>
      <c r="M296" s="5"/>
      <c r="N296" s="5" t="s">
        <v>1677</v>
      </c>
      <c r="O296" s="5" t="s">
        <v>271</v>
      </c>
      <c r="P296" s="4" t="str">
        <f t="shared" si="1"/>
        <v>Outstanding</v>
      </c>
      <c r="Q296" s="13" t="s">
        <v>25</v>
      </c>
    </row>
    <row r="297" spans="1:17" ht="60" customHeight="1" x14ac:dyDescent="0.35">
      <c r="A297" s="11" t="s">
        <v>1630</v>
      </c>
      <c r="B297" s="2" t="s">
        <v>1678</v>
      </c>
      <c r="C297" s="1" t="s">
        <v>1679</v>
      </c>
      <c r="D297" s="3" t="s">
        <v>20</v>
      </c>
      <c r="E297" s="3" t="s">
        <v>21</v>
      </c>
      <c r="F297" s="4" t="s">
        <v>22</v>
      </c>
      <c r="G297" s="4" t="s">
        <v>23</v>
      </c>
      <c r="H297" s="4" t="s">
        <v>24</v>
      </c>
      <c r="I297" s="4" t="s">
        <v>25</v>
      </c>
      <c r="J297" s="5" t="s">
        <v>25</v>
      </c>
      <c r="K297" s="5" t="s">
        <v>1680</v>
      </c>
      <c r="L297" s="5" t="s">
        <v>1681</v>
      </c>
      <c r="M297" s="5"/>
      <c r="N297" s="5" t="s">
        <v>1682</v>
      </c>
      <c r="O297" s="5" t="s">
        <v>1683</v>
      </c>
      <c r="P297" s="4" t="str">
        <f t="shared" si="1"/>
        <v>Outstanding</v>
      </c>
      <c r="Q297" s="13" t="s">
        <v>25</v>
      </c>
    </row>
    <row r="298" spans="1:17" ht="60" customHeight="1" x14ac:dyDescent="0.35">
      <c r="A298" s="11" t="s">
        <v>1630</v>
      </c>
      <c r="B298" s="2" t="s">
        <v>1684</v>
      </c>
      <c r="C298" s="1" t="s">
        <v>1685</v>
      </c>
      <c r="D298" s="3" t="s">
        <v>20</v>
      </c>
      <c r="E298" s="3" t="s">
        <v>21</v>
      </c>
      <c r="F298" s="4" t="s">
        <v>22</v>
      </c>
      <c r="G298" s="4" t="s">
        <v>23</v>
      </c>
      <c r="H298" s="4" t="s">
        <v>24</v>
      </c>
      <c r="I298" s="4" t="s">
        <v>25</v>
      </c>
      <c r="J298" s="5" t="s">
        <v>25</v>
      </c>
      <c r="K298" s="5" t="s">
        <v>1686</v>
      </c>
      <c r="L298" s="5" t="s">
        <v>1687</v>
      </c>
      <c r="M298" s="5"/>
      <c r="N298" s="5" t="s">
        <v>1688</v>
      </c>
      <c r="O298" s="5"/>
      <c r="P298" s="4" t="str">
        <f t="shared" si="1"/>
        <v>Outstanding</v>
      </c>
      <c r="Q298" s="13" t="s">
        <v>25</v>
      </c>
    </row>
    <row r="299" spans="1:17" ht="60" customHeight="1" x14ac:dyDescent="0.35">
      <c r="A299" s="11" t="s">
        <v>1630</v>
      </c>
      <c r="B299" s="2" t="s">
        <v>1689</v>
      </c>
      <c r="C299" s="1" t="s">
        <v>1690</v>
      </c>
      <c r="D299" s="3" t="s">
        <v>20</v>
      </c>
      <c r="E299" s="3" t="s">
        <v>21</v>
      </c>
      <c r="F299" s="4" t="s">
        <v>22</v>
      </c>
      <c r="G299" s="4" t="s">
        <v>23</v>
      </c>
      <c r="H299" s="4" t="s">
        <v>24</v>
      </c>
      <c r="I299" s="4" t="s">
        <v>25</v>
      </c>
      <c r="J299" s="5" t="s">
        <v>25</v>
      </c>
      <c r="K299" s="5" t="s">
        <v>1691</v>
      </c>
      <c r="L299" s="5" t="s">
        <v>1692</v>
      </c>
      <c r="M299" s="5"/>
      <c r="N299" s="5" t="s">
        <v>1693</v>
      </c>
      <c r="O299" s="5"/>
      <c r="P299" s="4" t="str">
        <f t="shared" si="1"/>
        <v>Outstanding</v>
      </c>
      <c r="Q299" s="13" t="s">
        <v>25</v>
      </c>
    </row>
    <row r="300" spans="1:17" ht="60" customHeight="1" x14ac:dyDescent="0.35">
      <c r="A300" s="11" t="s">
        <v>1630</v>
      </c>
      <c r="B300" s="2" t="s">
        <v>1694</v>
      </c>
      <c r="C300" s="1" t="s">
        <v>1695</v>
      </c>
      <c r="D300" s="3" t="s">
        <v>82</v>
      </c>
      <c r="E300" s="3" t="s">
        <v>21</v>
      </c>
      <c r="F300" s="4" t="s">
        <v>22</v>
      </c>
      <c r="G300" s="4" t="s">
        <v>23</v>
      </c>
      <c r="H300" s="4" t="s">
        <v>24</v>
      </c>
      <c r="I300" s="4" t="s">
        <v>25</v>
      </c>
      <c r="J300" s="5" t="s">
        <v>25</v>
      </c>
      <c r="K300" s="5" t="s">
        <v>1696</v>
      </c>
      <c r="L300" s="5" t="s">
        <v>1697</v>
      </c>
      <c r="M300" s="5"/>
      <c r="N300" s="5" t="s">
        <v>1698</v>
      </c>
      <c r="O300" s="5"/>
      <c r="P300" s="4" t="str">
        <f t="shared" si="1"/>
        <v>Outstanding</v>
      </c>
      <c r="Q300" s="13" t="s">
        <v>25</v>
      </c>
    </row>
    <row r="301" spans="1:17" ht="60" customHeight="1" x14ac:dyDescent="0.35">
      <c r="A301" s="11" t="s">
        <v>1699</v>
      </c>
      <c r="B301" s="2" t="s">
        <v>1700</v>
      </c>
      <c r="C301" s="1" t="s">
        <v>1701</v>
      </c>
      <c r="D301" s="3" t="s">
        <v>20</v>
      </c>
      <c r="E301" s="3" t="s">
        <v>21</v>
      </c>
      <c r="F301" s="4" t="s">
        <v>22</v>
      </c>
      <c r="G301" s="4" t="s">
        <v>23</v>
      </c>
      <c r="H301" s="4" t="s">
        <v>24</v>
      </c>
      <c r="I301" s="4" t="s">
        <v>25</v>
      </c>
      <c r="J301" s="5" t="s">
        <v>25</v>
      </c>
      <c r="K301" s="5" t="s">
        <v>1702</v>
      </c>
      <c r="L301" s="5" t="s">
        <v>1703</v>
      </c>
      <c r="M301" s="5"/>
      <c r="N301" s="5" t="s">
        <v>1704</v>
      </c>
      <c r="O301" s="5"/>
      <c r="P301" s="4" t="str">
        <f t="shared" si="1"/>
        <v>Outstanding</v>
      </c>
      <c r="Q301" s="13" t="s">
        <v>25</v>
      </c>
    </row>
    <row r="302" spans="1:17" ht="60" customHeight="1" x14ac:dyDescent="0.35">
      <c r="A302" s="11" t="s">
        <v>1699</v>
      </c>
      <c r="B302" s="2" t="s">
        <v>1705</v>
      </c>
      <c r="C302" s="1" t="s">
        <v>1706</v>
      </c>
      <c r="D302" s="3" t="s">
        <v>20</v>
      </c>
      <c r="E302" s="3" t="s">
        <v>21</v>
      </c>
      <c r="F302" s="4" t="s">
        <v>22</v>
      </c>
      <c r="G302" s="4" t="s">
        <v>23</v>
      </c>
      <c r="H302" s="4" t="s">
        <v>24</v>
      </c>
      <c r="I302" s="4" t="s">
        <v>25</v>
      </c>
      <c r="J302" s="5" t="s">
        <v>25</v>
      </c>
      <c r="K302" s="5" t="s">
        <v>1707</v>
      </c>
      <c r="L302" s="5" t="s">
        <v>1708</v>
      </c>
      <c r="M302" s="5"/>
      <c r="N302" s="5" t="s">
        <v>1709</v>
      </c>
      <c r="O302" s="5"/>
      <c r="P302" s="4" t="str">
        <f t="shared" si="1"/>
        <v>Outstanding</v>
      </c>
      <c r="Q302" s="13" t="s">
        <v>25</v>
      </c>
    </row>
    <row r="303" spans="1:17" ht="60" customHeight="1" x14ac:dyDescent="0.35">
      <c r="A303" s="11" t="s">
        <v>1699</v>
      </c>
      <c r="B303" s="2" t="s">
        <v>1710</v>
      </c>
      <c r="C303" s="1" t="s">
        <v>1711</v>
      </c>
      <c r="D303" s="3" t="s">
        <v>20</v>
      </c>
      <c r="E303" s="3" t="s">
        <v>21</v>
      </c>
      <c r="F303" s="4" t="s">
        <v>22</v>
      </c>
      <c r="G303" s="4" t="s">
        <v>23</v>
      </c>
      <c r="H303" s="4" t="s">
        <v>24</v>
      </c>
      <c r="I303" s="4" t="s">
        <v>25</v>
      </c>
      <c r="J303" s="5" t="s">
        <v>25</v>
      </c>
      <c r="K303" s="5" t="s">
        <v>1712</v>
      </c>
      <c r="L303" s="5" t="s">
        <v>1713</v>
      </c>
      <c r="M303" s="5"/>
      <c r="N303" s="5" t="s">
        <v>1714</v>
      </c>
      <c r="O303" s="5"/>
      <c r="P303" s="4" t="str">
        <f t="shared" si="1"/>
        <v>Outstanding</v>
      </c>
      <c r="Q303" s="13" t="s">
        <v>25</v>
      </c>
    </row>
    <row r="304" spans="1:17" ht="60" customHeight="1" x14ac:dyDescent="0.35">
      <c r="A304" s="11" t="s">
        <v>1699</v>
      </c>
      <c r="B304" s="2" t="s">
        <v>1715</v>
      </c>
      <c r="C304" s="1" t="s">
        <v>1716</v>
      </c>
      <c r="D304" s="3" t="s">
        <v>20</v>
      </c>
      <c r="E304" s="3" t="s">
        <v>21</v>
      </c>
      <c r="F304" s="4" t="s">
        <v>22</v>
      </c>
      <c r="G304" s="4" t="s">
        <v>23</v>
      </c>
      <c r="H304" s="4" t="s">
        <v>24</v>
      </c>
      <c r="I304" s="4" t="s">
        <v>25</v>
      </c>
      <c r="J304" s="5" t="s">
        <v>25</v>
      </c>
      <c r="K304" s="5" t="s">
        <v>1717</v>
      </c>
      <c r="L304" s="5" t="s">
        <v>1718</v>
      </c>
      <c r="M304" s="5"/>
      <c r="N304" s="5" t="s">
        <v>1719</v>
      </c>
      <c r="O304" s="5"/>
      <c r="P304" s="4" t="str">
        <f t="shared" si="1"/>
        <v>Outstanding</v>
      </c>
      <c r="Q304" s="13" t="s">
        <v>25</v>
      </c>
    </row>
    <row r="305" spans="1:17" ht="60" customHeight="1" x14ac:dyDescent="0.35">
      <c r="A305" s="11" t="s">
        <v>1699</v>
      </c>
      <c r="B305" s="2" t="s">
        <v>1720</v>
      </c>
      <c r="C305" s="1" t="s">
        <v>1721</v>
      </c>
      <c r="D305" s="3" t="s">
        <v>20</v>
      </c>
      <c r="E305" s="3" t="s">
        <v>21</v>
      </c>
      <c r="F305" s="4" t="s">
        <v>22</v>
      </c>
      <c r="G305" s="4" t="s">
        <v>23</v>
      </c>
      <c r="H305" s="4" t="s">
        <v>24</v>
      </c>
      <c r="I305" s="4" t="s">
        <v>25</v>
      </c>
      <c r="J305" s="5" t="s">
        <v>25</v>
      </c>
      <c r="K305" s="5" t="s">
        <v>1722</v>
      </c>
      <c r="L305" s="5" t="s">
        <v>1723</v>
      </c>
      <c r="M305" s="5"/>
      <c r="N305" s="5" t="s">
        <v>1724</v>
      </c>
      <c r="O305" s="5"/>
      <c r="P305" s="4" t="str">
        <f t="shared" si="1"/>
        <v>Outstanding</v>
      </c>
      <c r="Q305" s="13" t="s">
        <v>25</v>
      </c>
    </row>
    <row r="306" spans="1:17" ht="60" customHeight="1" x14ac:dyDescent="0.35">
      <c r="A306" s="11" t="s">
        <v>1699</v>
      </c>
      <c r="B306" s="2" t="s">
        <v>1725</v>
      </c>
      <c r="C306" s="1" t="s">
        <v>1726</v>
      </c>
      <c r="D306" s="3" t="s">
        <v>20</v>
      </c>
      <c r="E306" s="3" t="s">
        <v>21</v>
      </c>
      <c r="F306" s="4" t="s">
        <v>22</v>
      </c>
      <c r="G306" s="4" t="s">
        <v>23</v>
      </c>
      <c r="H306" s="4" t="s">
        <v>24</v>
      </c>
      <c r="I306" s="4" t="s">
        <v>25</v>
      </c>
      <c r="J306" s="5" t="s">
        <v>25</v>
      </c>
      <c r="K306" s="5" t="s">
        <v>1727</v>
      </c>
      <c r="L306" s="5" t="s">
        <v>1728</v>
      </c>
      <c r="M306" s="5"/>
      <c r="N306" s="5" t="s">
        <v>1729</v>
      </c>
      <c r="O306" s="5"/>
      <c r="P306" s="4" t="str">
        <f t="shared" si="1"/>
        <v>Outstanding</v>
      </c>
      <c r="Q306" s="13" t="s">
        <v>25</v>
      </c>
    </row>
    <row r="307" spans="1:17" ht="60" customHeight="1" x14ac:dyDescent="0.35">
      <c r="A307" s="11" t="s">
        <v>1699</v>
      </c>
      <c r="B307" s="2" t="s">
        <v>1730</v>
      </c>
      <c r="C307" s="1" t="s">
        <v>1731</v>
      </c>
      <c r="D307" s="3" t="s">
        <v>20</v>
      </c>
      <c r="E307" s="3" t="s">
        <v>21</v>
      </c>
      <c r="F307" s="4" t="s">
        <v>22</v>
      </c>
      <c r="G307" s="4" t="s">
        <v>23</v>
      </c>
      <c r="H307" s="4" t="s">
        <v>24</v>
      </c>
      <c r="I307" s="4" t="s">
        <v>25</v>
      </c>
      <c r="J307" s="5" t="s">
        <v>25</v>
      </c>
      <c r="K307" s="5" t="s">
        <v>1732</v>
      </c>
      <c r="L307" s="5" t="s">
        <v>1733</v>
      </c>
      <c r="M307" s="5"/>
      <c r="N307" s="5" t="s">
        <v>1734</v>
      </c>
      <c r="O307" s="5"/>
      <c r="P307" s="4" t="str">
        <f t="shared" si="1"/>
        <v>Outstanding</v>
      </c>
      <c r="Q307" s="13" t="s">
        <v>25</v>
      </c>
    </row>
    <row r="308" spans="1:17" ht="60" customHeight="1" x14ac:dyDescent="0.35">
      <c r="A308" s="11" t="s">
        <v>1699</v>
      </c>
      <c r="B308" s="2" t="s">
        <v>1735</v>
      </c>
      <c r="C308" s="1" t="s">
        <v>1736</v>
      </c>
      <c r="D308" s="3" t="s">
        <v>20</v>
      </c>
      <c r="E308" s="3" t="s">
        <v>21</v>
      </c>
      <c r="F308" s="4" t="s">
        <v>22</v>
      </c>
      <c r="G308" s="4" t="s">
        <v>23</v>
      </c>
      <c r="H308" s="4" t="s">
        <v>24</v>
      </c>
      <c r="I308" s="4" t="s">
        <v>25</v>
      </c>
      <c r="J308" s="5" t="s">
        <v>25</v>
      </c>
      <c r="K308" s="5" t="s">
        <v>1737</v>
      </c>
      <c r="L308" s="5" t="s">
        <v>1738</v>
      </c>
      <c r="M308" s="5"/>
      <c r="N308" s="5" t="s">
        <v>1739</v>
      </c>
      <c r="O308" s="5"/>
      <c r="P308" s="4" t="str">
        <f t="shared" si="1"/>
        <v>Outstanding</v>
      </c>
      <c r="Q308" s="13" t="s">
        <v>25</v>
      </c>
    </row>
    <row r="309" spans="1:17" ht="60" customHeight="1" x14ac:dyDescent="0.35">
      <c r="A309" s="11" t="s">
        <v>1699</v>
      </c>
      <c r="B309" s="2" t="s">
        <v>1740</v>
      </c>
      <c r="C309" s="1" t="s">
        <v>1741</v>
      </c>
      <c r="D309" s="3" t="s">
        <v>20</v>
      </c>
      <c r="E309" s="3" t="s">
        <v>21</v>
      </c>
      <c r="F309" s="4" t="s">
        <v>22</v>
      </c>
      <c r="G309" s="4" t="s">
        <v>23</v>
      </c>
      <c r="H309" s="4" t="s">
        <v>24</v>
      </c>
      <c r="I309" s="4" t="s">
        <v>25</v>
      </c>
      <c r="J309" s="5" t="s">
        <v>25</v>
      </c>
      <c r="K309" s="5" t="s">
        <v>1742</v>
      </c>
      <c r="L309" s="5" t="s">
        <v>1743</v>
      </c>
      <c r="M309" s="5"/>
      <c r="N309" s="5" t="s">
        <v>1744</v>
      </c>
      <c r="O309" s="5"/>
      <c r="P309" s="4" t="str">
        <f t="shared" si="1"/>
        <v>Outstanding</v>
      </c>
      <c r="Q309" s="13" t="s">
        <v>25</v>
      </c>
    </row>
    <row r="310" spans="1:17" ht="60" customHeight="1" x14ac:dyDescent="0.35">
      <c r="A310" s="12" t="s">
        <v>1699</v>
      </c>
      <c r="B310" s="6" t="s">
        <v>1745</v>
      </c>
      <c r="C310" s="7" t="s">
        <v>1746</v>
      </c>
      <c r="D310" s="8" t="s">
        <v>20</v>
      </c>
      <c r="E310" s="8" t="s">
        <v>21</v>
      </c>
      <c r="F310" s="9" t="s">
        <v>22</v>
      </c>
      <c r="G310" s="9" t="s">
        <v>23</v>
      </c>
      <c r="H310" s="9" t="s">
        <v>24</v>
      </c>
      <c r="I310" s="9" t="s">
        <v>25</v>
      </c>
      <c r="J310" s="10" t="s">
        <v>25</v>
      </c>
      <c r="K310" s="10" t="s">
        <v>1747</v>
      </c>
      <c r="L310" s="10" t="s">
        <v>1748</v>
      </c>
      <c r="M310" s="10"/>
      <c r="N310" s="10" t="s">
        <v>1749</v>
      </c>
      <c r="O310" s="10"/>
      <c r="P310" s="9" t="str">
        <f t="shared" si="1"/>
        <v>Outstanding</v>
      </c>
      <c r="Q310" s="14" t="s">
        <v>25</v>
      </c>
    </row>
    <row r="314" spans="1:17" ht="32" customHeight="1" x14ac:dyDescent="0.35">
      <c r="A314" s="123" t="s">
        <v>1750</v>
      </c>
      <c r="B314" s="123"/>
      <c r="C314" s="123"/>
      <c r="D314" s="123"/>
    </row>
  </sheetData>
  <mergeCells count="1">
    <mergeCell ref="A314:D314"/>
  </mergeCells>
  <conditionalFormatting sqref="F2:F310">
    <cfRule type="cellIs" dxfId="34" priority="1" operator="equal">
      <formula>"Must"</formula>
    </cfRule>
    <cfRule type="cellIs" dxfId="33" priority="2" operator="equal">
      <formula>"Should"</formula>
    </cfRule>
    <cfRule type="cellIs" dxfId="32" priority="3" operator="equal">
      <formula>"Could"</formula>
    </cfRule>
    <cfRule type="cellIs" dxfId="31" priority="4" operator="equal">
      <formula>"Won't"</formula>
    </cfRule>
  </conditionalFormatting>
  <conditionalFormatting sqref="G2:G310">
    <cfRule type="cellIs" dxfId="30" priority="5" operator="equal">
      <formula>"Low"</formula>
    </cfRule>
    <cfRule type="cellIs" dxfId="29" priority="6" operator="equal">
      <formula>"Medium"</formula>
    </cfRule>
    <cfRule type="cellIs" dxfId="28" priority="7" operator="equal">
      <formula>"High"</formula>
    </cfRule>
  </conditionalFormatting>
  <conditionalFormatting sqref="I2:I310">
    <cfRule type="cellIs" dxfId="27" priority="8" operator="equal">
      <formula>"Implemented"</formula>
    </cfRule>
    <cfRule type="cellIs" dxfId="26" priority="9" operator="equal">
      <formula>"Compensated"</formula>
    </cfRule>
    <cfRule type="cellIs" dxfId="25" priority="10" operator="equal">
      <formula>"Testing"</formula>
    </cfRule>
    <cfRule type="cellIs" dxfId="24" priority="11" operator="equal">
      <formula>"Failed"</formula>
    </cfRule>
    <cfRule type="cellIs" dxfId="23" priority="12" operator="equal">
      <formula>"Risk Accepted"</formula>
    </cfRule>
    <cfRule type="cellIs" dxfId="22" priority="13" operator="equal">
      <formula>"N/A"</formula>
    </cfRule>
  </conditionalFormatting>
  <dataValidations count="4">
    <dataValidation type="list" showErrorMessage="1" errorTitle="Invalid Value" error="Please select a value from the list: Must, Should, Could, Won't, Unassigned." sqref="F2:F310" xr:uid="{00000000-0002-0000-0200-000000000000}">
      <formula1>"Must,Should,Could,Won't,Unassigned"</formula1>
    </dataValidation>
    <dataValidation type="list" showErrorMessage="1" errorTitle="Invalid Value" error="Please select a value from the list: Low, Medium, High, Unassessed." sqref="G2:G310" xr:uid="{00000000-0002-0000-0200-000001000000}">
      <formula1>"Low,Medium,High,Unassessed"</formula1>
    </dataValidation>
    <dataValidation type="list" showErrorMessage="1" errorTitle="Invalid Value" error="Please select a value from the list: Phase1, Phase2, Phase3, Phase4, Phase5, Pending." sqref="H2:H31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10" xr:uid="{00000000-0002-0000-0200-000003000000}">
      <formula1>"Implemented,Testing,Failed,Compensated,Risk Accepted,N/A"</formula1>
    </dataValidation>
  </dataValidations>
  <hyperlinks>
    <hyperlink ref="A31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40" t="s">
        <v>1886</v>
      </c>
      <c r="C2" s="140" t="s">
        <v>1886</v>
      </c>
      <c r="D2" s="140" t="s">
        <v>1886</v>
      </c>
      <c r="E2" s="140" t="s">
        <v>1886</v>
      </c>
      <c r="F2" s="140" t="s">
        <v>1886</v>
      </c>
      <c r="G2" s="140" t="s">
        <v>1886</v>
      </c>
      <c r="H2" s="144" t="s">
        <v>1887</v>
      </c>
      <c r="I2" s="144" t="s">
        <v>1887</v>
      </c>
      <c r="J2" s="144" t="s">
        <v>1887</v>
      </c>
      <c r="K2" s="144" t="s">
        <v>1887</v>
      </c>
      <c r="L2" s="144" t="s">
        <v>1887</v>
      </c>
      <c r="M2" s="143" t="s">
        <v>1888</v>
      </c>
      <c r="N2" s="143" t="s">
        <v>1888</v>
      </c>
      <c r="O2" s="145" t="s">
        <v>1889</v>
      </c>
      <c r="P2" s="145" t="s">
        <v>1889</v>
      </c>
      <c r="Q2" s="141" t="s">
        <v>15</v>
      </c>
      <c r="R2" s="141" t="s">
        <v>15</v>
      </c>
      <c r="S2" s="141" t="s">
        <v>15</v>
      </c>
      <c r="T2" s="142" t="s">
        <v>1890</v>
      </c>
    </row>
    <row r="3" spans="2:20" ht="35" customHeight="1" x14ac:dyDescent="0.35">
      <c r="B3" s="70" t="s">
        <v>1891</v>
      </c>
      <c r="C3" s="70" t="s">
        <v>1892</v>
      </c>
      <c r="D3" s="70" t="s">
        <v>1893</v>
      </c>
      <c r="E3" s="70" t="s">
        <v>1894</v>
      </c>
      <c r="F3" s="70" t="s">
        <v>1895</v>
      </c>
      <c r="G3" s="70" t="s">
        <v>11</v>
      </c>
      <c r="H3" s="71" t="s">
        <v>1896</v>
      </c>
      <c r="I3" s="71" t="s">
        <v>1897</v>
      </c>
      <c r="J3" s="71" t="s">
        <v>1898</v>
      </c>
      <c r="K3" s="71" t="s">
        <v>1899</v>
      </c>
      <c r="L3" s="71" t="s">
        <v>1830</v>
      </c>
      <c r="M3" s="72" t="s">
        <v>1900</v>
      </c>
      <c r="N3" s="72" t="s">
        <v>1901</v>
      </c>
      <c r="O3" s="73" t="s">
        <v>1902</v>
      </c>
      <c r="P3" s="73" t="s">
        <v>1903</v>
      </c>
      <c r="Q3" s="74" t="s">
        <v>15</v>
      </c>
      <c r="R3" s="74" t="s">
        <v>1904</v>
      </c>
      <c r="S3" s="74" t="s">
        <v>1905</v>
      </c>
      <c r="T3" s="75" t="s">
        <v>1906</v>
      </c>
    </row>
    <row r="4" spans="2:20" ht="60" customHeight="1" x14ac:dyDescent="0.35">
      <c r="B4" s="76" t="s">
        <v>1907</v>
      </c>
      <c r="C4" s="76" t="s">
        <v>1908</v>
      </c>
      <c r="D4" s="76" t="s">
        <v>1909</v>
      </c>
      <c r="E4" s="76" t="s">
        <v>1910</v>
      </c>
      <c r="F4" s="76" t="s">
        <v>1911</v>
      </c>
      <c r="G4" s="76" t="s">
        <v>1912</v>
      </c>
      <c r="H4" s="76" t="s">
        <v>1913</v>
      </c>
      <c r="I4" s="76" t="s">
        <v>1914</v>
      </c>
      <c r="J4" s="76" t="s">
        <v>1915</v>
      </c>
      <c r="K4" s="76" t="s">
        <v>1916</v>
      </c>
      <c r="L4" s="76" t="s">
        <v>1917</v>
      </c>
      <c r="M4" s="76" t="s">
        <v>1918</v>
      </c>
      <c r="N4" s="76" t="s">
        <v>1919</v>
      </c>
      <c r="O4" s="76" t="s">
        <v>1920</v>
      </c>
      <c r="P4" s="76" t="s">
        <v>1921</v>
      </c>
      <c r="Q4" s="76" t="s">
        <v>1922</v>
      </c>
      <c r="R4" s="76" t="s">
        <v>1923</v>
      </c>
      <c r="S4" s="76" t="s">
        <v>1924</v>
      </c>
      <c r="T4" s="76" t="s">
        <v>1925</v>
      </c>
    </row>
    <row r="5" spans="2:20" ht="60" customHeight="1" x14ac:dyDescent="0.35">
      <c r="B5" s="38" t="s">
        <v>1926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1927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1928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1929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1930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1931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1932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1933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1934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1935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1936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1937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1938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1939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1940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1941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1942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1943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1944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1945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1946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1947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1948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1949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1950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1951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1952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1953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1954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1955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1956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1957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1958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1959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1960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1961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1962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1963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1964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1965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1966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1967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1968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1969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1970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1971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1972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1973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1974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1975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23" t="s">
        <v>1750</v>
      </c>
      <c r="C58" s="123"/>
      <c r="D58" s="123"/>
      <c r="E58" s="123"/>
      <c r="F58" s="123"/>
      <c r="G58" s="123"/>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21" priority="8">
      <formula>AND(OR($Q5="In Progress",$Q5="Testing"),ISBLANK($H5))</formula>
    </cfRule>
  </conditionalFormatting>
  <conditionalFormatting sqref="I5:I1000">
    <cfRule type="expression" dxfId="20" priority="10">
      <formula>AND(NOT(ISBLANK($I5)),$I5&lt;TODAY(),NOT(OR($Q5="Completed",$Q5="Cancelled")))</formula>
    </cfRule>
  </conditionalFormatting>
  <conditionalFormatting sqref="P5:P1000">
    <cfRule type="expression" dxfId="19" priority="9">
      <formula>AND($L5="Prod",ISBLANK($P5))</formula>
    </cfRule>
  </conditionalFormatting>
  <conditionalFormatting sqref="Q5:Q1000">
    <cfRule type="containsText" dxfId="18" priority="1" operator="containsText" text="Planning">
      <formula>NOT(ISERROR(SEARCH("Planning",Q5)))</formula>
    </cfRule>
    <cfRule type="containsText" dxfId="17" priority="2" operator="containsText" text="In Progress">
      <formula>NOT(ISERROR(SEARCH("In Progress",Q5)))</formula>
    </cfRule>
    <cfRule type="containsText" dxfId="16" priority="3" operator="containsText" text="Testing">
      <formula>NOT(ISERROR(SEARCH("Testing",Q5)))</formula>
    </cfRule>
    <cfRule type="containsText" dxfId="15" priority="4" operator="containsText" text="Completed">
      <formula>NOT(ISERROR(SEARCH("Completed",Q5)))</formula>
    </cfRule>
    <cfRule type="containsText" dxfId="14" priority="5" operator="containsText" text="On Hold">
      <formula>NOT(ISERROR(SEARCH("On Hold",Q5)))</formula>
    </cfRule>
    <cfRule type="containsText" dxfId="13" priority="6" operator="containsText" text="Cancelled">
      <formula>NOT(ISERROR(SEARCH("Cancelled",Q5)))</formula>
    </cfRule>
  </conditionalFormatting>
  <conditionalFormatting sqref="S5:S1000">
    <cfRule type="expression" dxfId="1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1976</v>
      </c>
      <c r="B1" s="104" t="s">
        <v>1</v>
      </c>
      <c r="C1" s="104" t="s">
        <v>1977</v>
      </c>
      <c r="D1" s="104" t="s">
        <v>11</v>
      </c>
      <c r="E1" s="104" t="s">
        <v>1978</v>
      </c>
      <c r="F1" s="104" t="s">
        <v>1979</v>
      </c>
      <c r="G1" s="104" t="s">
        <v>1980</v>
      </c>
      <c r="H1" s="104" t="s">
        <v>1981</v>
      </c>
      <c r="I1" s="104" t="s">
        <v>1982</v>
      </c>
      <c r="J1" s="104" t="s">
        <v>1983</v>
      </c>
      <c r="K1" s="104" t="s">
        <v>1984</v>
      </c>
      <c r="L1" s="104" t="s">
        <v>1985</v>
      </c>
      <c r="M1" s="104" t="s">
        <v>1986</v>
      </c>
      <c r="N1" s="104" t="s">
        <v>1987</v>
      </c>
      <c r="O1" s="104" t="s">
        <v>1988</v>
      </c>
      <c r="P1" s="104" t="s">
        <v>1989</v>
      </c>
      <c r="Q1" s="104" t="s">
        <v>1990</v>
      </c>
      <c r="R1" s="104" t="s">
        <v>1991</v>
      </c>
      <c r="S1" s="104" t="s">
        <v>1992</v>
      </c>
      <c r="T1" s="104" t="s">
        <v>1993</v>
      </c>
      <c r="U1" s="104" t="s">
        <v>1994</v>
      </c>
      <c r="V1" s="104" t="s">
        <v>1995</v>
      </c>
      <c r="W1" s="104" t="s">
        <v>1996</v>
      </c>
      <c r="X1" s="104" t="s">
        <v>1997</v>
      </c>
      <c r="Y1" s="104" t="s">
        <v>1998</v>
      </c>
      <c r="Z1" s="104" t="s">
        <v>1999</v>
      </c>
      <c r="AA1" s="104" t="s">
        <v>2000</v>
      </c>
      <c r="AB1" s="104" t="s">
        <v>2001</v>
      </c>
      <c r="AC1" s="104" t="s">
        <v>2002</v>
      </c>
      <c r="AD1" s="104" t="s">
        <v>2003</v>
      </c>
      <c r="AE1" s="104" t="s">
        <v>2004</v>
      </c>
      <c r="AF1" s="104" t="s">
        <v>2005</v>
      </c>
      <c r="AG1" s="104" t="s">
        <v>2006</v>
      </c>
      <c r="AH1" s="104" t="s">
        <v>2007</v>
      </c>
      <c r="AI1" s="104" t="s">
        <v>2008</v>
      </c>
      <c r="AJ1" s="104" t="s">
        <v>2009</v>
      </c>
      <c r="AK1" s="104" t="s">
        <v>2010</v>
      </c>
      <c r="AL1" s="104" t="s">
        <v>2011</v>
      </c>
      <c r="AM1" s="104" t="s">
        <v>2012</v>
      </c>
      <c r="AN1" s="104" t="s">
        <v>2013</v>
      </c>
      <c r="AO1" s="104" t="s">
        <v>2014</v>
      </c>
      <c r="AP1" s="104" t="s">
        <v>2015</v>
      </c>
      <c r="AQ1" s="104" t="s">
        <v>2016</v>
      </c>
      <c r="AR1" s="104" t="s">
        <v>2017</v>
      </c>
      <c r="AS1" s="104" t="s">
        <v>2018</v>
      </c>
      <c r="AT1" s="104" t="s">
        <v>2019</v>
      </c>
      <c r="AU1" s="104" t="s">
        <v>2020</v>
      </c>
      <c r="AV1" s="104" t="s">
        <v>2021</v>
      </c>
      <c r="AW1" s="105" t="s">
        <v>2022</v>
      </c>
    </row>
    <row r="2" spans="1:49" ht="60" customHeight="1" outlineLevel="1" x14ac:dyDescent="0.35">
      <c r="A2" s="97" t="s">
        <v>2023</v>
      </c>
      <c r="B2" s="80">
        <v>1</v>
      </c>
      <c r="C2" s="82" t="s">
        <v>25</v>
      </c>
      <c r="D2" s="84" t="s">
        <v>2024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2023</v>
      </c>
      <c r="B3" s="81" t="s">
        <v>2025</v>
      </c>
      <c r="C3" s="83" t="s">
        <v>2026</v>
      </c>
      <c r="D3" s="85" t="s">
        <v>2027</v>
      </c>
      <c r="E3" s="85" t="s">
        <v>2028</v>
      </c>
      <c r="F3" s="86" t="s">
        <v>2029</v>
      </c>
      <c r="G3" s="86" t="s">
        <v>2030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2023</v>
      </c>
      <c r="B4" s="81" t="s">
        <v>2031</v>
      </c>
      <c r="C4" s="83" t="s">
        <v>2032</v>
      </c>
      <c r="D4" s="85" t="s">
        <v>2033</v>
      </c>
      <c r="E4" s="85" t="s">
        <v>2034</v>
      </c>
      <c r="F4" s="86" t="s">
        <v>2029</v>
      </c>
      <c r="G4" s="86" t="s">
        <v>2035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2023</v>
      </c>
      <c r="B5" s="81" t="s">
        <v>2036</v>
      </c>
      <c r="C5" s="83" t="s">
        <v>2037</v>
      </c>
      <c r="D5" s="85" t="s">
        <v>2038</v>
      </c>
      <c r="E5" s="85" t="s">
        <v>2039</v>
      </c>
      <c r="F5" s="86" t="s">
        <v>2029</v>
      </c>
      <c r="G5" s="86" t="s">
        <v>2040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2023</v>
      </c>
      <c r="B6" s="81" t="s">
        <v>2041</v>
      </c>
      <c r="C6" s="83" t="s">
        <v>2042</v>
      </c>
      <c r="D6" s="85" t="s">
        <v>2043</v>
      </c>
      <c r="E6" s="85" t="s">
        <v>2044</v>
      </c>
      <c r="F6" s="86" t="s">
        <v>2029</v>
      </c>
      <c r="G6" s="86" t="s">
        <v>2030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2023</v>
      </c>
      <c r="B7" s="81" t="s">
        <v>2045</v>
      </c>
      <c r="C7" s="83" t="s">
        <v>2046</v>
      </c>
      <c r="D7" s="85" t="s">
        <v>2047</v>
      </c>
      <c r="E7" s="85" t="s">
        <v>2048</v>
      </c>
      <c r="F7" s="86" t="s">
        <v>2029</v>
      </c>
      <c r="G7" s="86" t="s">
        <v>2040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2049</v>
      </c>
      <c r="B8" s="80">
        <v>2</v>
      </c>
      <c r="C8" s="82" t="s">
        <v>25</v>
      </c>
      <c r="D8" s="84" t="s">
        <v>2050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2049</v>
      </c>
      <c r="B9" s="81" t="s">
        <v>2051</v>
      </c>
      <c r="C9" s="83" t="s">
        <v>2052</v>
      </c>
      <c r="D9" s="85" t="s">
        <v>2053</v>
      </c>
      <c r="E9" s="85" t="s">
        <v>2054</v>
      </c>
      <c r="F9" s="86" t="s">
        <v>2055</v>
      </c>
      <c r="G9" s="86" t="s">
        <v>2030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2049</v>
      </c>
      <c r="B10" s="81" t="s">
        <v>2056</v>
      </c>
      <c r="C10" s="83" t="s">
        <v>2057</v>
      </c>
      <c r="D10" s="85" t="s">
        <v>2058</v>
      </c>
      <c r="E10" s="85" t="s">
        <v>2059</v>
      </c>
      <c r="F10" s="86" t="s">
        <v>2055</v>
      </c>
      <c r="G10" s="86" t="s">
        <v>2030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2049</v>
      </c>
      <c r="B11" s="81" t="s">
        <v>2060</v>
      </c>
      <c r="C11" s="83" t="s">
        <v>2061</v>
      </c>
      <c r="D11" s="85" t="s">
        <v>2062</v>
      </c>
      <c r="E11" s="85" t="s">
        <v>2063</v>
      </c>
      <c r="F11" s="86" t="s">
        <v>2055</v>
      </c>
      <c r="G11" s="86" t="s">
        <v>2035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2049</v>
      </c>
      <c r="B12" s="81" t="s">
        <v>2064</v>
      </c>
      <c r="C12" s="83" t="s">
        <v>2065</v>
      </c>
      <c r="D12" s="85" t="s">
        <v>2066</v>
      </c>
      <c r="E12" s="85" t="s">
        <v>2067</v>
      </c>
      <c r="F12" s="86" t="s">
        <v>2055</v>
      </c>
      <c r="G12" s="86" t="s">
        <v>2040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2049</v>
      </c>
      <c r="B13" s="81" t="s">
        <v>2068</v>
      </c>
      <c r="C13" s="83" t="s">
        <v>2069</v>
      </c>
      <c r="D13" s="85" t="s">
        <v>2070</v>
      </c>
      <c r="E13" s="85" t="s">
        <v>2071</v>
      </c>
      <c r="F13" s="86" t="s">
        <v>2055</v>
      </c>
      <c r="G13" s="86" t="s">
        <v>2072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2049</v>
      </c>
      <c r="B14" s="81" t="s">
        <v>2073</v>
      </c>
      <c r="C14" s="83" t="s">
        <v>2074</v>
      </c>
      <c r="D14" s="85" t="s">
        <v>2075</v>
      </c>
      <c r="E14" s="85" t="s">
        <v>2076</v>
      </c>
      <c r="F14" s="86" t="s">
        <v>2055</v>
      </c>
      <c r="G14" s="86" t="s">
        <v>2072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2049</v>
      </c>
      <c r="B15" s="81" t="s">
        <v>2077</v>
      </c>
      <c r="C15" s="83" t="s">
        <v>2078</v>
      </c>
      <c r="D15" s="85" t="s">
        <v>2079</v>
      </c>
      <c r="E15" s="85" t="s">
        <v>2080</v>
      </c>
      <c r="F15" s="86" t="s">
        <v>2055</v>
      </c>
      <c r="G15" s="86" t="s">
        <v>2072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2081</v>
      </c>
      <c r="B16" s="80">
        <v>3</v>
      </c>
      <c r="C16" s="82" t="s">
        <v>25</v>
      </c>
      <c r="D16" s="84" t="s">
        <v>2082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2081</v>
      </c>
      <c r="B17" s="81" t="s">
        <v>2083</v>
      </c>
      <c r="C17" s="83" t="s">
        <v>2084</v>
      </c>
      <c r="D17" s="85" t="s">
        <v>2085</v>
      </c>
      <c r="E17" s="85" t="s">
        <v>2086</v>
      </c>
      <c r="F17" s="86" t="s">
        <v>2087</v>
      </c>
      <c r="G17" s="86" t="s">
        <v>2088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2081</v>
      </c>
      <c r="B18" s="81" t="s">
        <v>2089</v>
      </c>
      <c r="C18" s="83" t="s">
        <v>2090</v>
      </c>
      <c r="D18" s="85" t="s">
        <v>2091</v>
      </c>
      <c r="E18" s="85" t="s">
        <v>2092</v>
      </c>
      <c r="F18" s="86" t="s">
        <v>2087</v>
      </c>
      <c r="G18" s="86" t="s">
        <v>2030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2081</v>
      </c>
      <c r="B19" s="81" t="s">
        <v>2093</v>
      </c>
      <c r="C19" s="83" t="s">
        <v>2094</v>
      </c>
      <c r="D19" s="85" t="s">
        <v>2095</v>
      </c>
      <c r="E19" s="85" t="s">
        <v>2096</v>
      </c>
      <c r="F19" s="86" t="s">
        <v>2087</v>
      </c>
      <c r="G19" s="86" t="s">
        <v>2072</v>
      </c>
      <c r="H19" s="86">
        <v>1</v>
      </c>
      <c r="I19" s="88">
        <f>IF(COUNTIF(J19:AW19,"&lt;&gt;")=0,"",SUMPRODUCT(((Recommendations[ImplStatus]="Implemented")+(Recommendations[ImplStatus]="Compensated"))*ISNUMBER(MATCH(Recommendations[Id],J19:AW19,0)))/COUNTIF(J19:AW19,"&lt;&gt;"))</f>
        <v>0</v>
      </c>
      <c r="J19" s="90" t="s">
        <v>88</v>
      </c>
      <c r="K19" s="90" t="s">
        <v>94</v>
      </c>
      <c r="L19" s="90" t="s">
        <v>99</v>
      </c>
      <c r="M19" s="90" t="s">
        <v>104</v>
      </c>
      <c r="N19" s="90" t="s">
        <v>111</v>
      </c>
      <c r="O19" s="90" t="s">
        <v>117</v>
      </c>
      <c r="P19" s="90" t="s">
        <v>121</v>
      </c>
      <c r="Q19" s="90" t="s">
        <v>126</v>
      </c>
      <c r="R19" s="90" t="s">
        <v>131</v>
      </c>
      <c r="S19" s="90" t="s">
        <v>137</v>
      </c>
      <c r="T19" s="90" t="s">
        <v>141</v>
      </c>
      <c r="U19" s="90" t="s">
        <v>146</v>
      </c>
      <c r="V19" s="90" t="s">
        <v>151</v>
      </c>
      <c r="W19" s="90" t="s">
        <v>155</v>
      </c>
      <c r="X19" s="90" t="s">
        <v>160</v>
      </c>
      <c r="Y19" s="90" t="s">
        <v>165</v>
      </c>
      <c r="Z19" s="90" t="s">
        <v>169</v>
      </c>
      <c r="AA19" s="90" t="s">
        <v>173</v>
      </c>
      <c r="AB19" s="90" t="s">
        <v>184</v>
      </c>
      <c r="AC19" s="90" t="s">
        <v>188</v>
      </c>
      <c r="AD19" s="90" t="s">
        <v>192</v>
      </c>
      <c r="AE19" s="90" t="s">
        <v>202</v>
      </c>
      <c r="AF19" s="90" t="s">
        <v>206</v>
      </c>
      <c r="AG19" s="90" t="s">
        <v>210</v>
      </c>
      <c r="AH19" s="90" t="s">
        <v>238</v>
      </c>
      <c r="AI19" s="90" t="s">
        <v>243</v>
      </c>
      <c r="AJ19" s="90" t="s">
        <v>248</v>
      </c>
      <c r="AK19" s="90" t="s">
        <v>259</v>
      </c>
      <c r="AL19" s="90" t="s">
        <v>266</v>
      </c>
      <c r="AM19" s="90" t="s">
        <v>324</v>
      </c>
      <c r="AN19" s="90" t="s">
        <v>329</v>
      </c>
      <c r="AO19" s="90" t="s">
        <v>335</v>
      </c>
      <c r="AP19" s="90" t="s">
        <v>602</v>
      </c>
      <c r="AQ19" s="90" t="s">
        <v>608</v>
      </c>
      <c r="AR19" s="90" t="s">
        <v>614</v>
      </c>
      <c r="AS19" s="90" t="s">
        <v>619</v>
      </c>
      <c r="AT19" s="90" t="s">
        <v>624</v>
      </c>
      <c r="AU19" s="90" t="s">
        <v>634</v>
      </c>
      <c r="AV19" s="90" t="s">
        <v>639</v>
      </c>
      <c r="AW19" s="101" t="s">
        <v>646</v>
      </c>
    </row>
    <row r="20" spans="1:49" ht="60" customHeight="1" x14ac:dyDescent="0.35">
      <c r="A20" s="98" t="s">
        <v>2081</v>
      </c>
      <c r="B20" s="81" t="s">
        <v>2097</v>
      </c>
      <c r="C20" s="83" t="s">
        <v>2098</v>
      </c>
      <c r="D20" s="85" t="s">
        <v>2099</v>
      </c>
      <c r="E20" s="85" t="s">
        <v>2100</v>
      </c>
      <c r="F20" s="86" t="s">
        <v>2087</v>
      </c>
      <c r="G20" s="86" t="s">
        <v>2072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2081</v>
      </c>
      <c r="B21" s="81" t="s">
        <v>2101</v>
      </c>
      <c r="C21" s="83" t="s">
        <v>2102</v>
      </c>
      <c r="D21" s="85" t="s">
        <v>2103</v>
      </c>
      <c r="E21" s="85" t="s">
        <v>2104</v>
      </c>
      <c r="F21" s="86" t="s">
        <v>2087</v>
      </c>
      <c r="G21" s="86" t="s">
        <v>2072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2081</v>
      </c>
      <c r="B22" s="81" t="s">
        <v>2105</v>
      </c>
      <c r="C22" s="83" t="s">
        <v>2106</v>
      </c>
      <c r="D22" s="85" t="s">
        <v>2107</v>
      </c>
      <c r="E22" s="85" t="s">
        <v>2108</v>
      </c>
      <c r="F22" s="86" t="s">
        <v>2087</v>
      </c>
      <c r="G22" s="86" t="s">
        <v>2072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2081</v>
      </c>
      <c r="B23" s="81" t="s">
        <v>2109</v>
      </c>
      <c r="C23" s="83" t="s">
        <v>2110</v>
      </c>
      <c r="D23" s="85" t="s">
        <v>2111</v>
      </c>
      <c r="E23" s="85" t="s">
        <v>2112</v>
      </c>
      <c r="F23" s="86" t="s">
        <v>2087</v>
      </c>
      <c r="G23" s="86" t="s">
        <v>2030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2081</v>
      </c>
      <c r="B24" s="81" t="s">
        <v>2113</v>
      </c>
      <c r="C24" s="83" t="s">
        <v>2114</v>
      </c>
      <c r="D24" s="85" t="s">
        <v>2115</v>
      </c>
      <c r="E24" s="85" t="s">
        <v>2116</v>
      </c>
      <c r="F24" s="86" t="s">
        <v>2087</v>
      </c>
      <c r="G24" s="86" t="s">
        <v>2030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2081</v>
      </c>
      <c r="B25" s="81" t="s">
        <v>2117</v>
      </c>
      <c r="C25" s="83" t="s">
        <v>2118</v>
      </c>
      <c r="D25" s="85" t="s">
        <v>2119</v>
      </c>
      <c r="E25" s="85" t="s">
        <v>2120</v>
      </c>
      <c r="F25" s="86" t="s">
        <v>2087</v>
      </c>
      <c r="G25" s="86" t="s">
        <v>2072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2081</v>
      </c>
      <c r="B26" s="81" t="s">
        <v>2121</v>
      </c>
      <c r="C26" s="83" t="s">
        <v>2122</v>
      </c>
      <c r="D26" s="85" t="s">
        <v>2123</v>
      </c>
      <c r="E26" s="85" t="s">
        <v>2124</v>
      </c>
      <c r="F26" s="86" t="s">
        <v>2087</v>
      </c>
      <c r="G26" s="86" t="s">
        <v>2072</v>
      </c>
      <c r="H26" s="86">
        <v>2</v>
      </c>
      <c r="I26" s="88">
        <f>IF(COUNTIF(J26:AW26,"&lt;&gt;")=0,"",SUMPRODUCT(((Recommendations[ImplStatus]="Implemented")+(Recommendations[ImplStatus]="Compensated"))*ISNUMBER(MATCH(Recommendations[Id],J26:AW26,0)))/COUNTIF(J26:AW26,"&lt;&gt;"))</f>
        <v>0</v>
      </c>
      <c r="J26" s="90" t="s">
        <v>924</v>
      </c>
      <c r="K26" s="90" t="s">
        <v>961</v>
      </c>
      <c r="L26" s="90" t="s">
        <v>979</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2081</v>
      </c>
      <c r="B27" s="81" t="s">
        <v>2125</v>
      </c>
      <c r="C27" s="83" t="s">
        <v>2126</v>
      </c>
      <c r="D27" s="85" t="s">
        <v>2127</v>
      </c>
      <c r="E27" s="85" t="s">
        <v>2128</v>
      </c>
      <c r="F27" s="86" t="s">
        <v>2087</v>
      </c>
      <c r="G27" s="86" t="s">
        <v>2072</v>
      </c>
      <c r="H27" s="86">
        <v>2</v>
      </c>
      <c r="I27" s="88">
        <f>IF(COUNTIF(J27:AW27,"&lt;&gt;")=0,"",SUMPRODUCT(((Recommendations[ImplStatus]="Implemented")+(Recommendations[ImplStatus]="Compensated"))*ISNUMBER(MATCH(Recommendations[Id],J27:AW27,0)))/COUNTIF(J27:AW27,"&lt;&gt;"))</f>
        <v>0</v>
      </c>
      <c r="J27" s="90" t="s">
        <v>1184</v>
      </c>
      <c r="K27" s="90" t="s">
        <v>1200</v>
      </c>
      <c r="L27" s="90" t="s">
        <v>1205</v>
      </c>
      <c r="M27" s="90" t="s">
        <v>1230</v>
      </c>
      <c r="N27" s="90" t="s">
        <v>1700</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2081</v>
      </c>
      <c r="B28" s="81" t="s">
        <v>2129</v>
      </c>
      <c r="C28" s="83" t="s">
        <v>2130</v>
      </c>
      <c r="D28" s="85" t="s">
        <v>2131</v>
      </c>
      <c r="E28" s="85" t="s">
        <v>2132</v>
      </c>
      <c r="F28" s="86" t="s">
        <v>2087</v>
      </c>
      <c r="G28" s="86" t="s">
        <v>2072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2081</v>
      </c>
      <c r="B29" s="81" t="s">
        <v>2133</v>
      </c>
      <c r="C29" s="83" t="s">
        <v>2134</v>
      </c>
      <c r="D29" s="85" t="s">
        <v>2135</v>
      </c>
      <c r="E29" s="85" t="s">
        <v>2136</v>
      </c>
      <c r="F29" s="86" t="s">
        <v>2087</v>
      </c>
      <c r="G29" s="86" t="s">
        <v>2072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2081</v>
      </c>
      <c r="B30" s="81" t="s">
        <v>2137</v>
      </c>
      <c r="C30" s="83" t="s">
        <v>2138</v>
      </c>
      <c r="D30" s="85" t="s">
        <v>2139</v>
      </c>
      <c r="E30" s="85" t="s">
        <v>2140</v>
      </c>
      <c r="F30" s="86" t="s">
        <v>2087</v>
      </c>
      <c r="G30" s="86" t="s">
        <v>2040</v>
      </c>
      <c r="H30" s="86">
        <v>3</v>
      </c>
      <c r="I30" s="88">
        <f>IF(COUNTIF(J30:AW30,"&lt;&gt;")=0,"",SUMPRODUCT(((Recommendations[ImplStatus]="Implemented")+(Recommendations[ImplStatus]="Compensated"))*ISNUMBER(MATCH(Recommendations[Id],J30:AW30,0)))/COUNTIF(J30:AW30,"&lt;&gt;"))</f>
        <v>0</v>
      </c>
      <c r="J30" s="90" t="s">
        <v>297</v>
      </c>
      <c r="K30" s="90" t="s">
        <v>1615</v>
      </c>
      <c r="L30" s="90" t="s">
        <v>1620</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2141</v>
      </c>
      <c r="B31" s="80">
        <v>4</v>
      </c>
      <c r="C31" s="82" t="s">
        <v>25</v>
      </c>
      <c r="D31" s="84" t="s">
        <v>2142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2141</v>
      </c>
      <c r="B32" s="81" t="s">
        <v>2143</v>
      </c>
      <c r="C32" s="83" t="s">
        <v>2144</v>
      </c>
      <c r="D32" s="85" t="s">
        <v>2145</v>
      </c>
      <c r="E32" s="85" t="s">
        <v>2146</v>
      </c>
      <c r="F32" s="86" t="s">
        <v>2147</v>
      </c>
      <c r="G32" s="86" t="s">
        <v>2088</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2141</v>
      </c>
      <c r="B33" s="81" t="s">
        <v>2148</v>
      </c>
      <c r="C33" s="83" t="s">
        <v>2149</v>
      </c>
      <c r="D33" s="85" t="s">
        <v>2150</v>
      </c>
      <c r="E33" s="85" t="s">
        <v>2151</v>
      </c>
      <c r="F33" s="86" t="s">
        <v>2147</v>
      </c>
      <c r="G33" s="86" t="s">
        <v>2088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2141</v>
      </c>
      <c r="B34" s="81" t="s">
        <v>2152</v>
      </c>
      <c r="C34" s="83" t="s">
        <v>2153</v>
      </c>
      <c r="D34" s="85" t="s">
        <v>2154</v>
      </c>
      <c r="E34" s="85" t="s">
        <v>2155</v>
      </c>
      <c r="F34" s="86" t="s">
        <v>2029</v>
      </c>
      <c r="G34" s="86" t="s">
        <v>2072</v>
      </c>
      <c r="H34" s="86">
        <v>1</v>
      </c>
      <c r="I34" s="88">
        <f>IF(COUNTIF(J34:AW34,"&lt;&gt;")=0,"",SUMPRODUCT(((Recommendations[ImplStatus]="Implemented")+(Recommendations[ImplStatus]="Compensated"))*ISNUMBER(MATCH(Recommendations[Id],J34:AW34,0)))/COUNTIF(J34:AW34,"&lt;&gt;"))</f>
        <v>0</v>
      </c>
      <c r="J34" s="90" t="s">
        <v>359</v>
      </c>
      <c r="K34" s="90" t="s">
        <v>364</v>
      </c>
      <c r="L34" s="90" t="s">
        <v>1295</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2141</v>
      </c>
      <c r="B35" s="81" t="s">
        <v>2156</v>
      </c>
      <c r="C35" s="83" t="s">
        <v>2157</v>
      </c>
      <c r="D35" s="85" t="s">
        <v>2158</v>
      </c>
      <c r="E35" s="85" t="s">
        <v>2159</v>
      </c>
      <c r="F35" s="86" t="s">
        <v>2029</v>
      </c>
      <c r="G35" s="86" t="s">
        <v>2072</v>
      </c>
      <c r="H35" s="86">
        <v>1</v>
      </c>
      <c r="I35" s="88">
        <f>IF(COUNTIF(J35:AW35,"&lt;&gt;")=0,"",SUMPRODUCT(((Recommendations[ImplStatus]="Implemented")+(Recommendations[ImplStatus]="Compensated"))*ISNUMBER(MATCH(Recommendations[Id],J35:AW35,0)))/COUNTIF(J35:AW35,"&lt;&gt;"))</f>
        <v>0</v>
      </c>
      <c r="J35" s="90" t="s">
        <v>864</v>
      </c>
      <c r="K35" s="90" t="s">
        <v>870</v>
      </c>
      <c r="L35" s="90" t="s">
        <v>877</v>
      </c>
      <c r="M35" s="90" t="s">
        <v>883</v>
      </c>
      <c r="N35" s="90" t="s">
        <v>890</v>
      </c>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2141</v>
      </c>
      <c r="B36" s="81" t="s">
        <v>2160</v>
      </c>
      <c r="C36" s="83" t="s">
        <v>2161</v>
      </c>
      <c r="D36" s="85" t="s">
        <v>2162</v>
      </c>
      <c r="E36" s="85" t="s">
        <v>2163</v>
      </c>
      <c r="F36" s="86" t="s">
        <v>2029</v>
      </c>
      <c r="G36" s="86" t="s">
        <v>2072</v>
      </c>
      <c r="H36" s="86">
        <v>1</v>
      </c>
      <c r="I36" s="88">
        <f>IF(COUNTIF(J36:AW36,"&lt;&gt;")=0,"",SUMPRODUCT(((Recommendations[ImplStatus]="Implemented")+(Recommendations[ImplStatus]="Compensated"))*ISNUMBER(MATCH(Recommendations[Id],J36:AW36,0)))/COUNTIF(J36:AW36,"&lt;&gt;"))</f>
        <v>0</v>
      </c>
      <c r="J36" s="90" t="s">
        <v>864</v>
      </c>
      <c r="K36" s="90" t="s">
        <v>870</v>
      </c>
      <c r="L36" s="90" t="s">
        <v>877</v>
      </c>
      <c r="M36" s="90" t="s">
        <v>883</v>
      </c>
      <c r="N36" s="90" t="s">
        <v>890</v>
      </c>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2141</v>
      </c>
      <c r="B37" s="81" t="s">
        <v>2164</v>
      </c>
      <c r="C37" s="83" t="s">
        <v>2165</v>
      </c>
      <c r="D37" s="85" t="s">
        <v>2166</v>
      </c>
      <c r="E37" s="85" t="s">
        <v>2167</v>
      </c>
      <c r="F37" s="86" t="s">
        <v>2029</v>
      </c>
      <c r="G37" s="86" t="s">
        <v>2072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2141</v>
      </c>
      <c r="B38" s="81" t="s">
        <v>2168</v>
      </c>
      <c r="C38" s="83" t="s">
        <v>2169</v>
      </c>
      <c r="D38" s="85" t="s">
        <v>2170</v>
      </c>
      <c r="E38" s="85" t="s">
        <v>2171</v>
      </c>
      <c r="F38" s="86" t="s">
        <v>2172</v>
      </c>
      <c r="G38" s="86" t="s">
        <v>2072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2141</v>
      </c>
      <c r="B39" s="81" t="s">
        <v>2173</v>
      </c>
      <c r="C39" s="83" t="s">
        <v>2174</v>
      </c>
      <c r="D39" s="85" t="s">
        <v>2175</v>
      </c>
      <c r="E39" s="85" t="s">
        <v>2176</v>
      </c>
      <c r="F39" s="86" t="s">
        <v>2029</v>
      </c>
      <c r="G39" s="86" t="s">
        <v>2072</v>
      </c>
      <c r="H39" s="86">
        <v>2</v>
      </c>
      <c r="I39" s="88">
        <f>IF(COUNTIF(J39:AW39,"&lt;&gt;")=0,"",SUMPRODUCT(((Recommendations[ImplStatus]="Implemented")+(Recommendations[ImplStatus]="Compensated"))*ISNUMBER(MATCH(Recommendations[Id],J39:AW39,0)))/COUNTIF(J39:AW39,"&lt;&gt;"))</f>
        <v>0</v>
      </c>
      <c r="J39" s="90" t="s">
        <v>18</v>
      </c>
      <c r="K39" s="90" t="s">
        <v>30</v>
      </c>
      <c r="L39" s="90" t="s">
        <v>35</v>
      </c>
      <c r="M39" s="90" t="s">
        <v>40</v>
      </c>
      <c r="N39" s="90" t="s">
        <v>45</v>
      </c>
      <c r="O39" s="90" t="s">
        <v>50</v>
      </c>
      <c r="P39" s="90" t="s">
        <v>57</v>
      </c>
      <c r="Q39" s="90" t="s">
        <v>63</v>
      </c>
      <c r="R39" s="90" t="s">
        <v>69</v>
      </c>
      <c r="S39" s="90" t="s">
        <v>80</v>
      </c>
      <c r="T39" s="90" t="s">
        <v>225</v>
      </c>
      <c r="U39" s="90" t="s">
        <v>279</v>
      </c>
      <c r="V39" s="90" t="s">
        <v>302</v>
      </c>
      <c r="W39" s="90" t="s">
        <v>341</v>
      </c>
      <c r="X39" s="90" t="s">
        <v>391</v>
      </c>
      <c r="Y39" s="90" t="s">
        <v>403</v>
      </c>
      <c r="Z39" s="90" t="s">
        <v>409</v>
      </c>
      <c r="AA39" s="90" t="s">
        <v>415</v>
      </c>
      <c r="AB39" s="90" t="s">
        <v>421</v>
      </c>
      <c r="AC39" s="90" t="s">
        <v>427</v>
      </c>
      <c r="AD39" s="90" t="s">
        <v>433</v>
      </c>
      <c r="AE39" s="90" t="s">
        <v>439</v>
      </c>
      <c r="AF39" s="90" t="s">
        <v>445</v>
      </c>
      <c r="AG39" s="90" t="s">
        <v>451</v>
      </c>
      <c r="AH39" s="90" t="s">
        <v>457</v>
      </c>
      <c r="AI39" s="90" t="s">
        <v>463</v>
      </c>
      <c r="AJ39" s="90" t="s">
        <v>469</v>
      </c>
      <c r="AK39" s="90" t="s">
        <v>475</v>
      </c>
      <c r="AL39" s="90" t="s">
        <v>481</v>
      </c>
      <c r="AM39" s="90" t="s">
        <v>487</v>
      </c>
      <c r="AN39" s="90" t="s">
        <v>493</v>
      </c>
      <c r="AO39" s="90" t="s">
        <v>499</v>
      </c>
      <c r="AP39" s="90" t="s">
        <v>505</v>
      </c>
      <c r="AQ39" s="90" t="s">
        <v>511</v>
      </c>
      <c r="AR39" s="90" t="s">
        <v>517</v>
      </c>
      <c r="AS39" s="90" t="s">
        <v>523</v>
      </c>
      <c r="AT39" s="90" t="s">
        <v>530</v>
      </c>
      <c r="AU39" s="90" t="s">
        <v>536</v>
      </c>
      <c r="AV39" s="90" t="s">
        <v>541</v>
      </c>
      <c r="AW39" s="101" t="s">
        <v>546</v>
      </c>
    </row>
    <row r="40" spans="1:49" ht="60" customHeight="1" x14ac:dyDescent="0.35">
      <c r="A40" s="98" t="s">
        <v>2141</v>
      </c>
      <c r="B40" s="81" t="s">
        <v>2177</v>
      </c>
      <c r="C40" s="83" t="s">
        <v>2178</v>
      </c>
      <c r="D40" s="85" t="s">
        <v>2179</v>
      </c>
      <c r="E40" s="85" t="s">
        <v>2180</v>
      </c>
      <c r="F40" s="86" t="s">
        <v>2029</v>
      </c>
      <c r="G40" s="86" t="s">
        <v>2072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2141</v>
      </c>
      <c r="B41" s="81" t="s">
        <v>2181</v>
      </c>
      <c r="C41" s="83" t="s">
        <v>2182</v>
      </c>
      <c r="D41" s="85" t="s">
        <v>2183</v>
      </c>
      <c r="E41" s="85" t="s">
        <v>2184</v>
      </c>
      <c r="F41" s="86" t="s">
        <v>2029</v>
      </c>
      <c r="G41" s="86" t="s">
        <v>2072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2141</v>
      </c>
      <c r="B42" s="81" t="s">
        <v>2185</v>
      </c>
      <c r="C42" s="83" t="s">
        <v>2186</v>
      </c>
      <c r="D42" s="85" t="s">
        <v>2187</v>
      </c>
      <c r="E42" s="85" t="s">
        <v>2188</v>
      </c>
      <c r="F42" s="86" t="s">
        <v>2087</v>
      </c>
      <c r="G42" s="86" t="s">
        <v>2072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2141</v>
      </c>
      <c r="B43" s="81" t="s">
        <v>2189</v>
      </c>
      <c r="C43" s="83" t="s">
        <v>2190</v>
      </c>
      <c r="D43" s="85" t="s">
        <v>2191</v>
      </c>
      <c r="E43" s="85" t="s">
        <v>2192</v>
      </c>
      <c r="F43" s="86" t="s">
        <v>2087</v>
      </c>
      <c r="G43" s="86" t="s">
        <v>2072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2193</v>
      </c>
      <c r="B44" s="80">
        <v>5</v>
      </c>
      <c r="C44" s="82" t="s">
        <v>25</v>
      </c>
      <c r="D44" s="84" t="s">
        <v>2194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2193</v>
      </c>
      <c r="B45" s="81" t="s">
        <v>2195</v>
      </c>
      <c r="C45" s="83" t="s">
        <v>2196</v>
      </c>
      <c r="D45" s="85" t="s">
        <v>2197</v>
      </c>
      <c r="E45" s="85" t="s">
        <v>2198</v>
      </c>
      <c r="F45" s="86" t="s">
        <v>2172</v>
      </c>
      <c r="G45" s="86" t="s">
        <v>2030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2193</v>
      </c>
      <c r="B46" s="81" t="s">
        <v>2199</v>
      </c>
      <c r="C46" s="83" t="s">
        <v>2200</v>
      </c>
      <c r="D46" s="85" t="s">
        <v>2201</v>
      </c>
      <c r="E46" s="85" t="s">
        <v>2202</v>
      </c>
      <c r="F46" s="86" t="s">
        <v>2172</v>
      </c>
      <c r="G46" s="86" t="s">
        <v>2072</v>
      </c>
      <c r="H46" s="86">
        <v>1</v>
      </c>
      <c r="I46" s="88">
        <f>IF(COUNTIF(J46:AW46,"&lt;&gt;")=0,"",SUMPRODUCT(((Recommendations[ImplStatus]="Implemented")+(Recommendations[ImplStatus]="Compensated"))*ISNUMBER(MATCH(Recommendations[Id],J46:AW46,0)))/COUNTIF(J46:AW46,"&lt;&gt;"))</f>
        <v>0</v>
      </c>
      <c r="J46" s="90" t="s">
        <v>943</v>
      </c>
      <c r="K46" s="90" t="s">
        <v>949</v>
      </c>
      <c r="L46" s="90" t="s">
        <v>955</v>
      </c>
      <c r="M46" s="90" t="s">
        <v>1003</v>
      </c>
      <c r="N46" s="90" t="s">
        <v>1021</v>
      </c>
      <c r="O46" s="90" t="s">
        <v>1077</v>
      </c>
      <c r="P46" s="90" t="s">
        <v>1093</v>
      </c>
      <c r="Q46" s="90" t="s">
        <v>1098</v>
      </c>
      <c r="R46" s="90" t="s">
        <v>1124</v>
      </c>
      <c r="S46" s="90" t="s">
        <v>1130</v>
      </c>
      <c r="T46" s="90" t="s">
        <v>1137</v>
      </c>
      <c r="U46" s="90" t="s">
        <v>1144</v>
      </c>
      <c r="V46" s="90" t="s">
        <v>1150</v>
      </c>
      <c r="W46" s="90" t="s">
        <v>1156</v>
      </c>
      <c r="X46" s="90" t="s">
        <v>1162</v>
      </c>
      <c r="Y46" s="90" t="s">
        <v>1168</v>
      </c>
      <c r="Z46" s="90" t="s">
        <v>1174</v>
      </c>
      <c r="AA46" s="90" t="s">
        <v>1179</v>
      </c>
      <c r="AB46" s="90" t="s">
        <v>1190</v>
      </c>
      <c r="AC46" s="90" t="s">
        <v>1195</v>
      </c>
      <c r="AD46" s="90" t="s">
        <v>1210</v>
      </c>
      <c r="AE46" s="90" t="s">
        <v>1217</v>
      </c>
      <c r="AF46" s="90" t="s">
        <v>1224</v>
      </c>
      <c r="AG46" s="90" t="s">
        <v>1236</v>
      </c>
      <c r="AH46" s="90" t="s">
        <v>1242</v>
      </c>
      <c r="AI46" s="90" t="s">
        <v>1705</v>
      </c>
      <c r="AJ46" s="90"/>
      <c r="AK46" s="90"/>
      <c r="AL46" s="90"/>
      <c r="AM46" s="90"/>
      <c r="AN46" s="90"/>
      <c r="AO46" s="90"/>
      <c r="AP46" s="90"/>
      <c r="AQ46" s="90"/>
      <c r="AR46" s="90"/>
      <c r="AS46" s="90"/>
      <c r="AT46" s="90"/>
      <c r="AU46" s="90"/>
      <c r="AV46" s="90"/>
      <c r="AW46" s="101"/>
    </row>
    <row r="47" spans="1:49" ht="60" customHeight="1" x14ac:dyDescent="0.35">
      <c r="A47" s="98" t="s">
        <v>2193</v>
      </c>
      <c r="B47" s="81" t="s">
        <v>2203</v>
      </c>
      <c r="C47" s="83" t="s">
        <v>2204</v>
      </c>
      <c r="D47" s="85" t="s">
        <v>2205</v>
      </c>
      <c r="E47" s="85" t="s">
        <v>2206</v>
      </c>
      <c r="F47" s="86" t="s">
        <v>2172</v>
      </c>
      <c r="G47" s="86" t="s">
        <v>2072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2193</v>
      </c>
      <c r="B48" s="81" t="s">
        <v>2207</v>
      </c>
      <c r="C48" s="83" t="s">
        <v>2208</v>
      </c>
      <c r="D48" s="85" t="s">
        <v>2209</v>
      </c>
      <c r="E48" s="85" t="s">
        <v>2210</v>
      </c>
      <c r="F48" s="86" t="s">
        <v>2172</v>
      </c>
      <c r="G48" s="86" t="s">
        <v>2072</v>
      </c>
      <c r="H48" s="86">
        <v>1</v>
      </c>
      <c r="I48" s="88">
        <f>IF(COUNTIF(J48:AW48,"&lt;&gt;")=0,"",SUMPRODUCT(((Recommendations[ImplStatus]="Implemented")+(Recommendations[ImplStatus]="Compensated"))*ISNUMBER(MATCH(Recommendations[Id],J48:AW48,0)))/COUNTIF(J48:AW48,"&lt;&gt;"))</f>
        <v>0</v>
      </c>
      <c r="J48" s="90" t="s">
        <v>1009</v>
      </c>
      <c r="K48" s="90" t="s">
        <v>1028</v>
      </c>
      <c r="L48" s="90" t="s">
        <v>1033</v>
      </c>
      <c r="M48" s="90" t="s">
        <v>1044</v>
      </c>
      <c r="N48" s="90" t="s">
        <v>1050</v>
      </c>
      <c r="O48" s="90" t="s">
        <v>1055</v>
      </c>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2193</v>
      </c>
      <c r="B49" s="81" t="s">
        <v>2211</v>
      </c>
      <c r="C49" s="83" t="s">
        <v>2212</v>
      </c>
      <c r="D49" s="85" t="s">
        <v>2213</v>
      </c>
      <c r="E49" s="85" t="s">
        <v>2214</v>
      </c>
      <c r="F49" s="86" t="s">
        <v>2172</v>
      </c>
      <c r="G49" s="86" t="s">
        <v>2030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2193</v>
      </c>
      <c r="B50" s="81" t="s">
        <v>2215</v>
      </c>
      <c r="C50" s="83" t="s">
        <v>2216</v>
      </c>
      <c r="D50" s="85" t="s">
        <v>2217</v>
      </c>
      <c r="E50" s="85" t="s">
        <v>2218</v>
      </c>
      <c r="F50" s="86" t="s">
        <v>2172</v>
      </c>
      <c r="G50" s="86" t="s">
        <v>2088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2219</v>
      </c>
      <c r="B51" s="80">
        <v>6</v>
      </c>
      <c r="C51" s="82" t="s">
        <v>25</v>
      </c>
      <c r="D51" s="84" t="s">
        <v>2220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2219</v>
      </c>
      <c r="B52" s="81" t="s">
        <v>2221</v>
      </c>
      <c r="C52" s="83" t="s">
        <v>2222</v>
      </c>
      <c r="D52" s="85" t="s">
        <v>2223</v>
      </c>
      <c r="E52" s="85" t="s">
        <v>2224</v>
      </c>
      <c r="F52" s="86" t="s">
        <v>2147</v>
      </c>
      <c r="G52" s="86" t="s">
        <v>2088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2219</v>
      </c>
      <c r="B53" s="81" t="s">
        <v>2225</v>
      </c>
      <c r="C53" s="83" t="s">
        <v>2226</v>
      </c>
      <c r="D53" s="85" t="s">
        <v>2227</v>
      </c>
      <c r="E53" s="85" t="s">
        <v>2228</v>
      </c>
      <c r="F53" s="86" t="s">
        <v>2147</v>
      </c>
      <c r="G53" s="86" t="s">
        <v>2088</v>
      </c>
      <c r="H53" s="86">
        <v>1</v>
      </c>
      <c r="I53" s="88">
        <f>IF(COUNTIF(J53:AW53,"&lt;&gt;")=0,"",SUMPRODUCT(((Recommendations[ImplStatus]="Implemented")+(Recommendations[ImplStatus]="Compensated"))*ISNUMBER(MATCH(Recommendations[Id],J53:AW53,0)))/COUNTIF(J53:AW53,"&lt;&gt;"))</f>
        <v>0</v>
      </c>
      <c r="J53" s="90" t="s">
        <v>1088</v>
      </c>
      <c r="K53" s="90" t="s">
        <v>1104</v>
      </c>
      <c r="L53" s="90" t="s">
        <v>1110</v>
      </c>
      <c r="M53" s="90" t="s">
        <v>1117</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2219</v>
      </c>
      <c r="B54" s="81" t="s">
        <v>2229</v>
      </c>
      <c r="C54" s="83" t="s">
        <v>2230</v>
      </c>
      <c r="D54" s="85" t="s">
        <v>2231</v>
      </c>
      <c r="E54" s="85" t="s">
        <v>2232</v>
      </c>
      <c r="F54" s="86" t="s">
        <v>2172</v>
      </c>
      <c r="G54" s="86" t="s">
        <v>2072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2219</v>
      </c>
      <c r="B55" s="81" t="s">
        <v>2233</v>
      </c>
      <c r="C55" s="83" t="s">
        <v>2234</v>
      </c>
      <c r="D55" s="85" t="s">
        <v>2235</v>
      </c>
      <c r="E55" s="85" t="s">
        <v>2236</v>
      </c>
      <c r="F55" s="86" t="s">
        <v>2172</v>
      </c>
      <c r="G55" s="86" t="s">
        <v>2072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2219</v>
      </c>
      <c r="B56" s="81" t="s">
        <v>2237</v>
      </c>
      <c r="C56" s="83" t="s">
        <v>2238</v>
      </c>
      <c r="D56" s="85" t="s">
        <v>2239</v>
      </c>
      <c r="E56" s="85" t="s">
        <v>2240</v>
      </c>
      <c r="F56" s="86" t="s">
        <v>2172</v>
      </c>
      <c r="G56" s="86" t="s">
        <v>2072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2219</v>
      </c>
      <c r="B57" s="81" t="s">
        <v>2241</v>
      </c>
      <c r="C57" s="83" t="s">
        <v>2242</v>
      </c>
      <c r="D57" s="85" t="s">
        <v>2243</v>
      </c>
      <c r="E57" s="85" t="s">
        <v>2244</v>
      </c>
      <c r="F57" s="86" t="s">
        <v>2055</v>
      </c>
      <c r="G57" s="86" t="s">
        <v>2030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2219</v>
      </c>
      <c r="B58" s="81" t="s">
        <v>2245</v>
      </c>
      <c r="C58" s="83" t="s">
        <v>2246</v>
      </c>
      <c r="D58" s="85" t="s">
        <v>2247</v>
      </c>
      <c r="E58" s="85" t="s">
        <v>2248</v>
      </c>
      <c r="F58" s="86" t="s">
        <v>2172</v>
      </c>
      <c r="G58" s="86" t="s">
        <v>2072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2219</v>
      </c>
      <c r="B59" s="81" t="s">
        <v>2249</v>
      </c>
      <c r="C59" s="83" t="s">
        <v>2250</v>
      </c>
      <c r="D59" s="85" t="s">
        <v>2251</v>
      </c>
      <c r="E59" s="85" t="s">
        <v>2252</v>
      </c>
      <c r="F59" s="86" t="s">
        <v>2172</v>
      </c>
      <c r="G59" s="86" t="s">
        <v>2088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2253</v>
      </c>
      <c r="B60" s="80">
        <v>7</v>
      </c>
      <c r="C60" s="82" t="s">
        <v>25</v>
      </c>
      <c r="D60" s="84" t="s">
        <v>2254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2253</v>
      </c>
      <c r="B61" s="81" t="s">
        <v>2255</v>
      </c>
      <c r="C61" s="83" t="s">
        <v>2256</v>
      </c>
      <c r="D61" s="85" t="s">
        <v>2257</v>
      </c>
      <c r="E61" s="85" t="s">
        <v>2258</v>
      </c>
      <c r="F61" s="86" t="s">
        <v>2147</v>
      </c>
      <c r="G61" s="86" t="s">
        <v>2088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2253</v>
      </c>
      <c r="B62" s="81" t="s">
        <v>2259</v>
      </c>
      <c r="C62" s="83" t="s">
        <v>2260</v>
      </c>
      <c r="D62" s="85" t="s">
        <v>2261</v>
      </c>
      <c r="E62" s="85" t="s">
        <v>2262</v>
      </c>
      <c r="F62" s="86" t="s">
        <v>2147</v>
      </c>
      <c r="G62" s="86" t="s">
        <v>2088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2253</v>
      </c>
      <c r="B63" s="81" t="s">
        <v>2263</v>
      </c>
      <c r="C63" s="83" t="s">
        <v>2264</v>
      </c>
      <c r="D63" s="85" t="s">
        <v>2265</v>
      </c>
      <c r="E63" s="85" t="s">
        <v>2266</v>
      </c>
      <c r="F63" s="86" t="s">
        <v>2055</v>
      </c>
      <c r="G63" s="86" t="s">
        <v>2072</v>
      </c>
      <c r="H63" s="86">
        <v>1</v>
      </c>
      <c r="I63" s="88">
        <f>IF(COUNTIF(J63:AW63,"&lt;&gt;")=0,"",SUMPRODUCT(((Recommendations[ImplStatus]="Implemented")+(Recommendations[ImplStatus]="Compensated"))*ISNUMBER(MATCH(Recommendations[Id],J63:AW63,0)))/COUNTIF(J63:AW63,"&lt;&gt;"))</f>
        <v>0</v>
      </c>
      <c r="J63" s="90" t="s">
        <v>215</v>
      </c>
      <c r="K63" s="90" t="s">
        <v>220</v>
      </c>
      <c r="L63" s="90" t="s">
        <v>232</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2253</v>
      </c>
      <c r="B64" s="81" t="s">
        <v>2267</v>
      </c>
      <c r="C64" s="83" t="s">
        <v>2268</v>
      </c>
      <c r="D64" s="85" t="s">
        <v>2269</v>
      </c>
      <c r="E64" s="85" t="s">
        <v>2270</v>
      </c>
      <c r="F64" s="86" t="s">
        <v>2055</v>
      </c>
      <c r="G64" s="86" t="s">
        <v>2072</v>
      </c>
      <c r="H64" s="86">
        <v>1</v>
      </c>
      <c r="I64" s="88">
        <f>IF(COUNTIF(J64:AW64,"&lt;&gt;")=0,"",SUMPRODUCT(((Recommendations[ImplStatus]="Implemented")+(Recommendations[ImplStatus]="Compensated"))*ISNUMBER(MATCH(Recommendations[Id],J64:AW64,0)))/COUNTIF(J64:AW64,"&lt;&gt;"))</f>
        <v>0</v>
      </c>
      <c r="J64" s="90" t="s">
        <v>215</v>
      </c>
      <c r="K64" s="90" t="s">
        <v>220</v>
      </c>
      <c r="L64" s="90" t="s">
        <v>232</v>
      </c>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2253</v>
      </c>
      <c r="B65" s="81" t="s">
        <v>2271</v>
      </c>
      <c r="C65" s="83" t="s">
        <v>2272</v>
      </c>
      <c r="D65" s="85" t="s">
        <v>2273</v>
      </c>
      <c r="E65" s="85" t="s">
        <v>2274</v>
      </c>
      <c r="F65" s="86" t="s">
        <v>2055</v>
      </c>
      <c r="G65" s="86" t="s">
        <v>2030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2253</v>
      </c>
      <c r="B66" s="81" t="s">
        <v>2275</v>
      </c>
      <c r="C66" s="83" t="s">
        <v>2276</v>
      </c>
      <c r="D66" s="85" t="s">
        <v>2277</v>
      </c>
      <c r="E66" s="85" t="s">
        <v>2278</v>
      </c>
      <c r="F66" s="86" t="s">
        <v>2055</v>
      </c>
      <c r="G66" s="86" t="s">
        <v>2030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2253</v>
      </c>
      <c r="B67" s="81" t="s">
        <v>2279</v>
      </c>
      <c r="C67" s="83" t="s">
        <v>2280</v>
      </c>
      <c r="D67" s="85" t="s">
        <v>2281</v>
      </c>
      <c r="E67" s="85" t="s">
        <v>2282</v>
      </c>
      <c r="F67" s="86" t="s">
        <v>2055</v>
      </c>
      <c r="G67" s="86" t="s">
        <v>2035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2283</v>
      </c>
      <c r="B68" s="80">
        <v>8</v>
      </c>
      <c r="C68" s="82" t="s">
        <v>25</v>
      </c>
      <c r="D68" s="84" t="s">
        <v>2284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2283</v>
      </c>
      <c r="B69" s="81" t="s">
        <v>2285</v>
      </c>
      <c r="C69" s="83" t="s">
        <v>2286</v>
      </c>
      <c r="D69" s="85" t="s">
        <v>2287</v>
      </c>
      <c r="E69" s="85" t="s">
        <v>2288</v>
      </c>
      <c r="F69" s="86" t="s">
        <v>2147</v>
      </c>
      <c r="G69" s="86" t="s">
        <v>2088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2283</v>
      </c>
      <c r="B70" s="81" t="s">
        <v>2289</v>
      </c>
      <c r="C70" s="83" t="s">
        <v>2290</v>
      </c>
      <c r="D70" s="85" t="s">
        <v>2291</v>
      </c>
      <c r="E70" s="85" t="s">
        <v>2292</v>
      </c>
      <c r="F70" s="86" t="s">
        <v>2087</v>
      </c>
      <c r="G70" s="86" t="s">
        <v>2040</v>
      </c>
      <c r="H70" s="86">
        <v>1</v>
      </c>
      <c r="I70" s="88">
        <f>IF(COUNTIF(J70:AW70,"&lt;&gt;")=0,"",SUMPRODUCT(((Recommendations[ImplStatus]="Implemented")+(Recommendations[ImplStatus]="Compensated"))*ISNUMBER(MATCH(Recommendations[Id],J70:AW70,0)))/COUNTIF(J70:AW70,"&lt;&gt;"))</f>
        <v>0</v>
      </c>
      <c r="J70" s="90" t="s">
        <v>973</v>
      </c>
      <c r="K70" s="90" t="s">
        <v>1307</v>
      </c>
      <c r="L70" s="90" t="s">
        <v>1317</v>
      </c>
      <c r="M70" s="90" t="s">
        <v>1329</v>
      </c>
      <c r="N70" s="90" t="s">
        <v>1334</v>
      </c>
      <c r="O70" s="90" t="s">
        <v>1339</v>
      </c>
      <c r="P70" s="90" t="s">
        <v>1349</v>
      </c>
      <c r="Q70" s="90" t="s">
        <v>1355</v>
      </c>
      <c r="R70" s="90" t="s">
        <v>1361</v>
      </c>
      <c r="S70" s="90" t="s">
        <v>1368</v>
      </c>
      <c r="T70" s="90" t="s">
        <v>1374</v>
      </c>
      <c r="U70" s="90" t="s">
        <v>1379</v>
      </c>
      <c r="V70" s="90" t="s">
        <v>1384</v>
      </c>
      <c r="W70" s="90" t="s">
        <v>1389</v>
      </c>
      <c r="X70" s="90" t="s">
        <v>1394</v>
      </c>
      <c r="Y70" s="90" t="s">
        <v>1421</v>
      </c>
      <c r="Z70" s="90" t="s">
        <v>1426</v>
      </c>
      <c r="AA70" s="90" t="s">
        <v>1431</v>
      </c>
      <c r="AB70" s="90" t="s">
        <v>1449</v>
      </c>
      <c r="AC70" s="90" t="s">
        <v>1455</v>
      </c>
      <c r="AD70" s="90" t="s">
        <v>1533</v>
      </c>
      <c r="AE70" s="90" t="s">
        <v>1538</v>
      </c>
      <c r="AF70" s="90" t="s">
        <v>1543</v>
      </c>
      <c r="AG70" s="90" t="s">
        <v>1548</v>
      </c>
      <c r="AH70" s="90"/>
      <c r="AI70" s="90"/>
      <c r="AJ70" s="90"/>
      <c r="AK70" s="90"/>
      <c r="AL70" s="90"/>
      <c r="AM70" s="90"/>
      <c r="AN70" s="90"/>
      <c r="AO70" s="90"/>
      <c r="AP70" s="90"/>
      <c r="AQ70" s="90"/>
      <c r="AR70" s="90"/>
      <c r="AS70" s="90"/>
      <c r="AT70" s="90"/>
      <c r="AU70" s="90"/>
      <c r="AV70" s="90"/>
      <c r="AW70" s="101"/>
    </row>
    <row r="71" spans="1:49" ht="60" customHeight="1" x14ac:dyDescent="0.35">
      <c r="A71" s="98" t="s">
        <v>2283</v>
      </c>
      <c r="B71" s="81" t="s">
        <v>2293</v>
      </c>
      <c r="C71" s="83" t="s">
        <v>2294</v>
      </c>
      <c r="D71" s="85" t="s">
        <v>2295</v>
      </c>
      <c r="E71" s="85" t="s">
        <v>2296</v>
      </c>
      <c r="F71" s="86" t="s">
        <v>2087</v>
      </c>
      <c r="G71" s="86" t="s">
        <v>2072</v>
      </c>
      <c r="H71" s="86">
        <v>1</v>
      </c>
      <c r="I71" s="88">
        <f>IF(COUNTIF(J71:AW71,"&lt;&gt;")=0,"",SUMPRODUCT(((Recommendations[ImplStatus]="Implemented")+(Recommendations[ImplStatus]="Compensated"))*ISNUMBER(MATCH(Recommendations[Id],J71:AW71,0)))/COUNTIF(J71:AW71,"&lt;&gt;"))</f>
        <v>0</v>
      </c>
      <c r="J71" s="90" t="s">
        <v>178</v>
      </c>
      <c r="K71" s="90" t="s">
        <v>197</v>
      </c>
      <c r="L71" s="90" t="s">
        <v>1355</v>
      </c>
      <c r="M71" s="90" t="s">
        <v>1404</v>
      </c>
      <c r="N71" s="90" t="s">
        <v>1438</v>
      </c>
      <c r="O71" s="90" t="s">
        <v>1444</v>
      </c>
      <c r="P71" s="90" t="s">
        <v>1449</v>
      </c>
      <c r="Q71" s="90" t="s">
        <v>1455</v>
      </c>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2283</v>
      </c>
      <c r="B72" s="81" t="s">
        <v>2297</v>
      </c>
      <c r="C72" s="83" t="s">
        <v>2298</v>
      </c>
      <c r="D72" s="85" t="s">
        <v>2299</v>
      </c>
      <c r="E72" s="85" t="s">
        <v>2300</v>
      </c>
      <c r="F72" s="86" t="s">
        <v>2301</v>
      </c>
      <c r="G72" s="86" t="s">
        <v>2072</v>
      </c>
      <c r="H72" s="86">
        <v>2</v>
      </c>
      <c r="I72" s="88">
        <f>IF(COUNTIF(J72:AW72,"&lt;&gt;")=0,"",SUMPRODUCT(((Recommendations[ImplStatus]="Implemented")+(Recommendations[ImplStatus]="Compensated"))*ISNUMBER(MATCH(Recommendations[Id],J72:AW72,0)))/COUNTIF(J72:AW72,"&lt;&gt;"))</f>
        <v>0</v>
      </c>
      <c r="J72" s="90" t="s">
        <v>562</v>
      </c>
      <c r="K72" s="90" t="s">
        <v>568</v>
      </c>
      <c r="L72" s="90" t="s">
        <v>574</v>
      </c>
      <c r="M72" s="90" t="s">
        <v>580</v>
      </c>
      <c r="N72" s="90" t="s">
        <v>591</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2283</v>
      </c>
      <c r="B73" s="81" t="s">
        <v>2302</v>
      </c>
      <c r="C73" s="83" t="s">
        <v>2303</v>
      </c>
      <c r="D73" s="85" t="s">
        <v>2304</v>
      </c>
      <c r="E73" s="85" t="s">
        <v>2305</v>
      </c>
      <c r="F73" s="86" t="s">
        <v>2087</v>
      </c>
      <c r="G73" s="86" t="s">
        <v>2040</v>
      </c>
      <c r="H73" s="86">
        <v>2</v>
      </c>
      <c r="I73" s="88">
        <f>IF(COUNTIF(J73:AW73,"&lt;&gt;")=0,"",SUMPRODUCT(((Recommendations[ImplStatus]="Implemented")+(Recommendations[ImplStatus]="Compensated"))*ISNUMBER(MATCH(Recommendations[Id],J73:AW73,0)))/COUNTIF(J73:AW73,"&lt;&gt;"))</f>
        <v>0</v>
      </c>
      <c r="J73" s="90" t="s">
        <v>796</v>
      </c>
      <c r="K73" s="90" t="s">
        <v>802</v>
      </c>
      <c r="L73" s="90" t="s">
        <v>985</v>
      </c>
      <c r="M73" s="90" t="s">
        <v>1039</v>
      </c>
      <c r="N73" s="90" t="s">
        <v>1416</v>
      </c>
      <c r="O73" s="90" t="s">
        <v>1462</v>
      </c>
      <c r="P73" s="90" t="s">
        <v>1467</v>
      </c>
      <c r="Q73" s="90" t="s">
        <v>1472</v>
      </c>
      <c r="R73" s="90" t="s">
        <v>1477</v>
      </c>
      <c r="S73" s="90" t="s">
        <v>1482</v>
      </c>
      <c r="T73" s="90" t="s">
        <v>1487</v>
      </c>
      <c r="U73" s="90" t="s">
        <v>1493</v>
      </c>
      <c r="V73" s="90" t="s">
        <v>1498</v>
      </c>
      <c r="W73" s="90" t="s">
        <v>1503</v>
      </c>
      <c r="X73" s="90" t="s">
        <v>1508</v>
      </c>
      <c r="Y73" s="90" t="s">
        <v>1513</v>
      </c>
      <c r="Z73" s="90" t="s">
        <v>1518</v>
      </c>
      <c r="AA73" s="90" t="s">
        <v>1523</v>
      </c>
      <c r="AB73" s="90" t="s">
        <v>1528</v>
      </c>
      <c r="AC73" s="90" t="s">
        <v>1553</v>
      </c>
      <c r="AD73" s="90" t="s">
        <v>1558</v>
      </c>
      <c r="AE73" s="90" t="s">
        <v>1563</v>
      </c>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2283</v>
      </c>
      <c r="B74" s="81" t="s">
        <v>2306</v>
      </c>
      <c r="C74" s="83" t="s">
        <v>2307</v>
      </c>
      <c r="D74" s="85" t="s">
        <v>2308</v>
      </c>
      <c r="E74" s="85" t="s">
        <v>2309</v>
      </c>
      <c r="F74" s="86" t="s">
        <v>2087</v>
      </c>
      <c r="G74" s="86" t="s">
        <v>2040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2283</v>
      </c>
      <c r="B75" s="81" t="s">
        <v>2310</v>
      </c>
      <c r="C75" s="83" t="s">
        <v>2311</v>
      </c>
      <c r="D75" s="85" t="s">
        <v>2312</v>
      </c>
      <c r="E75" s="85" t="s">
        <v>2313</v>
      </c>
      <c r="F75" s="86" t="s">
        <v>2087</v>
      </c>
      <c r="G75" s="86" t="s">
        <v>2040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2283</v>
      </c>
      <c r="B76" s="81" t="s">
        <v>2314</v>
      </c>
      <c r="C76" s="83" t="s">
        <v>2315</v>
      </c>
      <c r="D76" s="85" t="s">
        <v>2316</v>
      </c>
      <c r="E76" s="85" t="s">
        <v>2317</v>
      </c>
      <c r="F76" s="86" t="s">
        <v>2087</v>
      </c>
      <c r="G76" s="86" t="s">
        <v>2040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2283</v>
      </c>
      <c r="B77" s="81" t="s">
        <v>2318</v>
      </c>
      <c r="C77" s="83" t="s">
        <v>2319</v>
      </c>
      <c r="D77" s="85" t="s">
        <v>2320</v>
      </c>
      <c r="E77" s="85" t="s">
        <v>2321</v>
      </c>
      <c r="F77" s="86" t="s">
        <v>2087</v>
      </c>
      <c r="G77" s="86" t="s">
        <v>2040</v>
      </c>
      <c r="H77" s="86">
        <v>2</v>
      </c>
      <c r="I77" s="88">
        <f>IF(COUNTIF(J77:AW77,"&lt;&gt;")=0,"",SUMPRODUCT(((Recommendations[ImplStatus]="Implemented")+(Recommendations[ImplStatus]="Compensated"))*ISNUMBER(MATCH(Recommendations[Id],J77:AW77,0)))/COUNTIF(J77:AW77,"&lt;&gt;"))</f>
        <v>0</v>
      </c>
      <c r="J77" s="90" t="s">
        <v>1379</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2283</v>
      </c>
      <c r="B78" s="81" t="s">
        <v>2322</v>
      </c>
      <c r="C78" s="83" t="s">
        <v>2323</v>
      </c>
      <c r="D78" s="85" t="s">
        <v>2324</v>
      </c>
      <c r="E78" s="85" t="s">
        <v>2325</v>
      </c>
      <c r="F78" s="86" t="s">
        <v>2087</v>
      </c>
      <c r="G78" s="86" t="s">
        <v>2072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2283</v>
      </c>
      <c r="B79" s="81" t="s">
        <v>2326</v>
      </c>
      <c r="C79" s="83" t="s">
        <v>2327</v>
      </c>
      <c r="D79" s="85" t="s">
        <v>2328</v>
      </c>
      <c r="E79" s="85" t="s">
        <v>2329</v>
      </c>
      <c r="F79" s="86" t="s">
        <v>2087</v>
      </c>
      <c r="G79" s="86" t="s">
        <v>2040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2283</v>
      </c>
      <c r="B80" s="81" t="s">
        <v>2330</v>
      </c>
      <c r="C80" s="83" t="s">
        <v>2331</v>
      </c>
      <c r="D80" s="85" t="s">
        <v>2332</v>
      </c>
      <c r="E80" s="85" t="s">
        <v>2333</v>
      </c>
      <c r="F80" s="86" t="s">
        <v>2087</v>
      </c>
      <c r="G80" s="86" t="s">
        <v>2040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2334</v>
      </c>
      <c r="B81" s="80">
        <v>9</v>
      </c>
      <c r="C81" s="82" t="s">
        <v>25</v>
      </c>
      <c r="D81" s="84" t="s">
        <v>2335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2334</v>
      </c>
      <c r="B82" s="81" t="s">
        <v>2336</v>
      </c>
      <c r="C82" s="83" t="s">
        <v>2337</v>
      </c>
      <c r="D82" s="85" t="s">
        <v>2338</v>
      </c>
      <c r="E82" s="85" t="s">
        <v>2339</v>
      </c>
      <c r="F82" s="86" t="s">
        <v>2055</v>
      </c>
      <c r="G82" s="86" t="s">
        <v>2072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2334</v>
      </c>
      <c r="B83" s="81" t="s">
        <v>2340</v>
      </c>
      <c r="C83" s="83" t="s">
        <v>2341</v>
      </c>
      <c r="D83" s="85" t="s">
        <v>2342</v>
      </c>
      <c r="E83" s="85" t="s">
        <v>2343</v>
      </c>
      <c r="F83" s="86" t="s">
        <v>2029</v>
      </c>
      <c r="G83" s="86" t="s">
        <v>2072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2334</v>
      </c>
      <c r="B84" s="81" t="s">
        <v>2344</v>
      </c>
      <c r="C84" s="83" t="s">
        <v>2345</v>
      </c>
      <c r="D84" s="85" t="s">
        <v>2346</v>
      </c>
      <c r="E84" s="85" t="s">
        <v>2347</v>
      </c>
      <c r="F84" s="86" t="s">
        <v>2301</v>
      </c>
      <c r="G84" s="86" t="s">
        <v>2072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2334</v>
      </c>
      <c r="B85" s="81" t="s">
        <v>2348</v>
      </c>
      <c r="C85" s="83" t="s">
        <v>2349</v>
      </c>
      <c r="D85" s="85" t="s">
        <v>2350</v>
      </c>
      <c r="E85" s="85" t="s">
        <v>2351</v>
      </c>
      <c r="F85" s="86" t="s">
        <v>2055</v>
      </c>
      <c r="G85" s="86" t="s">
        <v>2072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2334</v>
      </c>
      <c r="B86" s="81" t="s">
        <v>2352</v>
      </c>
      <c r="C86" s="83" t="s">
        <v>2353</v>
      </c>
      <c r="D86" s="85" t="s">
        <v>2354</v>
      </c>
      <c r="E86" s="85" t="s">
        <v>2355</v>
      </c>
      <c r="F86" s="86" t="s">
        <v>2301</v>
      </c>
      <c r="G86" s="86" t="s">
        <v>2072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2334</v>
      </c>
      <c r="B87" s="81" t="s">
        <v>2356</v>
      </c>
      <c r="C87" s="83" t="s">
        <v>2357</v>
      </c>
      <c r="D87" s="85" t="s">
        <v>2358</v>
      </c>
      <c r="E87" s="85" t="s">
        <v>2359</v>
      </c>
      <c r="F87" s="86" t="s">
        <v>2301</v>
      </c>
      <c r="G87" s="86" t="s">
        <v>2072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2334</v>
      </c>
      <c r="B88" s="81" t="s">
        <v>2360</v>
      </c>
      <c r="C88" s="83" t="s">
        <v>2361</v>
      </c>
      <c r="D88" s="85" t="s">
        <v>2362</v>
      </c>
      <c r="E88" s="85" t="s">
        <v>2363</v>
      </c>
      <c r="F88" s="86" t="s">
        <v>2301</v>
      </c>
      <c r="G88" s="86" t="s">
        <v>2072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2364</v>
      </c>
      <c r="B89" s="80">
        <v>10</v>
      </c>
      <c r="C89" s="82" t="s">
        <v>25</v>
      </c>
      <c r="D89" s="84" t="s">
        <v>2365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2364</v>
      </c>
      <c r="B90" s="81" t="s">
        <v>2366</v>
      </c>
      <c r="C90" s="83" t="s">
        <v>2367</v>
      </c>
      <c r="D90" s="85" t="s">
        <v>2368</v>
      </c>
      <c r="E90" s="85" t="s">
        <v>2369</v>
      </c>
      <c r="F90" s="86" t="s">
        <v>2029</v>
      </c>
      <c r="G90" s="86" t="s">
        <v>2040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2364</v>
      </c>
      <c r="B91" s="81" t="s">
        <v>2370</v>
      </c>
      <c r="C91" s="83" t="s">
        <v>2371</v>
      </c>
      <c r="D91" s="85" t="s">
        <v>2372</v>
      </c>
      <c r="E91" s="85" t="s">
        <v>2373</v>
      </c>
      <c r="F91" s="86" t="s">
        <v>2029</v>
      </c>
      <c r="G91" s="86" t="s">
        <v>2072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2364</v>
      </c>
      <c r="B92" s="81" t="s">
        <v>2374</v>
      </c>
      <c r="C92" s="83" t="s">
        <v>2375</v>
      </c>
      <c r="D92" s="85" t="s">
        <v>2376</v>
      </c>
      <c r="E92" s="85" t="s">
        <v>2377</v>
      </c>
      <c r="F92" s="86" t="s">
        <v>2029</v>
      </c>
      <c r="G92" s="86" t="s">
        <v>2072</v>
      </c>
      <c r="H92" s="86">
        <v>1</v>
      </c>
      <c r="I92" s="88">
        <f>IF(COUNTIF(J92:AW92,"&lt;&gt;")=0,"",SUMPRODUCT(((Recommendations[ImplStatus]="Implemented")+(Recommendations[ImplStatus]="Compensated"))*ISNUMBER(MATCH(Recommendations[Id],J92:AW92,0)))/COUNTIF(J92:AW92,"&lt;&gt;"))</f>
        <v>0</v>
      </c>
      <c r="J92" s="90" t="s">
        <v>74</v>
      </c>
      <c r="K92" s="90" t="s">
        <v>369</v>
      </c>
      <c r="L92" s="90" t="s">
        <v>381</v>
      </c>
      <c r="M92" s="90" t="s">
        <v>386</v>
      </c>
      <c r="N92" s="90" t="s">
        <v>397</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2364</v>
      </c>
      <c r="B93" s="81" t="s">
        <v>2378</v>
      </c>
      <c r="C93" s="83" t="s">
        <v>2379</v>
      </c>
      <c r="D93" s="85" t="s">
        <v>2380</v>
      </c>
      <c r="E93" s="85" t="s">
        <v>2381</v>
      </c>
      <c r="F93" s="86" t="s">
        <v>2029</v>
      </c>
      <c r="G93" s="86" t="s">
        <v>2040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2364</v>
      </c>
      <c r="B94" s="81" t="s">
        <v>2382</v>
      </c>
      <c r="C94" s="83" t="s">
        <v>2383</v>
      </c>
      <c r="D94" s="85" t="s">
        <v>2384</v>
      </c>
      <c r="E94" s="85" t="s">
        <v>2385</v>
      </c>
      <c r="F94" s="86" t="s">
        <v>2029</v>
      </c>
      <c r="G94" s="86" t="s">
        <v>2072</v>
      </c>
      <c r="H94" s="86">
        <v>2</v>
      </c>
      <c r="I94" s="88">
        <f>IF(COUNTIF(J94:AW94,"&lt;&gt;")=0,"",SUMPRODUCT(((Recommendations[ImplStatus]="Implemented")+(Recommendations[ImplStatus]="Compensated"))*ISNUMBER(MATCH(Recommendations[Id],J94:AW94,0)))/COUNTIF(J94:AW94,"&lt;&gt;"))</f>
        <v>0</v>
      </c>
      <c r="J94" s="90" t="s">
        <v>253</v>
      </c>
      <c r="K94" s="90" t="s">
        <v>273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2364</v>
      </c>
      <c r="B95" s="81" t="s">
        <v>2386</v>
      </c>
      <c r="C95" s="83" t="s">
        <v>2387</v>
      </c>
      <c r="D95" s="85" t="s">
        <v>2388</v>
      </c>
      <c r="E95" s="85" t="s">
        <v>2389</v>
      </c>
      <c r="F95" s="86" t="s">
        <v>2029</v>
      </c>
      <c r="G95" s="86" t="s">
        <v>2072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2364</v>
      </c>
      <c r="B96" s="81" t="s">
        <v>2390</v>
      </c>
      <c r="C96" s="83" t="s">
        <v>2391</v>
      </c>
      <c r="D96" s="85" t="s">
        <v>2392</v>
      </c>
      <c r="E96" s="85" t="s">
        <v>2393</v>
      </c>
      <c r="F96" s="86" t="s">
        <v>2029</v>
      </c>
      <c r="G96" s="86" t="s">
        <v>2040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2394</v>
      </c>
      <c r="B97" s="80">
        <v>11</v>
      </c>
      <c r="C97" s="82" t="s">
        <v>25</v>
      </c>
      <c r="D97" s="84" t="s">
        <v>2395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2394</v>
      </c>
      <c r="B98" s="81" t="s">
        <v>2396</v>
      </c>
      <c r="C98" s="83" t="s">
        <v>2397</v>
      </c>
      <c r="D98" s="85" t="s">
        <v>2398</v>
      </c>
      <c r="E98" s="85" t="s">
        <v>2399</v>
      </c>
      <c r="F98" s="86" t="s">
        <v>2147</v>
      </c>
      <c r="G98" s="86" t="s">
        <v>2088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2394</v>
      </c>
      <c r="B99" s="81" t="s">
        <v>2400</v>
      </c>
      <c r="C99" s="83" t="s">
        <v>2401</v>
      </c>
      <c r="D99" s="85" t="s">
        <v>2402</v>
      </c>
      <c r="E99" s="85" t="s">
        <v>2403</v>
      </c>
      <c r="F99" s="86" t="s">
        <v>2087</v>
      </c>
      <c r="G99" s="86" t="s">
        <v>2404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2394</v>
      </c>
      <c r="B100" s="81" t="s">
        <v>2405</v>
      </c>
      <c r="C100" s="83" t="s">
        <v>2406</v>
      </c>
      <c r="D100" s="85" t="s">
        <v>2407</v>
      </c>
      <c r="E100" s="85" t="s">
        <v>2408</v>
      </c>
      <c r="F100" s="86" t="s">
        <v>2087</v>
      </c>
      <c r="G100" s="86" t="s">
        <v>2072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2394</v>
      </c>
      <c r="B101" s="81" t="s">
        <v>2409</v>
      </c>
      <c r="C101" s="83" t="s">
        <v>2410</v>
      </c>
      <c r="D101" s="85" t="s">
        <v>2411</v>
      </c>
      <c r="E101" s="85" t="s">
        <v>2412</v>
      </c>
      <c r="F101" s="86" t="s">
        <v>2087</v>
      </c>
      <c r="G101" s="86" t="s">
        <v>2404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2394</v>
      </c>
      <c r="B102" s="81" t="s">
        <v>2413</v>
      </c>
      <c r="C102" s="83" t="s">
        <v>2414</v>
      </c>
      <c r="D102" s="85" t="s">
        <v>2415</v>
      </c>
      <c r="E102" s="85" t="s">
        <v>2416</v>
      </c>
      <c r="F102" s="86" t="s">
        <v>2087</v>
      </c>
      <c r="G102" s="86" t="s">
        <v>2404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2417</v>
      </c>
      <c r="B103" s="80">
        <v>12</v>
      </c>
      <c r="C103" s="82" t="s">
        <v>25</v>
      </c>
      <c r="D103" s="84" t="s">
        <v>2418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2417</v>
      </c>
      <c r="B104" s="81" t="s">
        <v>2419</v>
      </c>
      <c r="C104" s="83" t="s">
        <v>2420</v>
      </c>
      <c r="D104" s="85" t="s">
        <v>2421</v>
      </c>
      <c r="E104" s="85" t="s">
        <v>2422</v>
      </c>
      <c r="F104" s="86" t="s">
        <v>2301</v>
      </c>
      <c r="G104" s="86" t="s">
        <v>2072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2417</v>
      </c>
      <c r="B105" s="81" t="s">
        <v>2423</v>
      </c>
      <c r="C105" s="83" t="s">
        <v>2424</v>
      </c>
      <c r="D105" s="85" t="s">
        <v>2425</v>
      </c>
      <c r="E105" s="85" t="s">
        <v>2426</v>
      </c>
      <c r="F105" s="86" t="s">
        <v>2301</v>
      </c>
      <c r="G105" s="86" t="s">
        <v>2072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2417</v>
      </c>
      <c r="B106" s="81" t="s">
        <v>2427</v>
      </c>
      <c r="C106" s="83" t="s">
        <v>2428</v>
      </c>
      <c r="D106" s="85" t="s">
        <v>2429</v>
      </c>
      <c r="E106" s="85" t="s">
        <v>2430</v>
      </c>
      <c r="F106" s="86" t="s">
        <v>2301</v>
      </c>
      <c r="G106" s="86" t="s">
        <v>2072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2417</v>
      </c>
      <c r="B107" s="81" t="s">
        <v>2431</v>
      </c>
      <c r="C107" s="83" t="s">
        <v>2432</v>
      </c>
      <c r="D107" s="85" t="s">
        <v>2433</v>
      </c>
      <c r="E107" s="85" t="s">
        <v>2434</v>
      </c>
      <c r="F107" s="86" t="s">
        <v>2147</v>
      </c>
      <c r="G107" s="86" t="s">
        <v>2088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2417</v>
      </c>
      <c r="B108" s="81" t="s">
        <v>2435</v>
      </c>
      <c r="C108" s="83" t="s">
        <v>2436</v>
      </c>
      <c r="D108" s="85" t="s">
        <v>2437</v>
      </c>
      <c r="E108" s="85" t="s">
        <v>2438</v>
      </c>
      <c r="F108" s="86" t="s">
        <v>2301</v>
      </c>
      <c r="G108" s="86" t="s">
        <v>2072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2417</v>
      </c>
      <c r="B109" s="81" t="s">
        <v>2439</v>
      </c>
      <c r="C109" s="83" t="s">
        <v>2440</v>
      </c>
      <c r="D109" s="85" t="s">
        <v>2441</v>
      </c>
      <c r="E109" s="85" t="s">
        <v>2442</v>
      </c>
      <c r="F109" s="86" t="s">
        <v>2301</v>
      </c>
      <c r="G109" s="86" t="s">
        <v>2072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2417</v>
      </c>
      <c r="B110" s="81" t="s">
        <v>2443</v>
      </c>
      <c r="C110" s="83" t="s">
        <v>2444</v>
      </c>
      <c r="D110" s="85" t="s">
        <v>2445</v>
      </c>
      <c r="E110" s="85" t="s">
        <v>2446</v>
      </c>
      <c r="F110" s="86" t="s">
        <v>2029</v>
      </c>
      <c r="G110" s="86" t="s">
        <v>2072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2417</v>
      </c>
      <c r="B111" s="81" t="s">
        <v>2447</v>
      </c>
      <c r="C111" s="83" t="s">
        <v>2448</v>
      </c>
      <c r="D111" s="85" t="s">
        <v>2449</v>
      </c>
      <c r="E111" s="85" t="s">
        <v>2450</v>
      </c>
      <c r="F111" s="86" t="s">
        <v>2029</v>
      </c>
      <c r="G111" s="86" t="s">
        <v>2072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2451</v>
      </c>
      <c r="B112" s="80">
        <v>13</v>
      </c>
      <c r="C112" s="82" t="s">
        <v>25</v>
      </c>
      <c r="D112" s="84" t="s">
        <v>2452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2451</v>
      </c>
      <c r="B113" s="81" t="s">
        <v>2453</v>
      </c>
      <c r="C113" s="83" t="s">
        <v>2454</v>
      </c>
      <c r="D113" s="85" t="s">
        <v>2455</v>
      </c>
      <c r="E113" s="85" t="s">
        <v>2456</v>
      </c>
      <c r="F113" s="86" t="s">
        <v>2301</v>
      </c>
      <c r="G113" s="86" t="s">
        <v>2040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2451</v>
      </c>
      <c r="B114" s="81" t="s">
        <v>2457</v>
      </c>
      <c r="C114" s="83" t="s">
        <v>2458</v>
      </c>
      <c r="D114" s="85" t="s">
        <v>2459</v>
      </c>
      <c r="E114" s="85" t="s">
        <v>2460</v>
      </c>
      <c r="F114" s="86" t="s">
        <v>2029</v>
      </c>
      <c r="G114" s="86" t="s">
        <v>2040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2451</v>
      </c>
      <c r="B115" s="81" t="s">
        <v>2461</v>
      </c>
      <c r="C115" s="83" t="s">
        <v>2462</v>
      </c>
      <c r="D115" s="85" t="s">
        <v>2463</v>
      </c>
      <c r="E115" s="85" t="s">
        <v>2464</v>
      </c>
      <c r="F115" s="86" t="s">
        <v>2301</v>
      </c>
      <c r="G115" s="86" t="s">
        <v>2040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2451</v>
      </c>
      <c r="B116" s="81" t="s">
        <v>2465</v>
      </c>
      <c r="C116" s="83" t="s">
        <v>2466</v>
      </c>
      <c r="D116" s="85" t="s">
        <v>2467</v>
      </c>
      <c r="E116" s="85" t="s">
        <v>2468</v>
      </c>
      <c r="F116" s="86" t="s">
        <v>2301</v>
      </c>
      <c r="G116" s="86" t="s">
        <v>2072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2451</v>
      </c>
      <c r="B117" s="81" t="s">
        <v>2469</v>
      </c>
      <c r="C117" s="83" t="s">
        <v>2470</v>
      </c>
      <c r="D117" s="85" t="s">
        <v>2471</v>
      </c>
      <c r="E117" s="85" t="s">
        <v>2472</v>
      </c>
      <c r="F117" s="86" t="s">
        <v>2029</v>
      </c>
      <c r="G117" s="86" t="s">
        <v>2072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2451</v>
      </c>
      <c r="B118" s="81" t="s">
        <v>2473</v>
      </c>
      <c r="C118" s="83" t="s">
        <v>2474</v>
      </c>
      <c r="D118" s="85" t="s">
        <v>2475</v>
      </c>
      <c r="E118" s="85" t="s">
        <v>2476</v>
      </c>
      <c r="F118" s="86" t="s">
        <v>2301</v>
      </c>
      <c r="G118" s="86" t="s">
        <v>2040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2451</v>
      </c>
      <c r="B119" s="81" t="s">
        <v>2477</v>
      </c>
      <c r="C119" s="83" t="s">
        <v>2478</v>
      </c>
      <c r="D119" s="85" t="s">
        <v>2479</v>
      </c>
      <c r="E119" s="85" t="s">
        <v>2480</v>
      </c>
      <c r="F119" s="86" t="s">
        <v>2029</v>
      </c>
      <c r="G119" s="86" t="s">
        <v>2072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2451</v>
      </c>
      <c r="B120" s="81" t="s">
        <v>2481</v>
      </c>
      <c r="C120" s="83" t="s">
        <v>2482</v>
      </c>
      <c r="D120" s="85" t="s">
        <v>2483</v>
      </c>
      <c r="E120" s="85" t="s">
        <v>2484</v>
      </c>
      <c r="F120" s="86" t="s">
        <v>2301</v>
      </c>
      <c r="G120" s="86" t="s">
        <v>2072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2451</v>
      </c>
      <c r="B121" s="81" t="s">
        <v>2485</v>
      </c>
      <c r="C121" s="83" t="s">
        <v>2486</v>
      </c>
      <c r="D121" s="85" t="s">
        <v>2487</v>
      </c>
      <c r="E121" s="85" t="s">
        <v>2488</v>
      </c>
      <c r="F121" s="86" t="s">
        <v>2301</v>
      </c>
      <c r="G121" s="86" t="s">
        <v>2072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2451</v>
      </c>
      <c r="B122" s="81" t="s">
        <v>2489</v>
      </c>
      <c r="C122" s="83" t="s">
        <v>2490</v>
      </c>
      <c r="D122" s="85" t="s">
        <v>2491</v>
      </c>
      <c r="E122" s="85" t="s">
        <v>2492</v>
      </c>
      <c r="F122" s="86" t="s">
        <v>2301</v>
      </c>
      <c r="G122" s="86" t="s">
        <v>2072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2451</v>
      </c>
      <c r="B123" s="81" t="s">
        <v>2493</v>
      </c>
      <c r="C123" s="83" t="s">
        <v>2494</v>
      </c>
      <c r="D123" s="85" t="s">
        <v>2495</v>
      </c>
      <c r="E123" s="85" t="s">
        <v>2496</v>
      </c>
      <c r="F123" s="86" t="s">
        <v>2301</v>
      </c>
      <c r="G123" s="86" t="s">
        <v>2040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2497</v>
      </c>
      <c r="B124" s="80">
        <v>14</v>
      </c>
      <c r="C124" s="82" t="s">
        <v>25</v>
      </c>
      <c r="D124" s="84" t="s">
        <v>2498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2497</v>
      </c>
      <c r="B125" s="81" t="s">
        <v>2499</v>
      </c>
      <c r="C125" s="83" t="s">
        <v>2500</v>
      </c>
      <c r="D125" s="85" t="s">
        <v>2501</v>
      </c>
      <c r="E125" s="85" t="s">
        <v>2502</v>
      </c>
      <c r="F125" s="86" t="s">
        <v>2147</v>
      </c>
      <c r="G125" s="86" t="s">
        <v>2088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2497</v>
      </c>
      <c r="B126" s="81" t="s">
        <v>2503</v>
      </c>
      <c r="C126" s="83" t="s">
        <v>2504</v>
      </c>
      <c r="D126" s="85" t="s">
        <v>2505</v>
      </c>
      <c r="E126" s="85" t="s">
        <v>2506</v>
      </c>
      <c r="F126" s="86" t="s">
        <v>2172</v>
      </c>
      <c r="G126" s="86" t="s">
        <v>2072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2497</v>
      </c>
      <c r="B127" s="81" t="s">
        <v>2507</v>
      </c>
      <c r="C127" s="83" t="s">
        <v>2508</v>
      </c>
      <c r="D127" s="85" t="s">
        <v>2509</v>
      </c>
      <c r="E127" s="85" t="s">
        <v>2510</v>
      </c>
      <c r="F127" s="86" t="s">
        <v>2172</v>
      </c>
      <c r="G127" s="86" t="s">
        <v>2072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2497</v>
      </c>
      <c r="B128" s="81" t="s">
        <v>2511</v>
      </c>
      <c r="C128" s="83" t="s">
        <v>2512</v>
      </c>
      <c r="D128" s="85" t="s">
        <v>2513</v>
      </c>
      <c r="E128" s="85" t="s">
        <v>2514</v>
      </c>
      <c r="F128" s="86" t="s">
        <v>2172</v>
      </c>
      <c r="G128" s="86" t="s">
        <v>2072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2497</v>
      </c>
      <c r="B129" s="81" t="s">
        <v>2515</v>
      </c>
      <c r="C129" s="83" t="s">
        <v>2516</v>
      </c>
      <c r="D129" s="85" t="s">
        <v>2517</v>
      </c>
      <c r="E129" s="85" t="s">
        <v>2518</v>
      </c>
      <c r="F129" s="86" t="s">
        <v>2172</v>
      </c>
      <c r="G129" s="86" t="s">
        <v>2072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2497</v>
      </c>
      <c r="B130" s="81" t="s">
        <v>2519</v>
      </c>
      <c r="C130" s="83" t="s">
        <v>2520</v>
      </c>
      <c r="D130" s="85" t="s">
        <v>2521</v>
      </c>
      <c r="E130" s="85" t="s">
        <v>2522</v>
      </c>
      <c r="F130" s="86" t="s">
        <v>2172</v>
      </c>
      <c r="G130" s="86" t="s">
        <v>2072</v>
      </c>
      <c r="H130" s="86">
        <v>1</v>
      </c>
      <c r="I130" s="88">
        <f>IF(COUNTIF(J130:AW130,"&lt;&gt;")=0,"",SUMPRODUCT(((Recommendations[ImplStatus]="Implemented")+(Recommendations[ImplStatus]="Compensated"))*ISNUMBER(MATCH(Recommendations[Id],J130:AW130,0)))/COUNTIF(J130:AW130,"&lt;&gt;"))</f>
        <v>0</v>
      </c>
      <c r="J130" s="90" t="s">
        <v>1710</v>
      </c>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2497</v>
      </c>
      <c r="B131" s="81" t="s">
        <v>2523</v>
      </c>
      <c r="C131" s="83" t="s">
        <v>2524</v>
      </c>
      <c r="D131" s="85" t="s">
        <v>2525</v>
      </c>
      <c r="E131" s="85" t="s">
        <v>2526</v>
      </c>
      <c r="F131" s="86" t="s">
        <v>2172</v>
      </c>
      <c r="G131" s="86" t="s">
        <v>2072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2497</v>
      </c>
      <c r="B132" s="81" t="s">
        <v>2527</v>
      </c>
      <c r="C132" s="83" t="s">
        <v>2528</v>
      </c>
      <c r="D132" s="85" t="s">
        <v>2529</v>
      </c>
      <c r="E132" s="85" t="s">
        <v>2530</v>
      </c>
      <c r="F132" s="86" t="s">
        <v>2172</v>
      </c>
      <c r="G132" s="86" t="s">
        <v>2072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2497</v>
      </c>
      <c r="B133" s="81" t="s">
        <v>2531</v>
      </c>
      <c r="C133" s="83" t="s">
        <v>2532</v>
      </c>
      <c r="D133" s="85" t="s">
        <v>2533</v>
      </c>
      <c r="E133" s="85" t="s">
        <v>2534</v>
      </c>
      <c r="F133" s="86" t="s">
        <v>2172</v>
      </c>
      <c r="G133" s="86" t="s">
        <v>2072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2535</v>
      </c>
      <c r="B134" s="80">
        <v>15</v>
      </c>
      <c r="C134" s="82" t="s">
        <v>25</v>
      </c>
      <c r="D134" s="84" t="s">
        <v>2536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2535</v>
      </c>
      <c r="B135" s="81" t="s">
        <v>2537</v>
      </c>
      <c r="C135" s="83" t="s">
        <v>2538</v>
      </c>
      <c r="D135" s="85" t="s">
        <v>2539</v>
      </c>
      <c r="E135" s="85" t="s">
        <v>2540</v>
      </c>
      <c r="F135" s="86" t="s">
        <v>2172</v>
      </c>
      <c r="G135" s="86" t="s">
        <v>2030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2535</v>
      </c>
      <c r="B136" s="81" t="s">
        <v>2541</v>
      </c>
      <c r="C136" s="83" t="s">
        <v>2542</v>
      </c>
      <c r="D136" s="85" t="s">
        <v>2543</v>
      </c>
      <c r="E136" s="85" t="s">
        <v>2544</v>
      </c>
      <c r="F136" s="86" t="s">
        <v>2147</v>
      </c>
      <c r="G136" s="86" t="s">
        <v>2088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2535</v>
      </c>
      <c r="B137" s="81" t="s">
        <v>2545</v>
      </c>
      <c r="C137" s="83" t="s">
        <v>2546</v>
      </c>
      <c r="D137" s="85" t="s">
        <v>2547</v>
      </c>
      <c r="E137" s="85" t="s">
        <v>2548</v>
      </c>
      <c r="F137" s="86" t="s">
        <v>2172</v>
      </c>
      <c r="G137" s="86" t="s">
        <v>2088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2535</v>
      </c>
      <c r="B138" s="81" t="s">
        <v>2549</v>
      </c>
      <c r="C138" s="83" t="s">
        <v>2550</v>
      </c>
      <c r="D138" s="85" t="s">
        <v>2551</v>
      </c>
      <c r="E138" s="85" t="s">
        <v>2552</v>
      </c>
      <c r="F138" s="86" t="s">
        <v>2147</v>
      </c>
      <c r="G138" s="86" t="s">
        <v>2088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2535</v>
      </c>
      <c r="B139" s="81" t="s">
        <v>2553</v>
      </c>
      <c r="C139" s="83" t="s">
        <v>2554</v>
      </c>
      <c r="D139" s="85" t="s">
        <v>2555</v>
      </c>
      <c r="E139" s="85" t="s">
        <v>2556</v>
      </c>
      <c r="F139" s="86" t="s">
        <v>2172</v>
      </c>
      <c r="G139" s="86" t="s">
        <v>2088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2535</v>
      </c>
      <c r="B140" s="81" t="s">
        <v>2557</v>
      </c>
      <c r="C140" s="83" t="s">
        <v>2558</v>
      </c>
      <c r="D140" s="85" t="s">
        <v>2559</v>
      </c>
      <c r="E140" s="85" t="s">
        <v>2560</v>
      </c>
      <c r="F140" s="86" t="s">
        <v>2087</v>
      </c>
      <c r="G140" s="86" t="s">
        <v>2088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2535</v>
      </c>
      <c r="B141" s="81" t="s">
        <v>2561</v>
      </c>
      <c r="C141" s="83" t="s">
        <v>2562</v>
      </c>
      <c r="D141" s="85" t="s">
        <v>2563</v>
      </c>
      <c r="E141" s="85" t="s">
        <v>2564</v>
      </c>
      <c r="F141" s="86" t="s">
        <v>2087</v>
      </c>
      <c r="G141" s="86" t="s">
        <v>2072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2565</v>
      </c>
      <c r="B142" s="80">
        <v>16</v>
      </c>
      <c r="C142" s="82" t="s">
        <v>25</v>
      </c>
      <c r="D142" s="84" t="s">
        <v>2566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2565</v>
      </c>
      <c r="B143" s="81" t="s">
        <v>2567</v>
      </c>
      <c r="C143" s="83" t="s">
        <v>2568</v>
      </c>
      <c r="D143" s="85" t="s">
        <v>2569</v>
      </c>
      <c r="E143" s="85" t="s">
        <v>2570</v>
      </c>
      <c r="F143" s="86" t="s">
        <v>2147</v>
      </c>
      <c r="G143" s="86" t="s">
        <v>2088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2565</v>
      </c>
      <c r="B144" s="81" t="s">
        <v>2571</v>
      </c>
      <c r="C144" s="83" t="s">
        <v>2572</v>
      </c>
      <c r="D144" s="85" t="s">
        <v>2573</v>
      </c>
      <c r="E144" s="85" t="s">
        <v>2574</v>
      </c>
      <c r="F144" s="86" t="s">
        <v>2147</v>
      </c>
      <c r="G144" s="86" t="s">
        <v>2088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2565</v>
      </c>
      <c r="B145" s="81" t="s">
        <v>2575</v>
      </c>
      <c r="C145" s="83" t="s">
        <v>2576</v>
      </c>
      <c r="D145" s="85" t="s">
        <v>2577</v>
      </c>
      <c r="E145" s="85" t="s">
        <v>2578</v>
      </c>
      <c r="F145" s="86" t="s">
        <v>2055</v>
      </c>
      <c r="G145" s="86" t="s">
        <v>2040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2565</v>
      </c>
      <c r="B146" s="81" t="s">
        <v>2579</v>
      </c>
      <c r="C146" s="83" t="s">
        <v>2580</v>
      </c>
      <c r="D146" s="85" t="s">
        <v>2581</v>
      </c>
      <c r="E146" s="85" t="s">
        <v>2582</v>
      </c>
      <c r="F146" s="86" t="s">
        <v>2055</v>
      </c>
      <c r="G146" s="86" t="s">
        <v>2030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2565</v>
      </c>
      <c r="B147" s="81" t="s">
        <v>2583</v>
      </c>
      <c r="C147" s="83" t="s">
        <v>2584</v>
      </c>
      <c r="D147" s="85" t="s">
        <v>2585</v>
      </c>
      <c r="E147" s="85" t="s">
        <v>2586</v>
      </c>
      <c r="F147" s="86" t="s">
        <v>2055</v>
      </c>
      <c r="G147" s="86" t="s">
        <v>2072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2565</v>
      </c>
      <c r="B148" s="81" t="s">
        <v>2587</v>
      </c>
      <c r="C148" s="83" t="s">
        <v>2588</v>
      </c>
      <c r="D148" s="85" t="s">
        <v>2589</v>
      </c>
      <c r="E148" s="85" t="s">
        <v>2590</v>
      </c>
      <c r="F148" s="86" t="s">
        <v>2147</v>
      </c>
      <c r="G148" s="86" t="s">
        <v>2088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2565</v>
      </c>
      <c r="B149" s="81" t="s">
        <v>2591</v>
      </c>
      <c r="C149" s="83" t="s">
        <v>2592</v>
      </c>
      <c r="D149" s="85" t="s">
        <v>2593</v>
      </c>
      <c r="E149" s="85" t="s">
        <v>2594</v>
      </c>
      <c r="F149" s="86" t="s">
        <v>2055</v>
      </c>
      <c r="G149" s="86" t="s">
        <v>2072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2565</v>
      </c>
      <c r="B150" s="81" t="s">
        <v>2595</v>
      </c>
      <c r="C150" s="83" t="s">
        <v>2596</v>
      </c>
      <c r="D150" s="85" t="s">
        <v>2597</v>
      </c>
      <c r="E150" s="85" t="s">
        <v>2598</v>
      </c>
      <c r="F150" s="86" t="s">
        <v>2301</v>
      </c>
      <c r="G150" s="86" t="s">
        <v>2072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2565</v>
      </c>
      <c r="B151" s="81" t="s">
        <v>2599</v>
      </c>
      <c r="C151" s="83" t="s">
        <v>2600</v>
      </c>
      <c r="D151" s="85" t="s">
        <v>2601</v>
      </c>
      <c r="E151" s="85" t="s">
        <v>2602</v>
      </c>
      <c r="F151" s="86" t="s">
        <v>2172</v>
      </c>
      <c r="G151" s="86" t="s">
        <v>2072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2565</v>
      </c>
      <c r="B152" s="81" t="s">
        <v>2603</v>
      </c>
      <c r="C152" s="83" t="s">
        <v>2604</v>
      </c>
      <c r="D152" s="85" t="s">
        <v>2605</v>
      </c>
      <c r="E152" s="85" t="s">
        <v>2606</v>
      </c>
      <c r="F152" s="86" t="s">
        <v>2055</v>
      </c>
      <c r="G152" s="86" t="s">
        <v>2072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2565</v>
      </c>
      <c r="B153" s="81" t="s">
        <v>2607</v>
      </c>
      <c r="C153" s="83" t="s">
        <v>2608</v>
      </c>
      <c r="D153" s="85" t="s">
        <v>2609</v>
      </c>
      <c r="E153" s="85" t="s">
        <v>2610</v>
      </c>
      <c r="F153" s="86" t="s">
        <v>2055</v>
      </c>
      <c r="G153" s="86" t="s">
        <v>2072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2565</v>
      </c>
      <c r="B154" s="81" t="s">
        <v>2611</v>
      </c>
      <c r="C154" s="83" t="s">
        <v>2612</v>
      </c>
      <c r="D154" s="85" t="s">
        <v>2613</v>
      </c>
      <c r="E154" s="85" t="s">
        <v>2614</v>
      </c>
      <c r="F154" s="86" t="s">
        <v>2055</v>
      </c>
      <c r="G154" s="86" t="s">
        <v>2072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2565</v>
      </c>
      <c r="B155" s="81" t="s">
        <v>2615</v>
      </c>
      <c r="C155" s="83" t="s">
        <v>2616</v>
      </c>
      <c r="D155" s="85" t="s">
        <v>2617</v>
      </c>
      <c r="E155" s="85" t="s">
        <v>2618</v>
      </c>
      <c r="F155" s="86" t="s">
        <v>2055</v>
      </c>
      <c r="G155" s="86" t="s">
        <v>2040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2565</v>
      </c>
      <c r="B156" s="81" t="s">
        <v>2619</v>
      </c>
      <c r="C156" s="83" t="s">
        <v>2620</v>
      </c>
      <c r="D156" s="85" t="s">
        <v>2621</v>
      </c>
      <c r="E156" s="85" t="s">
        <v>2622</v>
      </c>
      <c r="F156" s="86" t="s">
        <v>2055</v>
      </c>
      <c r="G156" s="86" t="s">
        <v>2072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2623</v>
      </c>
      <c r="B157" s="80">
        <v>17</v>
      </c>
      <c r="C157" s="82" t="s">
        <v>25</v>
      </c>
      <c r="D157" s="84" t="s">
        <v>2624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2623</v>
      </c>
      <c r="B158" s="81" t="s">
        <v>2625</v>
      </c>
      <c r="C158" s="83" t="s">
        <v>2626</v>
      </c>
      <c r="D158" s="85" t="s">
        <v>2627</v>
      </c>
      <c r="E158" s="85" t="s">
        <v>2628</v>
      </c>
      <c r="F158" s="86" t="s">
        <v>2172</v>
      </c>
      <c r="G158" s="86" t="s">
        <v>2035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2623</v>
      </c>
      <c r="B159" s="81" t="s">
        <v>2629</v>
      </c>
      <c r="C159" s="83" t="s">
        <v>2630</v>
      </c>
      <c r="D159" s="85" t="s">
        <v>2631</v>
      </c>
      <c r="E159" s="85" t="s">
        <v>2632</v>
      </c>
      <c r="F159" s="86" t="s">
        <v>2147</v>
      </c>
      <c r="G159" s="86" t="s">
        <v>2088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2623</v>
      </c>
      <c r="B160" s="81" t="s">
        <v>2633</v>
      </c>
      <c r="C160" s="83" t="s">
        <v>2634</v>
      </c>
      <c r="D160" s="85" t="s">
        <v>2635</v>
      </c>
      <c r="E160" s="85" t="s">
        <v>2636</v>
      </c>
      <c r="F160" s="86" t="s">
        <v>2147</v>
      </c>
      <c r="G160" s="86" t="s">
        <v>2088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2623</v>
      </c>
      <c r="B161" s="81" t="s">
        <v>2637</v>
      </c>
      <c r="C161" s="83" t="s">
        <v>2638</v>
      </c>
      <c r="D161" s="85" t="s">
        <v>2639</v>
      </c>
      <c r="E161" s="85" t="s">
        <v>2640</v>
      </c>
      <c r="F161" s="86" t="s">
        <v>2147</v>
      </c>
      <c r="G161" s="86" t="s">
        <v>2088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2623</v>
      </c>
      <c r="B162" s="81" t="s">
        <v>2641</v>
      </c>
      <c r="C162" s="83" t="s">
        <v>2642</v>
      </c>
      <c r="D162" s="85" t="s">
        <v>2643</v>
      </c>
      <c r="E162" s="85" t="s">
        <v>2644</v>
      </c>
      <c r="F162" s="86" t="s">
        <v>2172</v>
      </c>
      <c r="G162" s="86" t="s">
        <v>2035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2623</v>
      </c>
      <c r="B163" s="81" t="s">
        <v>2645</v>
      </c>
      <c r="C163" s="83" t="s">
        <v>2646</v>
      </c>
      <c r="D163" s="85" t="s">
        <v>2647</v>
      </c>
      <c r="E163" s="85" t="s">
        <v>2648</v>
      </c>
      <c r="F163" s="86" t="s">
        <v>2172</v>
      </c>
      <c r="G163" s="86" t="s">
        <v>2035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2623</v>
      </c>
      <c r="B164" s="81" t="s">
        <v>2649</v>
      </c>
      <c r="C164" s="83" t="s">
        <v>2650</v>
      </c>
      <c r="D164" s="85" t="s">
        <v>2651</v>
      </c>
      <c r="E164" s="85" t="s">
        <v>2652</v>
      </c>
      <c r="F164" s="86" t="s">
        <v>2172</v>
      </c>
      <c r="G164" s="86" t="s">
        <v>2404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2623</v>
      </c>
      <c r="B165" s="81" t="s">
        <v>2653</v>
      </c>
      <c r="C165" s="83" t="s">
        <v>2654</v>
      </c>
      <c r="D165" s="85" t="s">
        <v>2655</v>
      </c>
      <c r="E165" s="85" t="s">
        <v>2656</v>
      </c>
      <c r="F165" s="86" t="s">
        <v>2172</v>
      </c>
      <c r="G165" s="86" t="s">
        <v>2404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2623</v>
      </c>
      <c r="B166" s="81" t="s">
        <v>2657</v>
      </c>
      <c r="C166" s="83" t="s">
        <v>2658</v>
      </c>
      <c r="D166" s="85" t="s">
        <v>2659</v>
      </c>
      <c r="E166" s="85" t="s">
        <v>2660</v>
      </c>
      <c r="F166" s="86" t="s">
        <v>2147</v>
      </c>
      <c r="G166" s="86" t="s">
        <v>2404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2661</v>
      </c>
      <c r="B167" s="80">
        <v>18</v>
      </c>
      <c r="C167" s="82" t="s">
        <v>25</v>
      </c>
      <c r="D167" s="84" t="s">
        <v>2662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2661</v>
      </c>
      <c r="B168" s="81" t="s">
        <v>2663</v>
      </c>
      <c r="C168" s="83" t="s">
        <v>2664</v>
      </c>
      <c r="D168" s="85" t="s">
        <v>2665</v>
      </c>
      <c r="E168" s="85" t="s">
        <v>2666</v>
      </c>
      <c r="F168" s="86" t="s">
        <v>2147</v>
      </c>
      <c r="G168" s="86" t="s">
        <v>2088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2661</v>
      </c>
      <c r="B169" s="81" t="s">
        <v>2667</v>
      </c>
      <c r="C169" s="83" t="s">
        <v>2668</v>
      </c>
      <c r="D169" s="85" t="s">
        <v>2669</v>
      </c>
      <c r="E169" s="85" t="s">
        <v>2670</v>
      </c>
      <c r="F169" s="86" t="s">
        <v>2301</v>
      </c>
      <c r="G169" s="86" t="s">
        <v>2040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2661</v>
      </c>
      <c r="B170" s="81" t="s">
        <v>2671</v>
      </c>
      <c r="C170" s="83" t="s">
        <v>2672</v>
      </c>
      <c r="D170" s="85" t="s">
        <v>2673</v>
      </c>
      <c r="E170" s="85" t="s">
        <v>2674</v>
      </c>
      <c r="F170" s="86" t="s">
        <v>2301</v>
      </c>
      <c r="G170" s="86" t="s">
        <v>2072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2661</v>
      </c>
      <c r="B171" s="81" t="s">
        <v>2675</v>
      </c>
      <c r="C171" s="83" t="s">
        <v>2676</v>
      </c>
      <c r="D171" s="85" t="s">
        <v>2677</v>
      </c>
      <c r="E171" s="85" t="s">
        <v>2678</v>
      </c>
      <c r="F171" s="86" t="s">
        <v>2301</v>
      </c>
      <c r="G171" s="86" t="s">
        <v>2072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2661</v>
      </c>
      <c r="B172" s="91" t="s">
        <v>2679</v>
      </c>
      <c r="C172" s="92" t="s">
        <v>2680</v>
      </c>
      <c r="D172" s="93" t="s">
        <v>2681</v>
      </c>
      <c r="E172" s="93" t="s">
        <v>2682</v>
      </c>
      <c r="F172" s="94" t="s">
        <v>2301</v>
      </c>
      <c r="G172" s="94" t="s">
        <v>2040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23" t="s">
        <v>1750</v>
      </c>
      <c r="B176" s="123"/>
      <c r="C176" s="123"/>
      <c r="D176" s="123"/>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IFERROR(INDEX('Recommendations'!$I$2:$I$310, MATCH(J2,'Recommendations'!$B$2:$B$310,0))="Implemented", FALSE))</xm:f>
            <x14:dxf>
              <font>
                <color rgb="FF000000"/>
              </font>
              <fill>
                <patternFill>
                  <bgColor rgb="FF3C7D22"/>
                </patternFill>
              </fill>
            </x14:dxf>
          </x14:cfRule>
          <x14:cfRule type="expression" priority="2" id="{00000000-000E-0000-0400-000002000000}">
            <xm:f>AND(J2&lt;&gt;"", IFERROR(INDEX('Recommendations'!$I$2:$I$310, MATCH(J2,'Recommendations'!$B$2:$B$310,0))="Compensated", FALSE))</xm:f>
            <x14:dxf>
              <font>
                <color rgb="FF000000"/>
              </font>
              <fill>
                <patternFill>
                  <bgColor rgb="FFC6E0B4"/>
                </patternFill>
              </fill>
            </x14:dxf>
          </x14:cfRule>
          <x14:cfRule type="expression" priority="3" id="{00000000-000E-0000-0400-000003000000}">
            <xm:f>AND(J2&lt;&gt;"", IFERROR(INDEX('Recommendations'!$I$2:$I$310, MATCH(J2,'Recommendations'!$B$2:$B$310,0))="Testing", FALSE))</xm:f>
            <x14:dxf>
              <font>
                <color rgb="FF000000"/>
              </font>
              <fill>
                <patternFill>
                  <bgColor rgb="FFFFC000"/>
                </patternFill>
              </fill>
            </x14:dxf>
          </x14:cfRule>
          <x14:cfRule type="expression" priority="4" id="{00000000-000E-0000-0400-000004000000}">
            <xm:f>AND(J2&lt;&gt;"", IFERROR(INDEX('Recommendations'!$I$2:$I$310, MATCH(J2,'Recommendations'!$B$2:$B$310,0))="Failed", FALSE))</xm:f>
            <x14:dxf>
              <font>
                <color rgb="FF000000"/>
              </font>
              <fill>
                <patternFill>
                  <bgColor rgb="FFD82891"/>
                </patternFill>
              </fill>
            </x14:dxf>
          </x14:cfRule>
          <x14:cfRule type="expression" priority="5" id="{00000000-000E-0000-0400-000005000000}">
            <xm:f>AND(J2&lt;&gt;"", IFERROR(INDEX('Recommendations'!$I$2:$I$310, MATCH(J2,'Recommendations'!$B$2:$B$310,0))="Risk Accepted", FALSE))</xm:f>
            <x14:dxf>
              <font>
                <color rgb="FF000000"/>
              </font>
              <fill>
                <patternFill>
                  <bgColor rgb="FFD9D9D9"/>
                </patternFill>
              </fill>
            </x14:dxf>
          </x14:cfRule>
          <x14:cfRule type="expression" priority="6" id="{00000000-000E-0000-0400-000006000000}">
            <xm:f>AND(J2&lt;&gt;"", IFERROR(INDEX('Recommendations'!$I$2:$I$310, MATCH(J2,'Recommendations'!$B$2:$B$310,0))="N/A",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2683</v>
      </c>
      <c r="C1" s="121" t="s">
        <v>11</v>
      </c>
      <c r="D1" s="121" t="s">
        <v>1888</v>
      </c>
      <c r="E1" s="121" t="s">
        <v>2684</v>
      </c>
      <c r="F1" s="121" t="s">
        <v>2685</v>
      </c>
      <c r="G1" s="121" t="s">
        <v>1982</v>
      </c>
      <c r="H1" s="121" t="s">
        <v>1983</v>
      </c>
      <c r="I1" s="121" t="s">
        <v>1984</v>
      </c>
      <c r="J1" s="121" t="s">
        <v>1985</v>
      </c>
      <c r="K1" s="121" t="s">
        <v>1986</v>
      </c>
      <c r="L1" s="121" t="s">
        <v>1987</v>
      </c>
      <c r="M1" s="121" t="s">
        <v>1988</v>
      </c>
      <c r="N1" s="121" t="s">
        <v>1989</v>
      </c>
      <c r="O1" s="121" t="s">
        <v>1990</v>
      </c>
      <c r="P1" s="121" t="s">
        <v>1991</v>
      </c>
      <c r="Q1" s="121" t="s">
        <v>1992</v>
      </c>
      <c r="R1" s="121" t="s">
        <v>1993</v>
      </c>
      <c r="S1" s="121" t="s">
        <v>1994</v>
      </c>
      <c r="T1" s="121" t="s">
        <v>1995</v>
      </c>
      <c r="U1" s="121" t="s">
        <v>1996</v>
      </c>
      <c r="V1" s="121" t="s">
        <v>1997</v>
      </c>
      <c r="W1" s="121" t="s">
        <v>1998</v>
      </c>
      <c r="X1" s="121" t="s">
        <v>1999</v>
      </c>
      <c r="Y1" s="121" t="s">
        <v>2000</v>
      </c>
      <c r="Z1" s="121" t="s">
        <v>2001</v>
      </c>
      <c r="AA1" s="121" t="s">
        <v>2002</v>
      </c>
      <c r="AB1" s="121" t="s">
        <v>2003</v>
      </c>
      <c r="AC1" s="121" t="s">
        <v>2004</v>
      </c>
      <c r="AD1" s="121" t="s">
        <v>2005</v>
      </c>
      <c r="AE1" s="121" t="s">
        <v>2006</v>
      </c>
      <c r="AF1" s="121" t="s">
        <v>2007</v>
      </c>
      <c r="AG1" s="121" t="s">
        <v>2008</v>
      </c>
      <c r="AH1" s="121" t="s">
        <v>2009</v>
      </c>
      <c r="AI1" s="121" t="s">
        <v>2010</v>
      </c>
      <c r="AJ1" s="121" t="s">
        <v>2011</v>
      </c>
      <c r="AK1" s="121" t="s">
        <v>2012</v>
      </c>
      <c r="AL1" s="121" t="s">
        <v>2013</v>
      </c>
      <c r="AM1" s="121" t="s">
        <v>2014</v>
      </c>
      <c r="AN1" s="121" t="s">
        <v>2015</v>
      </c>
      <c r="AO1" s="121" t="s">
        <v>2016</v>
      </c>
      <c r="AP1" s="121" t="s">
        <v>2017</v>
      </c>
      <c r="AQ1" s="121" t="s">
        <v>2018</v>
      </c>
      <c r="AR1" s="121" t="s">
        <v>2019</v>
      </c>
      <c r="AS1" s="121" t="s">
        <v>2020</v>
      </c>
      <c r="AT1" s="121" t="s">
        <v>2021</v>
      </c>
      <c r="AU1" s="122" t="s">
        <v>2022</v>
      </c>
    </row>
    <row r="2" spans="1:47" ht="60" customHeight="1" x14ac:dyDescent="0.35">
      <c r="A2" s="116" t="s">
        <v>2686</v>
      </c>
      <c r="B2" s="106" t="s">
        <v>2687</v>
      </c>
      <c r="C2" s="107" t="s">
        <v>2688</v>
      </c>
      <c r="D2" s="107" t="s">
        <v>2689</v>
      </c>
      <c r="E2" s="107" t="s">
        <v>2690</v>
      </c>
      <c r="F2" s="108" t="s">
        <v>2691</v>
      </c>
      <c r="G2" s="109">
        <f>IF(COUNTIF(H2:AU2,"&lt;&gt;")=0,"",SUMPRODUCT(((Recommendations[ImplStatus]="Implemented")+(Recommendations[ImplStatus]="Compensated"))*ISNUMBER(MATCH(Recommendations[Id],H2:AU2,0)))/COUNTIF(H2:AU2,"&lt;&gt;"))</f>
        <v>0</v>
      </c>
      <c r="H2" s="110" t="s">
        <v>967</v>
      </c>
      <c r="I2" s="110" t="s">
        <v>985</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2692</v>
      </c>
      <c r="B3" s="106" t="s">
        <v>2693</v>
      </c>
      <c r="C3" s="107" t="s">
        <v>2694</v>
      </c>
      <c r="D3" s="107" t="s">
        <v>2695</v>
      </c>
      <c r="E3" s="107" t="s">
        <v>2696</v>
      </c>
      <c r="F3" s="108" t="s">
        <v>2697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2698</v>
      </c>
      <c r="B4" s="106" t="s">
        <v>2699</v>
      </c>
      <c r="C4" s="107" t="s">
        <v>2700</v>
      </c>
      <c r="D4" s="107" t="s">
        <v>2701</v>
      </c>
      <c r="E4" s="107" t="s">
        <v>2702</v>
      </c>
      <c r="F4" s="108" t="s">
        <v>2703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2704</v>
      </c>
      <c r="B5" s="106" t="s">
        <v>2705</v>
      </c>
      <c r="C5" s="107" t="s">
        <v>2706</v>
      </c>
      <c r="D5" s="107" t="s">
        <v>2707</v>
      </c>
      <c r="E5" s="107" t="s">
        <v>2708</v>
      </c>
      <c r="F5" s="108" t="s">
        <v>2709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2710</v>
      </c>
      <c r="B6" s="106" t="s">
        <v>2711</v>
      </c>
      <c r="C6" s="107" t="s">
        <v>2712</v>
      </c>
      <c r="D6" s="107" t="s">
        <v>2713</v>
      </c>
      <c r="E6" s="107" t="s">
        <v>25</v>
      </c>
      <c r="F6" s="108" t="s">
        <v>2714</v>
      </c>
      <c r="G6" s="109">
        <f>IF(COUNTIF(H6:AU6,"&lt;&gt;")=0,"",SUMPRODUCT(((Recommendations[ImplStatus]="Implemented")+(Recommendations[ImplStatus]="Compensated"))*ISNUMBER(MATCH(Recommendations[Id],H6:AU6,0)))/COUNTIF(H6:AU6,"&lt;&gt;"))</f>
        <v>0</v>
      </c>
      <c r="H6" s="110" t="s">
        <v>248</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2715</v>
      </c>
      <c r="B7" s="106" t="s">
        <v>13</v>
      </c>
      <c r="C7" s="107" t="s">
        <v>2716</v>
      </c>
      <c r="D7" s="107" t="s">
        <v>2717</v>
      </c>
      <c r="E7" s="107" t="s">
        <v>25</v>
      </c>
      <c r="F7" s="108" t="s">
        <v>2718</v>
      </c>
      <c r="G7" s="109">
        <f>IF(COUNTIF(H7:AU7,"&lt;&gt;")=0,"",SUMPRODUCT(((Recommendations[ImplStatus]="Implemented")+(Recommendations[ImplStatus]="Compensated"))*ISNUMBER(MATCH(Recommendations[Id],H7:AU7,0)))/COUNTIF(H7:AU7,"&lt;&gt;"))</f>
        <v>0</v>
      </c>
      <c r="H7" s="110" t="s">
        <v>1389</v>
      </c>
      <c r="I7" s="110" t="s">
        <v>1426</v>
      </c>
      <c r="J7" s="110" t="s">
        <v>1462</v>
      </c>
      <c r="K7" s="110" t="s">
        <v>1467</v>
      </c>
      <c r="L7" s="110" t="s">
        <v>1477</v>
      </c>
      <c r="M7" s="110" t="s">
        <v>1482</v>
      </c>
      <c r="N7" s="110" t="s">
        <v>1493</v>
      </c>
      <c r="O7" s="110" t="s">
        <v>1498</v>
      </c>
      <c r="P7" s="110" t="s">
        <v>1513</v>
      </c>
      <c r="Q7" s="110" t="s">
        <v>1518</v>
      </c>
      <c r="R7" s="110" t="s">
        <v>1523</v>
      </c>
      <c r="S7" s="110" t="s">
        <v>1553</v>
      </c>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2719</v>
      </c>
      <c r="B8" s="106" t="s">
        <v>2720</v>
      </c>
      <c r="C8" s="107" t="s">
        <v>2721</v>
      </c>
      <c r="D8" s="107" t="s">
        <v>2722</v>
      </c>
      <c r="E8" s="107" t="s">
        <v>25</v>
      </c>
      <c r="F8" s="108" t="s">
        <v>2723</v>
      </c>
      <c r="G8" s="109">
        <f>IF(COUNTIF(H8:AU8,"&lt;&gt;")=0,"",SUMPRODUCT(((Recommendations[ImplStatus]="Implemented")+(Recommendations[ImplStatus]="Compensated"))*ISNUMBER(MATCH(Recommendations[Id],H8:AU8,0)))/COUNTIF(H8:AU8,"&lt;&gt;"))</f>
        <v>0</v>
      </c>
      <c r="H8" s="110" t="s">
        <v>279</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2724</v>
      </c>
      <c r="B9" s="106" t="s">
        <v>2725</v>
      </c>
      <c r="C9" s="107" t="s">
        <v>2726</v>
      </c>
      <c r="D9" s="107" t="s">
        <v>2727</v>
      </c>
      <c r="E9" s="107" t="s">
        <v>25</v>
      </c>
      <c r="F9" s="108" t="s">
        <v>2728</v>
      </c>
      <c r="G9" s="109">
        <f>IF(COUNTIF(H9:AU9,"&lt;&gt;")=0,"",SUMPRODUCT(((Recommendations[ImplStatus]="Implemented")+(Recommendations[ImplStatus]="Compensated"))*ISNUMBER(MATCH(Recommendations[Id],H9:AU9,0)))/COUNTIF(H9:AU9,"&lt;&gt;"))</f>
        <v>0</v>
      </c>
      <c r="H9" s="110" t="s">
        <v>259</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2729</v>
      </c>
      <c r="B10" s="106" t="s">
        <v>2730</v>
      </c>
      <c r="C10" s="107" t="s">
        <v>2731</v>
      </c>
      <c r="D10" s="107" t="s">
        <v>2732</v>
      </c>
      <c r="E10" s="107" t="s">
        <v>25</v>
      </c>
      <c r="F10" s="108" t="s">
        <v>2733</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2734</v>
      </c>
      <c r="B11" s="106" t="s">
        <v>2735</v>
      </c>
      <c r="C11" s="107" t="s">
        <v>2736</v>
      </c>
      <c r="D11" s="107" t="s">
        <v>2737</v>
      </c>
      <c r="E11" s="107" t="s">
        <v>25</v>
      </c>
      <c r="F11" s="108" t="s">
        <v>2738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2739</v>
      </c>
      <c r="B12" s="106" t="s">
        <v>2740</v>
      </c>
      <c r="C12" s="107" t="s">
        <v>2741</v>
      </c>
      <c r="D12" s="107" t="s">
        <v>2742</v>
      </c>
      <c r="E12" s="107" t="s">
        <v>25</v>
      </c>
      <c r="F12" s="108" t="s">
        <v>2743</v>
      </c>
      <c r="G12" s="109">
        <f>IF(COUNTIF(H12:AU12,"&lt;&gt;")=0,"",SUMPRODUCT(((Recommendations[ImplStatus]="Implemented")+(Recommendations[ImplStatus]="Compensated"))*ISNUMBER(MATCH(Recommendations[Id],H12:AU12,0)))/COUNTIF(H12:AU12,"&lt;&gt;"))</f>
        <v>0</v>
      </c>
      <c r="H12" s="110" t="s">
        <v>736</v>
      </c>
      <c r="I12" s="110" t="s">
        <v>1355</v>
      </c>
      <c r="J12" s="110" t="s">
        <v>1438</v>
      </c>
      <c r="K12" s="110" t="s">
        <v>1444</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2744</v>
      </c>
      <c r="B13" s="106" t="s">
        <v>2745</v>
      </c>
      <c r="C13" s="107" t="s">
        <v>2746</v>
      </c>
      <c r="D13" s="107" t="s">
        <v>2747</v>
      </c>
      <c r="E13" s="107" t="s">
        <v>25</v>
      </c>
      <c r="F13" s="108" t="s">
        <v>2748</v>
      </c>
      <c r="G13" s="109">
        <f>IF(COUNTIF(H13:AU13,"&lt;&gt;")=0,"",SUMPRODUCT(((Recommendations[ImplStatus]="Implemented")+(Recommendations[ImplStatus]="Compensated"))*ISNUMBER(MATCH(Recommendations[Id],H13:AU13,0)))/COUNTIF(H13:AU13,"&lt;&gt;"))</f>
        <v>0</v>
      </c>
      <c r="H13" s="110" t="s">
        <v>1368</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2749</v>
      </c>
      <c r="B14" s="106" t="s">
        <v>2750</v>
      </c>
      <c r="C14" s="107" t="s">
        <v>2751</v>
      </c>
      <c r="D14" s="107" t="s">
        <v>2752</v>
      </c>
      <c r="E14" s="107" t="s">
        <v>25</v>
      </c>
      <c r="F14" s="108" t="s">
        <v>2753</v>
      </c>
      <c r="G14" s="109">
        <f>IF(COUNTIF(H14:AU14,"&lt;&gt;")=0,"",SUMPRODUCT(((Recommendations[ImplStatus]="Implemented")+(Recommendations[ImplStatus]="Compensated"))*ISNUMBER(MATCH(Recommendations[Id],H14:AU14,0)))/COUNTIF(H14:AU14,"&lt;&gt;"))</f>
        <v>0</v>
      </c>
      <c r="H14" s="110" t="s">
        <v>369</v>
      </c>
      <c r="I14" s="110" t="s">
        <v>375</v>
      </c>
      <c r="J14" s="110" t="s">
        <v>381</v>
      </c>
      <c r="K14" s="110" t="s">
        <v>403</v>
      </c>
      <c r="L14" s="110" t="s">
        <v>409</v>
      </c>
      <c r="M14" s="110" t="s">
        <v>415</v>
      </c>
      <c r="N14" s="110" t="s">
        <v>421</v>
      </c>
      <c r="O14" s="110" t="s">
        <v>427</v>
      </c>
      <c r="P14" s="110" t="s">
        <v>433</v>
      </c>
      <c r="Q14" s="110" t="s">
        <v>439</v>
      </c>
      <c r="R14" s="110" t="s">
        <v>445</v>
      </c>
      <c r="S14" s="110" t="s">
        <v>451</v>
      </c>
      <c r="T14" s="110" t="s">
        <v>457</v>
      </c>
      <c r="U14" s="110" t="s">
        <v>463</v>
      </c>
      <c r="V14" s="110" t="s">
        <v>469</v>
      </c>
      <c r="W14" s="110" t="s">
        <v>481</v>
      </c>
      <c r="X14" s="110" t="s">
        <v>487</v>
      </c>
      <c r="Y14" s="110" t="s">
        <v>493</v>
      </c>
      <c r="Z14" s="110" t="s">
        <v>499</v>
      </c>
      <c r="AA14" s="110" t="s">
        <v>505</v>
      </c>
      <c r="AB14" s="110" t="s">
        <v>511</v>
      </c>
      <c r="AC14" s="110" t="s">
        <v>517</v>
      </c>
      <c r="AD14" s="110" t="s">
        <v>523</v>
      </c>
      <c r="AE14" s="110" t="s">
        <v>530</v>
      </c>
      <c r="AF14" s="110" t="s">
        <v>536</v>
      </c>
      <c r="AG14" s="110" t="s">
        <v>541</v>
      </c>
      <c r="AH14" s="110" t="s">
        <v>546</v>
      </c>
      <c r="AI14" s="110" t="s">
        <v>551</v>
      </c>
      <c r="AJ14" s="110" t="s">
        <v>556</v>
      </c>
      <c r="AK14" s="110" t="s">
        <v>652</v>
      </c>
      <c r="AL14" s="110" t="s">
        <v>665</v>
      </c>
      <c r="AM14" s="110" t="s">
        <v>672</v>
      </c>
      <c r="AN14" s="110" t="s">
        <v>677</v>
      </c>
      <c r="AO14" s="110" t="s">
        <v>682</v>
      </c>
      <c r="AP14" s="110" t="s">
        <v>687</v>
      </c>
      <c r="AQ14" s="110" t="s">
        <v>692</v>
      </c>
      <c r="AR14" s="110" t="s">
        <v>697</v>
      </c>
      <c r="AS14" s="110" t="s">
        <v>703</v>
      </c>
      <c r="AT14" s="110" t="s">
        <v>710</v>
      </c>
      <c r="AU14" s="118" t="s">
        <v>717</v>
      </c>
    </row>
    <row r="15" spans="1:47" ht="60" customHeight="1" x14ac:dyDescent="0.35">
      <c r="A15" s="116" t="s">
        <v>2754</v>
      </c>
      <c r="B15" s="106" t="s">
        <v>2755</v>
      </c>
      <c r="C15" s="107" t="s">
        <v>2756</v>
      </c>
      <c r="D15" s="107" t="s">
        <v>2757</v>
      </c>
      <c r="E15" s="107" t="s">
        <v>25</v>
      </c>
      <c r="F15" s="108" t="s">
        <v>2758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2759</v>
      </c>
      <c r="B16" s="106" t="s">
        <v>2760</v>
      </c>
      <c r="C16" s="107" t="s">
        <v>2761</v>
      </c>
      <c r="D16" s="107" t="s">
        <v>2762</v>
      </c>
      <c r="E16" s="107" t="s">
        <v>25</v>
      </c>
      <c r="F16" s="108" t="s">
        <v>2763</v>
      </c>
      <c r="G16" s="109">
        <f>IF(COUNTIF(H16:AU16,"&lt;&gt;")=0,"",SUMPRODUCT(((Recommendations[ImplStatus]="Implemented")+(Recommendations[ImplStatus]="Compensated"))*ISNUMBER(MATCH(Recommendations[Id],H16:AU16,0)))/COUNTIF(H16:AU16,"&lt;&gt;"))</f>
        <v>0</v>
      </c>
      <c r="H16" s="110" t="s">
        <v>536</v>
      </c>
      <c r="I16" s="110" t="s">
        <v>541</v>
      </c>
      <c r="J16" s="110" t="s">
        <v>546</v>
      </c>
      <c r="K16" s="110" t="s">
        <v>924</v>
      </c>
      <c r="L16" s="110" t="s">
        <v>961</v>
      </c>
      <c r="M16" s="110" t="s">
        <v>979</v>
      </c>
      <c r="N16" s="110" t="s">
        <v>1184</v>
      </c>
      <c r="O16" s="110" t="s">
        <v>1190</v>
      </c>
      <c r="P16" s="110" t="s">
        <v>1195</v>
      </c>
      <c r="Q16" s="110" t="s">
        <v>1200</v>
      </c>
      <c r="R16" s="110" t="s">
        <v>1205</v>
      </c>
      <c r="S16" s="110" t="s">
        <v>1230</v>
      </c>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2764</v>
      </c>
      <c r="B17" s="106" t="s">
        <v>2765</v>
      </c>
      <c r="C17" s="107" t="s">
        <v>2766</v>
      </c>
      <c r="D17" s="107" t="s">
        <v>2767</v>
      </c>
      <c r="E17" s="107" t="s">
        <v>25</v>
      </c>
      <c r="F17" s="108" t="s">
        <v>2768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2769</v>
      </c>
      <c r="B18" s="106" t="s">
        <v>2770</v>
      </c>
      <c r="C18" s="107" t="s">
        <v>2771</v>
      </c>
      <c r="D18" s="107" t="s">
        <v>2772</v>
      </c>
      <c r="E18" s="107" t="s">
        <v>25</v>
      </c>
      <c r="F18" s="108" t="s">
        <v>2773</v>
      </c>
      <c r="G18" s="109">
        <f>IF(COUNTIF(H18:AU18,"&lt;&gt;")=0,"",SUMPRODUCT(((Recommendations[ImplStatus]="Implemented")+(Recommendations[ImplStatus]="Compensated"))*ISNUMBER(MATCH(Recommendations[Id],H18:AU18,0)))/COUNTIF(H18:AU18,"&lt;&gt;"))</f>
        <v>0</v>
      </c>
      <c r="H18" s="110" t="s">
        <v>121</v>
      </c>
      <c r="I18" s="110" t="s">
        <v>131</v>
      </c>
      <c r="J18" s="110" t="s">
        <v>137</v>
      </c>
      <c r="K18" s="110" t="s">
        <v>184</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2774</v>
      </c>
      <c r="B19" s="106" t="s">
        <v>2775</v>
      </c>
      <c r="C19" s="107" t="s">
        <v>2776</v>
      </c>
      <c r="D19" s="107" t="s">
        <v>2777</v>
      </c>
      <c r="E19" s="107" t="s">
        <v>25</v>
      </c>
      <c r="F19" s="108" t="s">
        <v>2778</v>
      </c>
      <c r="G19" s="109">
        <f>IF(COUNTIF(H19:AU19,"&lt;&gt;")=0,"",SUMPRODUCT(((Recommendations[ImplStatus]="Implemented")+(Recommendations[ImplStatus]="Compensated"))*ISNUMBER(MATCH(Recommendations[Id],H19:AU19,0)))/COUNTIF(H19:AU19,"&lt;&gt;"))</f>
        <v>0</v>
      </c>
      <c r="H19" s="110" t="s">
        <v>18</v>
      </c>
      <c r="I19" s="110" t="s">
        <v>30</v>
      </c>
      <c r="J19" s="110" t="s">
        <v>35</v>
      </c>
      <c r="K19" s="110" t="s">
        <v>40</v>
      </c>
      <c r="L19" s="110" t="s">
        <v>45</v>
      </c>
      <c r="M19" s="110" t="s">
        <v>50</v>
      </c>
      <c r="N19" s="110" t="s">
        <v>57</v>
      </c>
      <c r="O19" s="110" t="s">
        <v>63</v>
      </c>
      <c r="P19" s="110" t="s">
        <v>253</v>
      </c>
      <c r="Q19" s="110" t="s">
        <v>273</v>
      </c>
      <c r="R19" s="110" t="s">
        <v>297</v>
      </c>
      <c r="S19" s="110" t="s">
        <v>391</v>
      </c>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2779</v>
      </c>
      <c r="B20" s="106" t="s">
        <v>2780</v>
      </c>
      <c r="C20" s="107" t="s">
        <v>2781</v>
      </c>
      <c r="D20" s="107" t="s">
        <v>2782</v>
      </c>
      <c r="E20" s="107" t="s">
        <v>25</v>
      </c>
      <c r="F20" s="108" t="s">
        <v>2783</v>
      </c>
      <c r="G20" s="109">
        <f>IF(COUNTIF(H20:AU20,"&lt;&gt;")=0,"",SUMPRODUCT(((Recommendations[ImplStatus]="Implemented")+(Recommendations[ImplStatus]="Compensated"))*ISNUMBER(MATCH(Recommendations[Id],H20:AU20,0)))/COUNTIF(H20:AU20,"&lt;&gt;"))</f>
        <v>0</v>
      </c>
      <c r="H20" s="110" t="s">
        <v>742</v>
      </c>
      <c r="I20" s="110" t="s">
        <v>808</v>
      </c>
      <c r="J20" s="110" t="s">
        <v>864</v>
      </c>
      <c r="K20" s="110" t="s">
        <v>877</v>
      </c>
      <c r="L20" s="110" t="s">
        <v>883</v>
      </c>
      <c r="M20" s="110" t="s">
        <v>890</v>
      </c>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2784</v>
      </c>
      <c r="B21" s="106" t="s">
        <v>2785</v>
      </c>
      <c r="C21" s="107" t="s">
        <v>2786</v>
      </c>
      <c r="D21" s="107" t="s">
        <v>2787</v>
      </c>
      <c r="E21" s="107" t="s">
        <v>2788</v>
      </c>
      <c r="F21" s="108" t="s">
        <v>2789</v>
      </c>
      <c r="G21" s="109">
        <f>IF(COUNTIF(H21:AU21,"&lt;&gt;")=0,"",SUMPRODUCT(((Recommendations[ImplStatus]="Implemented")+(Recommendations[ImplStatus]="Compensated"))*ISNUMBER(MATCH(Recommendations[Id],H21:AU21,0)))/COUNTIF(H21:AU21,"&lt;&gt;"))</f>
        <v>0</v>
      </c>
      <c r="H21" s="110" t="s">
        <v>919</v>
      </c>
      <c r="I21" s="110" t="s">
        <v>1021</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2790</v>
      </c>
      <c r="B22" s="106" t="s">
        <v>2791</v>
      </c>
      <c r="C22" s="107" t="s">
        <v>2792</v>
      </c>
      <c r="D22" s="107" t="s">
        <v>2793</v>
      </c>
      <c r="E22" s="107" t="s">
        <v>2794</v>
      </c>
      <c r="F22" s="108" t="s">
        <v>2795</v>
      </c>
      <c r="G22" s="109">
        <f>IF(COUNTIF(H22:AU22,"&lt;&gt;")=0,"",SUMPRODUCT(((Recommendations[ImplStatus]="Implemented")+(Recommendations[ImplStatus]="Compensated"))*ISNUMBER(MATCH(Recommendations[Id],H22:AU22,0)))/COUNTIF(H22:AU22,"&lt;&gt;"))</f>
        <v>0</v>
      </c>
      <c r="H22" s="110" t="s">
        <v>69</v>
      </c>
      <c r="I22" s="110" t="s">
        <v>74</v>
      </c>
      <c r="J22" s="110" t="s">
        <v>1508</v>
      </c>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2796</v>
      </c>
      <c r="B23" s="106" t="s">
        <v>2797</v>
      </c>
      <c r="C23" s="107" t="s">
        <v>2798</v>
      </c>
      <c r="D23" s="107" t="s">
        <v>2799</v>
      </c>
      <c r="E23" s="107" t="s">
        <v>2800</v>
      </c>
      <c r="F23" s="108" t="s">
        <v>2801</v>
      </c>
      <c r="G23" s="109">
        <f>IF(COUNTIF(H23:AU23,"&lt;&gt;")=0,"",SUMPRODUCT(((Recommendations[ImplStatus]="Implemented")+(Recommendations[ImplStatus]="Compensated"))*ISNUMBER(MATCH(Recommendations[Id],H23:AU23,0)))/COUNTIF(H23:AU23,"&lt;&gt;"))</f>
        <v>0</v>
      </c>
      <c r="H23" s="110" t="s">
        <v>341</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2802</v>
      </c>
      <c r="B24" s="106" t="s">
        <v>2803</v>
      </c>
      <c r="C24" s="107" t="s">
        <v>2804</v>
      </c>
      <c r="D24" s="107" t="s">
        <v>2805</v>
      </c>
      <c r="E24" s="107" t="s">
        <v>25</v>
      </c>
      <c r="F24" s="108" t="s">
        <v>2806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2807</v>
      </c>
      <c r="B25" s="106" t="s">
        <v>2808</v>
      </c>
      <c r="C25" s="107" t="s">
        <v>2809</v>
      </c>
      <c r="D25" s="107" t="s">
        <v>25</v>
      </c>
      <c r="E25" s="107" t="s">
        <v>25</v>
      </c>
      <c r="F25" s="108" t="s">
        <v>2810</v>
      </c>
      <c r="G25" s="109">
        <f>IF(COUNTIF(H25:AU25,"&lt;&gt;")=0,"",SUMPRODUCT(((Recommendations[ImplStatus]="Implemented")+(Recommendations[ImplStatus]="Compensated"))*ISNUMBER(MATCH(Recommendations[Id],H25:AU25,0)))/COUNTIF(H25:AU25,"&lt;&gt;"))</f>
        <v>0</v>
      </c>
      <c r="H25" s="110" t="s">
        <v>864</v>
      </c>
      <c r="I25" s="110" t="s">
        <v>877</v>
      </c>
      <c r="J25" s="110" t="s">
        <v>883</v>
      </c>
      <c r="K25" s="110" t="s">
        <v>890</v>
      </c>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2811</v>
      </c>
      <c r="B26" s="106" t="s">
        <v>2812</v>
      </c>
      <c r="C26" s="107" t="s">
        <v>2813</v>
      </c>
      <c r="D26" s="107" t="s">
        <v>2814</v>
      </c>
      <c r="E26" s="107" t="s">
        <v>25</v>
      </c>
      <c r="F26" s="108" t="s">
        <v>2815</v>
      </c>
      <c r="G26" s="109">
        <f>IF(COUNTIF(H26:AU26,"&lt;&gt;")=0,"",SUMPRODUCT(((Recommendations[ImplStatus]="Implemented")+(Recommendations[ImplStatus]="Compensated"))*ISNUMBER(MATCH(Recommendations[Id],H26:AU26,0)))/COUNTIF(H26:AU26,"&lt;&gt;"))</f>
        <v>0</v>
      </c>
      <c r="H26" s="110" t="s">
        <v>703</v>
      </c>
      <c r="I26" s="110" t="s">
        <v>710</v>
      </c>
      <c r="J26" s="110" t="s">
        <v>717</v>
      </c>
      <c r="K26" s="110" t="s">
        <v>723</v>
      </c>
      <c r="L26" s="110" t="s">
        <v>730</v>
      </c>
      <c r="M26" s="110" t="s">
        <v>748</v>
      </c>
      <c r="N26" s="110" t="s">
        <v>754</v>
      </c>
      <c r="O26" s="110" t="s">
        <v>760</v>
      </c>
      <c r="P26" s="110" t="s">
        <v>766</v>
      </c>
      <c r="Q26" s="110" t="s">
        <v>771</v>
      </c>
      <c r="R26" s="110" t="s">
        <v>778</v>
      </c>
      <c r="S26" s="110" t="s">
        <v>815</v>
      </c>
      <c r="T26" s="110" t="s">
        <v>821</v>
      </c>
      <c r="U26" s="110" t="s">
        <v>827</v>
      </c>
      <c r="V26" s="110" t="s">
        <v>833</v>
      </c>
      <c r="W26" s="110" t="s">
        <v>851</v>
      </c>
      <c r="X26" s="110" t="s">
        <v>857</v>
      </c>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2816</v>
      </c>
      <c r="B27" s="106" t="s">
        <v>2817</v>
      </c>
      <c r="C27" s="107" t="s">
        <v>2818</v>
      </c>
      <c r="D27" s="107" t="s">
        <v>2819</v>
      </c>
      <c r="E27" s="107" t="s">
        <v>2820</v>
      </c>
      <c r="F27" s="108" t="s">
        <v>2821</v>
      </c>
      <c r="G27" s="109">
        <f>IF(COUNTIF(H27:AU27,"&lt;&gt;")=0,"",SUMPRODUCT(((Recommendations[ImplStatus]="Implemented")+(Recommendations[ImplStatus]="Compensated"))*ISNUMBER(MATCH(Recommendations[Id],H27:AU27,0)))/COUNTIF(H27:AU27,"&lt;&gt;"))</f>
        <v>0</v>
      </c>
      <c r="H27" s="110" t="s">
        <v>347</v>
      </c>
      <c r="I27" s="110" t="s">
        <v>353</v>
      </c>
      <c r="J27" s="110" t="s">
        <v>386</v>
      </c>
      <c r="K27" s="110" t="s">
        <v>659</v>
      </c>
      <c r="L27" s="110" t="s">
        <v>1033</v>
      </c>
      <c r="M27" s="110" t="s">
        <v>1410</v>
      </c>
      <c r="N27" s="110" t="s">
        <v>1421</v>
      </c>
      <c r="O27" s="110" t="s">
        <v>1431</v>
      </c>
      <c r="P27" s="110" t="s">
        <v>1449</v>
      </c>
      <c r="Q27" s="110" t="s">
        <v>1684</v>
      </c>
      <c r="R27" s="110" t="s">
        <v>1694</v>
      </c>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2822</v>
      </c>
      <c r="B28" s="106" t="s">
        <v>2823</v>
      </c>
      <c r="C28" s="107" t="s">
        <v>2824</v>
      </c>
      <c r="D28" s="107" t="s">
        <v>25</v>
      </c>
      <c r="E28" s="107" t="s">
        <v>25</v>
      </c>
      <c r="F28" s="108" t="s">
        <v>2825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2826</v>
      </c>
      <c r="B29" s="106" t="s">
        <v>2827</v>
      </c>
      <c r="C29" s="107" t="s">
        <v>2828</v>
      </c>
      <c r="D29" s="107" t="s">
        <v>2829</v>
      </c>
      <c r="E29" s="107" t="s">
        <v>2830</v>
      </c>
      <c r="F29" s="108" t="s">
        <v>2831</v>
      </c>
      <c r="G29" s="109">
        <f>IF(COUNTIF(H29:AU29,"&lt;&gt;")=0,"",SUMPRODUCT(((Recommendations[ImplStatus]="Implemented")+(Recommendations[ImplStatus]="Compensated"))*ISNUMBER(MATCH(Recommendations[Id],H29:AU29,0)))/COUNTIF(H29:AU29,"&lt;&gt;"))</f>
        <v>0</v>
      </c>
      <c r="H29" s="110" t="s">
        <v>955</v>
      </c>
      <c r="I29" s="110" t="s">
        <v>1083</v>
      </c>
      <c r="J29" s="110" t="s">
        <v>1088</v>
      </c>
      <c r="K29" s="110" t="s">
        <v>1093</v>
      </c>
      <c r="L29" s="110" t="s">
        <v>1098</v>
      </c>
      <c r="M29" s="110" t="s">
        <v>1104</v>
      </c>
      <c r="N29" s="110" t="s">
        <v>1110</v>
      </c>
      <c r="O29" s="110" t="s">
        <v>1117</v>
      </c>
      <c r="P29" s="110" t="s">
        <v>1124</v>
      </c>
      <c r="Q29" s="110" t="s">
        <v>1130</v>
      </c>
      <c r="R29" s="110" t="s">
        <v>1137</v>
      </c>
      <c r="S29" s="110" t="s">
        <v>1144</v>
      </c>
      <c r="T29" s="110" t="s">
        <v>1150</v>
      </c>
      <c r="U29" s="110" t="s">
        <v>1156</v>
      </c>
      <c r="V29" s="110" t="s">
        <v>1179</v>
      </c>
      <c r="W29" s="110" t="s">
        <v>1217</v>
      </c>
      <c r="X29" s="110" t="s">
        <v>1224</v>
      </c>
      <c r="Y29" s="110" t="s">
        <v>1236</v>
      </c>
      <c r="Z29" s="110" t="s">
        <v>1700</v>
      </c>
      <c r="AA29" s="110" t="s">
        <v>1705</v>
      </c>
      <c r="AB29" s="110" t="s">
        <v>1710</v>
      </c>
      <c r="AC29" s="110" t="s">
        <v>1720</v>
      </c>
      <c r="AD29" s="110" t="s">
        <v>1725</v>
      </c>
      <c r="AE29" s="110" t="s">
        <v>1730</v>
      </c>
      <c r="AF29" s="110" t="s">
        <v>1735</v>
      </c>
      <c r="AG29" s="110"/>
      <c r="AH29" s="110"/>
      <c r="AI29" s="110"/>
      <c r="AJ29" s="110"/>
      <c r="AK29" s="110"/>
      <c r="AL29" s="110"/>
      <c r="AM29" s="110"/>
      <c r="AN29" s="110"/>
      <c r="AO29" s="110"/>
      <c r="AP29" s="110"/>
      <c r="AQ29" s="110"/>
      <c r="AR29" s="110"/>
      <c r="AS29" s="110"/>
      <c r="AT29" s="110"/>
      <c r="AU29" s="118"/>
    </row>
    <row r="30" spans="1:47" ht="60" customHeight="1" x14ac:dyDescent="0.35">
      <c r="A30" s="116" t="s">
        <v>2832</v>
      </c>
      <c r="B30" s="106" t="s">
        <v>2833</v>
      </c>
      <c r="C30" s="107" t="s">
        <v>2834</v>
      </c>
      <c r="D30" s="107" t="s">
        <v>2835</v>
      </c>
      <c r="E30" s="107" t="s">
        <v>25</v>
      </c>
      <c r="F30" s="108" t="s">
        <v>2836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2837</v>
      </c>
      <c r="B31" s="106" t="s">
        <v>2838</v>
      </c>
      <c r="C31" s="107" t="s">
        <v>2839</v>
      </c>
      <c r="D31" s="107" t="s">
        <v>2840</v>
      </c>
      <c r="E31" s="107" t="s">
        <v>2841</v>
      </c>
      <c r="F31" s="108" t="s">
        <v>2842</v>
      </c>
      <c r="G31" s="109">
        <f>IF(COUNTIF(H31:AU31,"&lt;&gt;")=0,"",SUMPRODUCT(((Recommendations[ImplStatus]="Implemented")+(Recommendations[ImplStatus]="Compensated"))*ISNUMBER(MATCH(Recommendations[Id],H31:AU31,0)))/COUNTIF(H31:AU31,"&lt;&gt;"))</f>
        <v>0</v>
      </c>
      <c r="H31" s="110" t="s">
        <v>238</v>
      </c>
      <c r="I31" s="110" t="s">
        <v>243</v>
      </c>
      <c r="J31" s="110" t="s">
        <v>930</v>
      </c>
      <c r="K31" s="110" t="s">
        <v>1028</v>
      </c>
      <c r="L31" s="110" t="s">
        <v>1033</v>
      </c>
      <c r="M31" s="110" t="s">
        <v>1039</v>
      </c>
      <c r="N31" s="110" t="s">
        <v>1044</v>
      </c>
      <c r="O31" s="110" t="s">
        <v>1050</v>
      </c>
      <c r="P31" s="110" t="s">
        <v>1055</v>
      </c>
      <c r="Q31" s="110" t="s">
        <v>1061</v>
      </c>
      <c r="R31" s="110" t="s">
        <v>1248</v>
      </c>
      <c r="S31" s="110" t="s">
        <v>1253</v>
      </c>
      <c r="T31" s="110" t="s">
        <v>1258</v>
      </c>
      <c r="U31" s="110" t="s">
        <v>1263</v>
      </c>
      <c r="V31" s="110" t="s">
        <v>1280</v>
      </c>
      <c r="W31" s="110" t="s">
        <v>1285</v>
      </c>
      <c r="X31" s="110" t="s">
        <v>1295</v>
      </c>
      <c r="Y31" s="110" t="s">
        <v>1487</v>
      </c>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2843</v>
      </c>
      <c r="B32" s="106" t="s">
        <v>2844</v>
      </c>
      <c r="C32" s="107" t="s">
        <v>2845</v>
      </c>
      <c r="D32" s="107" t="s">
        <v>2846</v>
      </c>
      <c r="E32" s="107" t="s">
        <v>2847</v>
      </c>
      <c r="F32" s="108" t="s">
        <v>2848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2849</v>
      </c>
      <c r="B33" s="106" t="s">
        <v>2850</v>
      </c>
      <c r="C33" s="107" t="s">
        <v>2851</v>
      </c>
      <c r="D33" s="107" t="s">
        <v>2852</v>
      </c>
      <c r="E33" s="107" t="s">
        <v>25</v>
      </c>
      <c r="F33" s="108" t="s">
        <v>2853</v>
      </c>
      <c r="G33" s="109">
        <f>IF(COUNTIF(H33:AU33,"&lt;&gt;")=0,"",SUMPRODUCT(((Recommendations[ImplStatus]="Implemented")+(Recommendations[ImplStatus]="Compensated"))*ISNUMBER(MATCH(Recommendations[Id],H33:AU33,0)))/COUNTIF(H33:AU33,"&lt;&gt;"))</f>
        <v>0</v>
      </c>
      <c r="H33" s="110" t="s">
        <v>1307</v>
      </c>
      <c r="I33" s="110" t="s">
        <v>1329</v>
      </c>
      <c r="J33" s="110" t="s">
        <v>1334</v>
      </c>
      <c r="K33" s="110" t="s">
        <v>1339</v>
      </c>
      <c r="L33" s="110" t="s">
        <v>1343</v>
      </c>
      <c r="M33" s="110" t="s">
        <v>1349</v>
      </c>
      <c r="N33" s="110" t="s">
        <v>1368</v>
      </c>
      <c r="O33" s="110" t="s">
        <v>1374</v>
      </c>
      <c r="P33" s="110" t="s">
        <v>1379</v>
      </c>
      <c r="Q33" s="110" t="s">
        <v>1394</v>
      </c>
      <c r="R33" s="110" t="s">
        <v>1399</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2854</v>
      </c>
      <c r="B34" s="106" t="s">
        <v>2855</v>
      </c>
      <c r="C34" s="107" t="s">
        <v>2856</v>
      </c>
      <c r="D34" s="107" t="s">
        <v>2857</v>
      </c>
      <c r="E34" s="107" t="s">
        <v>25</v>
      </c>
      <c r="F34" s="108" t="s">
        <v>2858</v>
      </c>
      <c r="G34" s="109">
        <f>IF(COUNTIF(H34:AU34,"&lt;&gt;")=0,"",SUMPRODUCT(((Recommendations[ImplStatus]="Implemented")+(Recommendations[ImplStatus]="Compensated"))*ISNUMBER(MATCH(Recommendations[Id],H34:AU34,0)))/COUNTIF(H34:AU34,"&lt;&gt;"))</f>
        <v>0</v>
      </c>
      <c r="H34" s="110" t="s">
        <v>88</v>
      </c>
      <c r="I34" s="110" t="s">
        <v>94</v>
      </c>
      <c r="J34" s="110" t="s">
        <v>99</v>
      </c>
      <c r="K34" s="110" t="s">
        <v>104</v>
      </c>
      <c r="L34" s="110" t="s">
        <v>111</v>
      </c>
      <c r="M34" s="110" t="s">
        <v>117</v>
      </c>
      <c r="N34" s="110" t="s">
        <v>126</v>
      </c>
      <c r="O34" s="110" t="s">
        <v>141</v>
      </c>
      <c r="P34" s="110" t="s">
        <v>146</v>
      </c>
      <c r="Q34" s="110" t="s">
        <v>151</v>
      </c>
      <c r="R34" s="110" t="s">
        <v>155</v>
      </c>
      <c r="S34" s="110" t="s">
        <v>160</v>
      </c>
      <c r="T34" s="110" t="s">
        <v>165</v>
      </c>
      <c r="U34" s="110" t="s">
        <v>169</v>
      </c>
      <c r="V34" s="110" t="s">
        <v>173</v>
      </c>
      <c r="W34" s="110" t="s">
        <v>178</v>
      </c>
      <c r="X34" s="110" t="s">
        <v>188</v>
      </c>
      <c r="Y34" s="110" t="s">
        <v>192</v>
      </c>
      <c r="Z34" s="110" t="s">
        <v>197</v>
      </c>
      <c r="AA34" s="110" t="s">
        <v>202</v>
      </c>
      <c r="AB34" s="110" t="s">
        <v>206</v>
      </c>
      <c r="AC34" s="110" t="s">
        <v>210</v>
      </c>
      <c r="AD34" s="110" t="s">
        <v>266</v>
      </c>
      <c r="AE34" s="110" t="s">
        <v>324</v>
      </c>
      <c r="AF34" s="110" t="s">
        <v>329</v>
      </c>
      <c r="AG34" s="110" t="s">
        <v>335</v>
      </c>
      <c r="AH34" s="110" t="s">
        <v>568</v>
      </c>
      <c r="AI34" s="110" t="s">
        <v>574</v>
      </c>
      <c r="AJ34" s="110" t="s">
        <v>580</v>
      </c>
      <c r="AK34" s="110" t="s">
        <v>585</v>
      </c>
      <c r="AL34" s="110" t="s">
        <v>591</v>
      </c>
      <c r="AM34" s="110" t="s">
        <v>897</v>
      </c>
      <c r="AN34" s="110" t="s">
        <v>903</v>
      </c>
      <c r="AO34" s="110" t="s">
        <v>908</v>
      </c>
      <c r="AP34" s="110" t="s">
        <v>1269</v>
      </c>
      <c r="AQ34" s="110" t="s">
        <v>1312</v>
      </c>
      <c r="AR34" s="110" t="s">
        <v>1317</v>
      </c>
      <c r="AS34" s="110" t="s">
        <v>1361</v>
      </c>
      <c r="AT34" s="110" t="s">
        <v>1384</v>
      </c>
      <c r="AU34" s="118" t="s">
        <v>1404</v>
      </c>
    </row>
    <row r="35" spans="1:47" ht="60" customHeight="1" x14ac:dyDescent="0.35">
      <c r="A35" s="116" t="s">
        <v>2859</v>
      </c>
      <c r="B35" s="106" t="s">
        <v>2860</v>
      </c>
      <c r="C35" s="107" t="s">
        <v>2861</v>
      </c>
      <c r="D35" s="107" t="s">
        <v>2862</v>
      </c>
      <c r="E35" s="107" t="s">
        <v>2863</v>
      </c>
      <c r="F35" s="108" t="s">
        <v>2864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2865</v>
      </c>
      <c r="B36" s="106" t="s">
        <v>2866</v>
      </c>
      <c r="C36" s="107" t="s">
        <v>2867</v>
      </c>
      <c r="D36" s="107" t="s">
        <v>2868</v>
      </c>
      <c r="E36" s="107" t="s">
        <v>2869</v>
      </c>
      <c r="F36" s="108" t="s">
        <v>2870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2871</v>
      </c>
      <c r="B37" s="106" t="s">
        <v>2872</v>
      </c>
      <c r="C37" s="107" t="s">
        <v>2873</v>
      </c>
      <c r="D37" s="107" t="s">
        <v>2874</v>
      </c>
      <c r="E37" s="107" t="s">
        <v>25</v>
      </c>
      <c r="F37" s="108" t="s">
        <v>2875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2876</v>
      </c>
      <c r="B38" s="106" t="s">
        <v>2877</v>
      </c>
      <c r="C38" s="107" t="s">
        <v>2878</v>
      </c>
      <c r="D38" s="107" t="s">
        <v>2879</v>
      </c>
      <c r="E38" s="107" t="s">
        <v>2880</v>
      </c>
      <c r="F38" s="108" t="s">
        <v>2881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2882</v>
      </c>
      <c r="B39" s="106" t="s">
        <v>2883</v>
      </c>
      <c r="C39" s="107" t="s">
        <v>2884</v>
      </c>
      <c r="D39" s="107" t="s">
        <v>2885</v>
      </c>
      <c r="E39" s="107" t="s">
        <v>25</v>
      </c>
      <c r="F39" s="108" t="s">
        <v>2886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2887</v>
      </c>
      <c r="B40" s="106" t="s">
        <v>2888</v>
      </c>
      <c r="C40" s="107" t="s">
        <v>2889</v>
      </c>
      <c r="D40" s="107" t="s">
        <v>2890</v>
      </c>
      <c r="E40" s="107" t="s">
        <v>2891</v>
      </c>
      <c r="F40" s="108" t="s">
        <v>2892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2893</v>
      </c>
      <c r="B41" s="106" t="s">
        <v>2894</v>
      </c>
      <c r="C41" s="107" t="s">
        <v>2895</v>
      </c>
      <c r="D41" s="107" t="s">
        <v>2896</v>
      </c>
      <c r="E41" s="107" t="s">
        <v>2897</v>
      </c>
      <c r="F41" s="108" t="s">
        <v>2898</v>
      </c>
      <c r="G41" s="109">
        <f>IF(COUNTIF(H41:AU41,"&lt;&gt;")=0,"",SUMPRODUCT(((Recommendations[ImplStatus]="Implemented")+(Recommendations[ImplStatus]="Compensated"))*ISNUMBER(MATCH(Recommendations[Id],H41:AU41,0)))/COUNTIF(H41:AU41,"&lt;&gt;"))</f>
        <v>0</v>
      </c>
      <c r="H41" s="110" t="s">
        <v>215</v>
      </c>
      <c r="I41" s="110" t="s">
        <v>220</v>
      </c>
      <c r="J41" s="110" t="s">
        <v>232</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2899</v>
      </c>
      <c r="B42" s="106" t="s">
        <v>2900</v>
      </c>
      <c r="C42" s="107" t="s">
        <v>2901</v>
      </c>
      <c r="D42" s="107" t="s">
        <v>2902</v>
      </c>
      <c r="E42" s="107" t="s">
        <v>2903</v>
      </c>
      <c r="F42" s="108" t="s">
        <v>2904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2905</v>
      </c>
      <c r="B43" s="106" t="s">
        <v>2906</v>
      </c>
      <c r="C43" s="107" t="s">
        <v>2907</v>
      </c>
      <c r="D43" s="107" t="s">
        <v>2908</v>
      </c>
      <c r="E43" s="107" t="s">
        <v>2909</v>
      </c>
      <c r="F43" s="108" t="s">
        <v>2910</v>
      </c>
      <c r="G43" s="109">
        <f>IF(COUNTIF(H43:AU43,"&lt;&gt;")=0,"",SUMPRODUCT(((Recommendations[ImplStatus]="Implemented")+(Recommendations[ImplStatus]="Compensated"))*ISNUMBER(MATCH(Recommendations[Id],H43:AU43,0)))/COUNTIF(H43:AU43,"&lt;&gt;"))</f>
        <v>0</v>
      </c>
      <c r="H43" s="110" t="s">
        <v>597</v>
      </c>
      <c r="I43" s="110" t="s">
        <v>602</v>
      </c>
      <c r="J43" s="110" t="s">
        <v>608</v>
      </c>
      <c r="K43" s="110" t="s">
        <v>614</v>
      </c>
      <c r="L43" s="110" t="s">
        <v>619</v>
      </c>
      <c r="M43" s="110" t="s">
        <v>624</v>
      </c>
      <c r="N43" s="110" t="s">
        <v>634</v>
      </c>
      <c r="O43" s="110" t="s">
        <v>639</v>
      </c>
      <c r="P43" s="110" t="s">
        <v>646</v>
      </c>
      <c r="Q43" s="110" t="s">
        <v>870</v>
      </c>
      <c r="R43" s="110" t="s">
        <v>914</v>
      </c>
      <c r="S43" s="110" t="s">
        <v>1416</v>
      </c>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2911</v>
      </c>
      <c r="B44" s="106" t="s">
        <v>2912</v>
      </c>
      <c r="C44" s="107" t="s">
        <v>2913</v>
      </c>
      <c r="D44" s="107" t="s">
        <v>2914</v>
      </c>
      <c r="E44" s="107" t="s">
        <v>25</v>
      </c>
      <c r="F44" s="108" t="s">
        <v>2915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2916</v>
      </c>
      <c r="B45" s="111" t="s">
        <v>2917</v>
      </c>
      <c r="C45" s="112" t="s">
        <v>2918</v>
      </c>
      <c r="D45" s="112" t="s">
        <v>2919</v>
      </c>
      <c r="E45" s="112" t="s">
        <v>2920</v>
      </c>
      <c r="F45" s="113" t="s">
        <v>2921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123" t="s">
        <v>1750</v>
      </c>
      <c r="B49" s="123"/>
      <c r="C49" s="123"/>
      <c r="D49" s="123"/>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IFERROR(INDEX('Recommendations'!$I$2:$I$310, MATCH(H2,'Recommendations'!$B$2:$B$310,0))="Implemented", FALSE))</xm:f>
            <x14:dxf>
              <font>
                <color rgb="FF000000"/>
              </font>
              <fill>
                <patternFill>
                  <bgColor rgb="FF3C7D22"/>
                </patternFill>
              </fill>
            </x14:dxf>
          </x14:cfRule>
          <x14:cfRule type="expression" priority="2" id="{00000000-000E-0000-0500-000002000000}">
            <xm:f>AND(H2&lt;&gt;"", IFERROR(INDEX('Recommendations'!$I$2:$I$310, MATCH(H2,'Recommendations'!$B$2:$B$310,0))="Compensated", FALSE))</xm:f>
            <x14:dxf>
              <font>
                <color rgb="FF000000"/>
              </font>
              <fill>
                <patternFill>
                  <bgColor rgb="FFC6E0B4"/>
                </patternFill>
              </fill>
            </x14:dxf>
          </x14:cfRule>
          <x14:cfRule type="expression" priority="3" id="{00000000-000E-0000-0500-000003000000}">
            <xm:f>AND(H2&lt;&gt;"", IFERROR(INDEX('Recommendations'!$I$2:$I$310, MATCH(H2,'Recommendations'!$B$2:$B$310,0))="Testing", FALSE))</xm:f>
            <x14:dxf>
              <font>
                <color rgb="FF000000"/>
              </font>
              <fill>
                <patternFill>
                  <bgColor rgb="FFFFC000"/>
                </patternFill>
              </fill>
            </x14:dxf>
          </x14:cfRule>
          <x14:cfRule type="expression" priority="4" id="{00000000-000E-0000-0500-000004000000}">
            <xm:f>AND(H2&lt;&gt;"", IFERROR(INDEX('Recommendations'!$I$2:$I$310, MATCH(H2,'Recommendations'!$B$2:$B$310,0))="Failed", FALSE))</xm:f>
            <x14:dxf>
              <font>
                <color rgb="FF000000"/>
              </font>
              <fill>
                <patternFill>
                  <bgColor rgb="FFD82891"/>
                </patternFill>
              </fill>
            </x14:dxf>
          </x14:cfRule>
          <x14:cfRule type="expression" priority="5" id="{00000000-000E-0000-0500-000005000000}">
            <xm:f>AND(H2&lt;&gt;"", IFERROR(INDEX('Recommendations'!$I$2:$I$310, MATCH(H2,'Recommendations'!$B$2:$B$310,0))="Risk Accepted", FALSE))</xm:f>
            <x14:dxf>
              <font>
                <color rgb="FF000000"/>
              </font>
              <fill>
                <patternFill>
                  <bgColor rgb="FFD9D9D9"/>
                </patternFill>
              </fill>
            </x14:dxf>
          </x14:cfRule>
          <x14:cfRule type="expression" priority="6" id="{00000000-000E-0000-0500-000006000000}">
            <xm:f>AND(H2&lt;&gt;"", IFERROR(INDEX('Recommendations'!$I$2:$I$310, MATCH(H2,'Recommendations'!$B$2:$B$310,0))="N/A", FALSE))</xm:f>
            <x14:dxf>
              <font>
                <color rgb="FF000000"/>
              </font>
              <fill>
                <patternFill>
                  <bgColor rgb="FFF2F2F2"/>
                </patternFill>
              </fill>
            </x14:dxf>
          </x14:cfRule>
          <xm:sqref>H2:AU45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Dashboard</vt:lpstr>
      <vt:lpstr>Recommendations</vt:lpstr>
      <vt:lpstr>ImplementationLog</vt:lpstr>
      <vt:lpstr>CSCv8</vt:lpstr>
      <vt:lpstr>MITRE-MTs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Wind River eLxr 12 Benchmark (Server) - SHGIR</dc:title>
  <dc:subject>Generated on: 2026-06-08 21:53:51</dc:subject>
  <dc:creator>Anicet Fopa Tchoffo</dc:creator>
  <cp:keywords>Baseline;Hardening;CIS;Benchmark</cp:keywords>
  <dc:description>Baseline Developed By: Center for Internet Security (CIS)</dc:description>
  <cp:lastModifiedBy>Anicet Fopa Tchoffo</cp:lastModifiedBy>
  <dcterms:modified xsi:type="dcterms:W3CDTF">2026-06-08T20:54:02Z</dcterms:modified>
  <cp:category>CIS</cp:category>
  <cp:contentStatus>Draft</cp:contentStatus>
</cp:coreProperties>
</file>