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9F12E1766348B03888DE2AE09C0101635561AF55" xr6:coauthVersionLast="47" xr6:coauthVersionMax="47" xr10:uidLastSave="{975871D3-6C12-45A0-94A0-5A49EBDB7702}"/>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C86" i="3"/>
  <c r="F86" i="3" s="1"/>
  <c r="F85" i="3"/>
  <c r="E93" i="3" s="1"/>
  <c r="E85" i="3"/>
  <c r="D85" i="3"/>
  <c r="C85" i="3"/>
  <c r="E84" i="3"/>
  <c r="D84" i="3"/>
  <c r="C84" i="3"/>
  <c r="W136" i="3" s="1"/>
  <c r="E83" i="3"/>
  <c r="D83" i="3"/>
  <c r="C83" i="3"/>
  <c r="U136" i="3" s="1"/>
  <c r="F82" i="3"/>
  <c r="T168" i="3" s="1"/>
  <c r="E82" i="3"/>
  <c r="D82" i="3"/>
  <c r="C82" i="3"/>
  <c r="S136" i="3" s="1"/>
  <c r="E68" i="3"/>
  <c r="D68" i="3"/>
  <c r="C68" i="3"/>
  <c r="F68" i="3" s="1"/>
  <c r="E67" i="3"/>
  <c r="D67" i="3"/>
  <c r="C67" i="3"/>
  <c r="F67" i="3" s="1"/>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C9" i="3"/>
  <c r="D9" i="3" s="1"/>
  <c r="D8" i="3"/>
  <c r="C8" i="3"/>
  <c r="C7" i="3" s="1"/>
  <c r="D7" i="3" s="1"/>
  <c r="D34" i="3" l="1"/>
  <c r="C34" i="3"/>
  <c r="E34" i="3"/>
  <c r="E35" i="3"/>
  <c r="D35" i="3"/>
  <c r="C35" i="3"/>
  <c r="E110" i="3"/>
  <c r="D110" i="3"/>
  <c r="C110" i="3"/>
  <c r="D72" i="3"/>
  <c r="E72" i="3"/>
  <c r="C72" i="3"/>
  <c r="C53" i="3"/>
  <c r="E53" i="3"/>
  <c r="D53" i="3"/>
  <c r="E112" i="3"/>
  <c r="D112" i="3"/>
  <c r="C112" i="3"/>
  <c r="C58" i="3"/>
  <c r="E58" i="3"/>
  <c r="D58" i="3"/>
  <c r="E73" i="3"/>
  <c r="D73" i="3"/>
  <c r="C73" i="3"/>
  <c r="G125" i="3"/>
  <c r="E94" i="3"/>
  <c r="D94" i="3"/>
  <c r="C94" i="3"/>
  <c r="E111" i="3"/>
  <c r="D111" i="3"/>
  <c r="C111" i="3"/>
  <c r="R164" i="3"/>
  <c r="R159" i="3"/>
  <c r="R154" i="3"/>
  <c r="R149" i="3"/>
  <c r="R144" i="3"/>
  <c r="R139" i="3"/>
  <c r="C20" i="3"/>
  <c r="R168" i="3"/>
  <c r="R163" i="3"/>
  <c r="R158" i="3"/>
  <c r="R153" i="3"/>
  <c r="R148" i="3"/>
  <c r="R143" i="3"/>
  <c r="R138" i="3"/>
  <c r="R167" i="3"/>
  <c r="R162" i="3"/>
  <c r="R157" i="3"/>
  <c r="R152" i="3"/>
  <c r="R147" i="3"/>
  <c r="R142" i="3"/>
  <c r="D20" i="3"/>
  <c r="R166" i="3"/>
  <c r="R161" i="3"/>
  <c r="R156" i="3"/>
  <c r="R151" i="3"/>
  <c r="R146" i="3"/>
  <c r="R141" i="3"/>
  <c r="R165" i="3"/>
  <c r="R160" i="3"/>
  <c r="R155" i="3"/>
  <c r="R150" i="3"/>
  <c r="R145" i="3"/>
  <c r="R140" i="3"/>
  <c r="E20" i="3"/>
  <c r="E57" i="3"/>
  <c r="D57" i="3"/>
  <c r="C57" i="3"/>
  <c r="C54" i="3"/>
  <c r="E54" i="3"/>
  <c r="D54" i="3"/>
  <c r="D55" i="3"/>
  <c r="E55" i="3"/>
  <c r="C55" i="3"/>
  <c r="E56" i="3"/>
  <c r="D56" i="3"/>
  <c r="C56" i="3"/>
  <c r="E113" i="3"/>
  <c r="D113" i="3"/>
  <c r="C113" i="3"/>
  <c r="C90" i="3"/>
  <c r="T139" i="3"/>
  <c r="T144" i="3"/>
  <c r="T149" i="3"/>
  <c r="T154" i="3"/>
  <c r="T159" i="3"/>
  <c r="T164" i="3"/>
  <c r="D90" i="3"/>
  <c r="E90" i="3"/>
  <c r="T140" i="3"/>
  <c r="T145" i="3"/>
  <c r="T150" i="3"/>
  <c r="T155" i="3"/>
  <c r="T160" i="3"/>
  <c r="T165" i="3"/>
  <c r="F83" i="3"/>
  <c r="T141" i="3"/>
  <c r="T146" i="3"/>
  <c r="T151" i="3"/>
  <c r="T156" i="3"/>
  <c r="T161" i="3"/>
  <c r="T166" i="3"/>
  <c r="C93" i="3"/>
  <c r="D93" i="3"/>
  <c r="F84" i="3"/>
  <c r="Q136" i="3"/>
  <c r="T142" i="3"/>
  <c r="T147" i="3"/>
  <c r="T152" i="3"/>
  <c r="T157" i="3"/>
  <c r="T162" i="3"/>
  <c r="T167" i="3"/>
  <c r="T138" i="3"/>
  <c r="T143" i="3"/>
  <c r="T148" i="3"/>
  <c r="T153" i="3"/>
  <c r="T158" i="3"/>
  <c r="T163" i="3"/>
  <c r="C91" i="3" l="1"/>
  <c r="V168" i="3"/>
  <c r="V163" i="3"/>
  <c r="V158" i="3"/>
  <c r="V153" i="3"/>
  <c r="V148" i="3"/>
  <c r="V143" i="3"/>
  <c r="V138" i="3"/>
  <c r="V167" i="3"/>
  <c r="V162" i="3"/>
  <c r="V157" i="3"/>
  <c r="V152" i="3"/>
  <c r="V147" i="3"/>
  <c r="V142" i="3"/>
  <c r="V166" i="3"/>
  <c r="V161" i="3"/>
  <c r="V156" i="3"/>
  <c r="V151" i="3"/>
  <c r="V146" i="3"/>
  <c r="V141" i="3"/>
  <c r="V165" i="3"/>
  <c r="V160" i="3"/>
  <c r="V155" i="3"/>
  <c r="V150" i="3"/>
  <c r="V145" i="3"/>
  <c r="V140" i="3"/>
  <c r="E91" i="3"/>
  <c r="D91" i="3"/>
  <c r="V164" i="3"/>
  <c r="V159" i="3"/>
  <c r="V154" i="3"/>
  <c r="V149" i="3"/>
  <c r="V144" i="3"/>
  <c r="V139" i="3"/>
  <c r="X168" i="3"/>
  <c r="X163" i="3"/>
  <c r="X158" i="3"/>
  <c r="X153" i="3"/>
  <c r="X148" i="3"/>
  <c r="X143" i="3"/>
  <c r="X138" i="3"/>
  <c r="X167" i="3"/>
  <c r="X162" i="3"/>
  <c r="X157" i="3"/>
  <c r="X152" i="3"/>
  <c r="X147" i="3"/>
  <c r="X142" i="3"/>
  <c r="X166" i="3"/>
  <c r="X161" i="3"/>
  <c r="X156" i="3"/>
  <c r="X151" i="3"/>
  <c r="X146" i="3"/>
  <c r="X141" i="3"/>
  <c r="D92" i="3"/>
  <c r="X165" i="3"/>
  <c r="X160" i="3"/>
  <c r="X155" i="3"/>
  <c r="X150" i="3"/>
  <c r="X145" i="3"/>
  <c r="X140" i="3"/>
  <c r="C92" i="3"/>
  <c r="X164" i="3"/>
  <c r="X159" i="3"/>
  <c r="X154" i="3"/>
  <c r="X149" i="3"/>
  <c r="X144" i="3"/>
  <c r="X139" i="3"/>
  <c r="E9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26" authorId="0" shapeId="0" xr:uid="{00000000-0006-0000-0400-000001000000}">
      <text>
        <r>
          <rPr>
            <sz val="11"/>
            <rFont val="Calibri"/>
          </rPr>
          <t>Ensure SSL server certificate for remote SSL VPN is configured correctly</t>
        </r>
      </text>
    </comment>
    <comment ref="K26" authorId="0" shapeId="0" xr:uid="{00000000-0006-0000-0400-000005000000}">
      <text>
        <r>
          <rPr>
            <sz val="11"/>
            <rFont val="Calibri"/>
          </rPr>
          <t>Ensure valid certificate is set for web browser used to access Webadmin interface</t>
        </r>
      </text>
    </comment>
    <comment ref="L26" authorId="0" shapeId="0" xr:uid="{00000000-0006-0000-0400-000002000000}">
      <text>
        <r>
          <rPr>
            <sz val="11"/>
            <rFont val="Calibri"/>
          </rPr>
          <t>Ensure SNMPv3 is selected for queries and traps</t>
        </r>
      </text>
    </comment>
    <comment ref="M26" authorId="0" shapeId="0" xr:uid="{00000000-0006-0000-0400-000003000000}">
      <text>
        <r>
          <rPr>
            <sz val="11"/>
            <rFont val="Calibri"/>
          </rPr>
          <t xml:space="preserve">Ensure Site-to-Site IPSec VPN is not configured with </t>
        </r>
        <r>
          <rPr>
            <sz val="11"/>
            <color rgb="FF000000"/>
            <rFont val="Calibri"/>
          </rPr>
          <t>"</t>
        </r>
        <r>
          <rPr>
            <b/>
            <sz val="11"/>
            <color rgb="FF000000"/>
            <rFont val="Calibri"/>
          </rPr>
          <t>Aggressive Mode</t>
        </r>
        <r>
          <rPr>
            <sz val="11"/>
            <color rgb="FF000000"/>
            <rFont val="Calibri"/>
          </rPr>
          <t>"</t>
        </r>
      </text>
    </comment>
    <comment ref="N26" authorId="0" shapeId="0" xr:uid="{00000000-0006-0000-0400-000004000000}">
      <text>
        <r>
          <rPr>
            <sz val="11"/>
            <rFont val="Calibri"/>
          </rPr>
          <t>Ensure Wireless Protection is configured with secure configuration</t>
        </r>
      </text>
    </comment>
    <comment ref="J34" authorId="0" shapeId="0" xr:uid="{00000000-0006-0000-0400-000006000000}">
      <text>
        <r>
          <rPr>
            <sz val="11"/>
            <rFont val="Calibri"/>
          </rPr>
          <t xml:space="preserve">Ensure admin session </t>
        </r>
        <r>
          <rPr>
            <sz val="11"/>
            <color rgb="FF000000"/>
            <rFont val="Calibri"/>
          </rPr>
          <t>'</t>
        </r>
        <r>
          <rPr>
            <b/>
            <sz val="11"/>
            <color rgb="FF000000"/>
            <rFont val="Calibri"/>
          </rPr>
          <t>logout</t>
        </r>
        <r>
          <rPr>
            <sz val="11"/>
            <color rgb="FF000000"/>
            <rFont val="Calibri"/>
          </rPr>
          <t>'</t>
        </r>
        <r>
          <rPr>
            <sz val="11"/>
            <color rgb="FF000000"/>
            <rFont val="Calibri"/>
          </rPr>
          <t xml:space="preserve"> for inactivity and </t>
        </r>
        <r>
          <rPr>
            <sz val="11"/>
            <color rgb="FF000000"/>
            <rFont val="Calibri"/>
          </rPr>
          <t>'</t>
        </r>
        <r>
          <rPr>
            <b/>
            <sz val="11"/>
            <color rgb="FF000000"/>
            <rFont val="Calibri"/>
          </rPr>
          <t>block</t>
        </r>
        <r>
          <rPr>
            <sz val="11"/>
            <color rgb="FF000000"/>
            <rFont val="Calibri"/>
          </rPr>
          <t>'</t>
        </r>
        <r>
          <rPr>
            <sz val="11"/>
            <color rgb="FF000000"/>
            <rFont val="Calibri"/>
          </rPr>
          <t xml:space="preserve"> is configured for failed sign-in</t>
        </r>
      </text>
    </comment>
    <comment ref="J35" authorId="0" shapeId="0" xr:uid="{00000000-0006-0000-0400-000007000000}">
      <text>
        <r>
          <rPr>
            <sz val="11"/>
            <rFont val="Calibri"/>
          </rPr>
          <t>Ensure SNMPv3 is selected for queries and traps</t>
        </r>
      </text>
    </comment>
    <comment ref="K35" authorId="0" shapeId="0" xr:uid="{00000000-0006-0000-0400-000008000000}">
      <text>
        <r>
          <rPr>
            <sz val="11"/>
            <rFont val="Calibri"/>
          </rPr>
          <t>Ensure Firewall Rules with SMB, Netbios, RDP and other unencrypted protocols should not be directly accessible from WAN Zone</t>
        </r>
      </text>
    </comment>
    <comment ref="L35" authorId="0" shapeId="0" xr:uid="{00000000-0006-0000-0400-000009000000}">
      <text>
        <r>
          <rPr>
            <sz val="11"/>
            <rFont val="Calibri"/>
          </rPr>
          <t>Ensure No Firewall Rules with source `ANY`, service `ANY` and destination `ANY` from `WAN` Zone</t>
        </r>
      </text>
    </comment>
    <comment ref="J36" authorId="0" shapeId="0" xr:uid="{00000000-0006-0000-0400-00000A000000}">
      <text>
        <r>
          <rPr>
            <sz val="11"/>
            <rFont val="Calibri"/>
          </rPr>
          <t>Ensure SNMPv3 is selected for queries and traps</t>
        </r>
      </text>
    </comment>
    <comment ref="K36" authorId="0" shapeId="0" xr:uid="{00000000-0006-0000-0400-00000B000000}">
      <text>
        <r>
          <rPr>
            <sz val="11"/>
            <rFont val="Calibri"/>
          </rPr>
          <t>Ensure Firewall Rules with SMB, Netbios, RDP and other unencrypted protocols should not be directly accessible from WAN Zone</t>
        </r>
      </text>
    </comment>
    <comment ref="L36" authorId="0" shapeId="0" xr:uid="{00000000-0006-0000-0400-00000C000000}">
      <text>
        <r>
          <rPr>
            <sz val="11"/>
            <rFont val="Calibri"/>
          </rPr>
          <t>Ensure No Firewall Rules with source `ANY`, service `ANY` and destination `ANY` from `WAN` Zone</t>
        </r>
      </text>
    </comment>
    <comment ref="J38" authorId="0" shapeId="0" xr:uid="{00000000-0006-0000-0400-00000D000000}">
      <text>
        <r>
          <rPr>
            <sz val="11"/>
            <rFont val="Calibri"/>
          </rPr>
          <t>Ensure password complexity check is enabled</t>
        </r>
      </text>
    </comment>
    <comment ref="J39" authorId="0" shapeId="0" xr:uid="{00000000-0006-0000-0400-00000E000000}">
      <text>
        <r>
          <rPr>
            <sz val="11"/>
            <rFont val="Calibri"/>
          </rPr>
          <t>Ensure Wireless Protection is configured with secure configuration</t>
        </r>
      </text>
    </comment>
    <comment ref="J56" authorId="0" shapeId="0" xr:uid="{00000000-0006-0000-0400-00000F000000}">
      <text>
        <r>
          <rPr>
            <sz val="11"/>
            <rFont val="Calibri"/>
          </rPr>
          <t>Ensure valid certificate is set for web browser used to access Webadmin interface</t>
        </r>
      </text>
    </comment>
    <comment ref="K56" authorId="0" shapeId="0" xr:uid="{00000000-0006-0000-0400-000010000000}">
      <text>
        <r>
          <rPr>
            <sz val="11"/>
            <rFont val="Calibri"/>
          </rPr>
          <t>Ensure SNMPv3 is selected for queries and traps</t>
        </r>
      </text>
    </comment>
    <comment ref="J63" authorId="0" shapeId="0" xr:uid="{00000000-0006-0000-0400-000011000000}">
      <text>
        <r>
          <rPr>
            <sz val="11"/>
            <rFont val="Calibri"/>
          </rPr>
          <t xml:space="preserve">Ensure </t>
        </r>
        <r>
          <rPr>
            <sz val="11"/>
            <color rgb="FF000000"/>
            <rFont val="Calibri"/>
          </rPr>
          <t>'</t>
        </r>
        <r>
          <rPr>
            <b/>
            <sz val="11"/>
            <color rgb="FF000000"/>
            <rFont val="Calibri"/>
          </rPr>
          <t>Pattern updates</t>
        </r>
        <r>
          <rPr>
            <sz val="11"/>
            <color rgb="FF000000"/>
            <rFont val="Calibri"/>
          </rPr>
          <t>'</t>
        </r>
        <r>
          <rPr>
            <sz val="11"/>
            <color rgb="FF000000"/>
            <rFont val="Calibri"/>
          </rPr>
          <t xml:space="preserve"> is set to download and install updates every 15 minutes</t>
        </r>
      </text>
    </comment>
    <comment ref="K63" authorId="0" shapeId="0" xr:uid="{00000000-0006-0000-0400-000012000000}">
      <text>
        <r>
          <rPr>
            <sz val="11"/>
            <rFont val="Calibri"/>
          </rPr>
          <t>Ensure ‘Hotfix’ is set to ‘Allow Automatic Installation of hotfixes’</t>
        </r>
      </text>
    </comment>
    <comment ref="J64" authorId="0" shapeId="0" xr:uid="{00000000-0006-0000-0400-000013000000}">
      <text>
        <r>
          <rPr>
            <sz val="11"/>
            <rFont val="Calibri"/>
          </rPr>
          <t xml:space="preserve">Ensure </t>
        </r>
        <r>
          <rPr>
            <sz val="11"/>
            <color rgb="FF000000"/>
            <rFont val="Calibri"/>
          </rPr>
          <t>'</t>
        </r>
        <r>
          <rPr>
            <b/>
            <sz val="11"/>
            <color rgb="FF000000"/>
            <rFont val="Calibri"/>
          </rPr>
          <t>Pattern updates</t>
        </r>
        <r>
          <rPr>
            <sz val="11"/>
            <color rgb="FF000000"/>
            <rFont val="Calibri"/>
          </rPr>
          <t>'</t>
        </r>
        <r>
          <rPr>
            <sz val="11"/>
            <color rgb="FF000000"/>
            <rFont val="Calibri"/>
          </rPr>
          <t xml:space="preserve"> is set to download and install updates every 15 minutes</t>
        </r>
      </text>
    </comment>
    <comment ref="K64" authorId="0" shapeId="0" xr:uid="{00000000-0006-0000-0400-000014000000}">
      <text>
        <r>
          <rPr>
            <sz val="11"/>
            <rFont val="Calibri"/>
          </rPr>
          <t>Ensure ‘Hotfix’ is set to ‘Allow Automatic Installation of hotfixes’</t>
        </r>
      </text>
    </comment>
    <comment ref="L64" authorId="0" shapeId="0" xr:uid="{00000000-0006-0000-0400-000015000000}">
      <text>
        <r>
          <rPr>
            <sz val="11"/>
            <rFont val="Calibri"/>
          </rPr>
          <t>Ensure No Expired Subscription Licenses</t>
        </r>
      </text>
    </comment>
    <comment ref="J65" authorId="0" shapeId="0" xr:uid="{00000000-0006-0000-0400-000016000000}">
      <text>
        <r>
          <rPr>
            <sz val="11"/>
            <rFont val="Calibri"/>
          </rPr>
          <t>Ensure Firewall Rules with SMB, Netbios, RDP and other unencrypted protocols should not be directly accessible from WAN Zone</t>
        </r>
      </text>
    </comment>
    <comment ref="J66" authorId="0" shapeId="0" xr:uid="{00000000-0006-0000-0400-000017000000}">
      <text>
        <r>
          <rPr>
            <sz val="11"/>
            <rFont val="Calibri"/>
          </rPr>
          <t>Ensure Firewall Rules with SMB, Netbios, RDP and other unencrypted protocols should not be directly accessible from WAN Zone</t>
        </r>
      </text>
    </comment>
    <comment ref="J70" authorId="0" shapeId="0" xr:uid="{00000000-0006-0000-0400-000018000000}">
      <text>
        <r>
          <rPr>
            <sz val="11"/>
            <rFont val="Calibri"/>
          </rPr>
          <t>Ensure management access to the device is restricted from selected IP addresses and disable from WAN Zone</t>
        </r>
      </text>
    </comment>
    <comment ref="K70" authorId="0" shapeId="0" xr:uid="{00000000-0006-0000-0400-00001B000000}">
      <text>
        <r>
          <rPr>
            <sz val="11"/>
            <rFont val="Calibri"/>
          </rPr>
          <t>Ensure Firewall rules are configured to identify users before authorizing access</t>
        </r>
      </text>
    </comment>
    <comment ref="L70" authorId="0" shapeId="0" xr:uid="{00000000-0006-0000-0400-00001C000000}">
      <text>
        <r>
          <rPr>
            <sz val="11"/>
            <rFont val="Calibri"/>
          </rPr>
          <t>Ensure Logging is enabled on firewall rules and configured to send logs to the external syslog server</t>
        </r>
      </text>
    </comment>
    <comment ref="M70" authorId="0" shapeId="0" xr:uid="{00000000-0006-0000-0400-00001D000000}">
      <text>
        <r>
          <rPr>
            <sz val="11"/>
            <rFont val="Calibri"/>
          </rPr>
          <t xml:space="preserve">Ensure </t>
        </r>
        <r>
          <rPr>
            <sz val="11"/>
            <color rgb="FF000000"/>
            <rFont val="Calibri"/>
          </rPr>
          <t>'</t>
        </r>
        <r>
          <rPr>
            <b/>
            <sz val="11"/>
            <color rgb="FF000000"/>
            <rFont val="Calibri"/>
          </rPr>
          <t>Sophos X-Ops threat feeds (Advanced threat protection)</t>
        </r>
        <r>
          <rPr>
            <sz val="11"/>
            <color rgb="FF000000"/>
            <rFont val="Calibri"/>
          </rPr>
          <t>'</t>
        </r>
        <r>
          <rPr>
            <sz val="11"/>
            <color rgb="FF000000"/>
            <rFont val="Calibri"/>
          </rPr>
          <t xml:space="preserve"> is set to ‘Enabled’ and Policy is set to ‘Log and drop’</t>
        </r>
      </text>
    </comment>
    <comment ref="N70" authorId="0" shapeId="0" xr:uid="{00000000-0006-0000-0400-00001E000000}">
      <text>
        <r>
          <rPr>
            <sz val="11"/>
            <rFont val="Calibri"/>
          </rPr>
          <t>Ensure Synchronized Security Heartbeat is enforced on Firewall Rules</t>
        </r>
      </text>
    </comment>
    <comment ref="O70" authorId="0" shapeId="0" xr:uid="{00000000-0006-0000-0400-000019000000}">
      <text>
        <r>
          <rPr>
            <sz val="11"/>
            <rFont val="Calibri"/>
          </rPr>
          <t>Ensure MDR Threat Feeds is enabled</t>
        </r>
      </text>
    </comment>
    <comment ref="P70" authorId="0" shapeId="0" xr:uid="{00000000-0006-0000-0400-00001A000000}">
      <text>
        <r>
          <rPr>
            <sz val="11"/>
            <rFont val="Calibri"/>
          </rPr>
          <t>Ensure Third-party Threat Feeds is enabled</t>
        </r>
      </text>
    </comment>
    <comment ref="J72" authorId="0" shapeId="0" xr:uid="{00000000-0006-0000-0400-00001F000000}">
      <text>
        <r>
          <rPr>
            <sz val="11"/>
            <rFont val="Calibri"/>
          </rPr>
          <t>Ensure NTP servers are configured appropriately</t>
        </r>
      </text>
    </comment>
    <comment ref="J73" authorId="0" shapeId="0" xr:uid="{00000000-0006-0000-0400-000020000000}">
      <text>
        <r>
          <rPr>
            <sz val="11"/>
            <rFont val="Calibri"/>
          </rPr>
          <t>Ensure Logging is enabled on firewall rules and configured to send logs to the external syslog server</t>
        </r>
      </text>
    </comment>
    <comment ref="K73" authorId="0" shapeId="0" xr:uid="{00000000-0006-0000-0400-000021000000}">
      <text>
        <r>
          <rPr>
            <sz val="11"/>
            <rFont val="Calibri"/>
          </rPr>
          <t xml:space="preserve">Ensure </t>
        </r>
        <r>
          <rPr>
            <sz val="11"/>
            <color rgb="FF000000"/>
            <rFont val="Calibri"/>
          </rPr>
          <t>'</t>
        </r>
        <r>
          <rPr>
            <b/>
            <sz val="11"/>
            <color rgb="FF000000"/>
            <rFont val="Calibri"/>
          </rPr>
          <t>Sophos X-Ops threat feeds (Advanced threat protection)</t>
        </r>
        <r>
          <rPr>
            <sz val="11"/>
            <color rgb="FF000000"/>
            <rFont val="Calibri"/>
          </rPr>
          <t>'</t>
        </r>
        <r>
          <rPr>
            <sz val="11"/>
            <color rgb="FF000000"/>
            <rFont val="Calibri"/>
          </rPr>
          <t xml:space="preserve"> is set to ‘Enabled’ and Policy is set to ‘Log and drop’</t>
        </r>
      </text>
    </comment>
    <comment ref="L73" authorId="0" shapeId="0" xr:uid="{00000000-0006-0000-0400-000022000000}">
      <text>
        <r>
          <rPr>
            <sz val="11"/>
            <rFont val="Calibri"/>
          </rPr>
          <t>Ensure MDR Threat Feeds is enabled</t>
        </r>
      </text>
    </comment>
    <comment ref="M73" authorId="0" shapeId="0" xr:uid="{00000000-0006-0000-0400-000023000000}">
      <text>
        <r>
          <rPr>
            <sz val="11"/>
            <rFont val="Calibri"/>
          </rPr>
          <t>Ensure Third-party Threat Feeds is enabled</t>
        </r>
      </text>
    </comment>
    <comment ref="J75" authorId="0" shapeId="0" xr:uid="{00000000-0006-0000-0400-000024000000}">
      <text>
        <r>
          <rPr>
            <sz val="11"/>
            <rFont val="Calibri"/>
          </rPr>
          <t>Ensure Web Policy is configured to block inappropriate URLs, Malware and content scanning is configured correctly.</t>
        </r>
      </text>
    </comment>
    <comment ref="J79" authorId="0" shapeId="0" xr:uid="{00000000-0006-0000-0400-000025000000}">
      <text>
        <r>
          <rPr>
            <sz val="11"/>
            <rFont val="Calibri"/>
          </rPr>
          <t>Ensure Logging is enabled on firewall rules and configured to send logs to the external syslog server</t>
        </r>
      </text>
    </comment>
    <comment ref="J84" authorId="0" shapeId="0" xr:uid="{00000000-0006-0000-0400-000026000000}">
      <text>
        <r>
          <rPr>
            <sz val="11"/>
            <rFont val="Calibri"/>
          </rPr>
          <t>Ensure Web Policy is configured to block inappropriate URLs, Malware and content scanning is configured correctly.</t>
        </r>
      </text>
    </comment>
    <comment ref="J88" authorId="0" shapeId="0" xr:uid="{00000000-0006-0000-0400-000027000000}">
      <text>
        <r>
          <rPr>
            <sz val="11"/>
            <rFont val="Calibri"/>
          </rPr>
          <t>Ensure Zero-day protection is enabled for Email Protection and set to MTA mode</t>
        </r>
      </text>
    </comment>
    <comment ref="J90" authorId="0" shapeId="0" xr:uid="{00000000-0006-0000-0400-000028000000}">
      <text>
        <r>
          <rPr>
            <sz val="11"/>
            <rFont val="Calibri"/>
          </rPr>
          <t>Ensure Zero-day protection is enabled at the firewall rule for web protection and does not exclude any file type from zero-day protection analysis</t>
        </r>
      </text>
    </comment>
    <comment ref="K90" authorId="0" shapeId="0" xr:uid="{00000000-0006-0000-0400-000029000000}">
      <text>
        <r>
          <rPr>
            <sz val="11"/>
            <rFont val="Calibri"/>
          </rPr>
          <t>Ensure Zero-day protection is enabled for Email Protection and set to MTA mode</t>
        </r>
      </text>
    </comment>
    <comment ref="J91" authorId="0" shapeId="0" xr:uid="{00000000-0006-0000-0400-00002A000000}">
      <text>
        <r>
          <rPr>
            <sz val="11"/>
            <rFont val="Calibri"/>
          </rPr>
          <t>Ensure No Expired Subscription Licenses</t>
        </r>
      </text>
    </comment>
    <comment ref="K91" authorId="0" shapeId="0" xr:uid="{00000000-0006-0000-0400-00002B000000}">
      <text>
        <r>
          <rPr>
            <sz val="11"/>
            <rFont val="Calibri"/>
          </rPr>
          <t>Ensure Zero-day protection is enabled at the firewall rule for web protection and does not exclude any file type from zero-day protection analysis</t>
        </r>
      </text>
    </comment>
    <comment ref="L91" authorId="0" shapeId="0" xr:uid="{00000000-0006-0000-0400-00002C000000}">
      <text>
        <r>
          <rPr>
            <sz val="11"/>
            <rFont val="Calibri"/>
          </rPr>
          <t>Ensure Zero-day protection is enabled for Email Protection and set to MTA mode</t>
        </r>
      </text>
    </comment>
    <comment ref="J95" authorId="0" shapeId="0" xr:uid="{00000000-0006-0000-0400-00002D000000}">
      <text>
        <r>
          <rPr>
            <sz val="11"/>
            <rFont val="Calibri"/>
          </rPr>
          <t>Ensure Zero-day protection is enabled at the firewall rule for web protection and does not exclude any file type from zero-day protection analysis</t>
        </r>
      </text>
    </comment>
    <comment ref="K95" authorId="0" shapeId="0" xr:uid="{00000000-0006-0000-0400-00002E000000}">
      <text>
        <r>
          <rPr>
            <sz val="11"/>
            <rFont val="Calibri"/>
          </rPr>
          <t>Ensure Zero-day protection is enabled for Email Protection and set to MTA mode</t>
        </r>
      </text>
    </comment>
    <comment ref="L95" authorId="0" shapeId="0" xr:uid="{00000000-0006-0000-0400-00002F000000}">
      <text>
        <r>
          <rPr>
            <sz val="11"/>
            <rFont val="Calibri"/>
          </rPr>
          <t>Ensure Synchronized Security Heartbeat is enforced on Firewall Rules</t>
        </r>
      </text>
    </comment>
    <comment ref="J99" authorId="0" shapeId="0" xr:uid="{00000000-0006-0000-0400-000030000000}">
      <text>
        <r>
          <rPr>
            <sz val="11"/>
            <rFont val="Calibri"/>
          </rPr>
          <t>Ensure Sophos Firewall takes encrypted backup of the configuration and send to designated email address with scheduled frequency</t>
        </r>
      </text>
    </comment>
    <comment ref="J100" authorId="0" shapeId="0" xr:uid="{00000000-0006-0000-0400-000031000000}">
      <text>
        <r>
          <rPr>
            <sz val="11"/>
            <rFont val="Calibri"/>
          </rPr>
          <t>Ensure Sophos Firewall takes encrypted backup of the configuration and send to designated email address with scheduled frequency</t>
        </r>
      </text>
    </comment>
    <comment ref="J101" authorId="0" shapeId="0" xr:uid="{00000000-0006-0000-0400-000032000000}">
      <text>
        <r>
          <rPr>
            <sz val="11"/>
            <rFont val="Calibri"/>
          </rPr>
          <t>Ensure Sophos Firewall takes encrypted backup of the configuration and send to designated email address with scheduled frequency</t>
        </r>
      </text>
    </comment>
    <comment ref="J104" authorId="0" shapeId="0" xr:uid="{00000000-0006-0000-0400-000033000000}">
      <text>
        <r>
          <rPr>
            <sz val="11"/>
            <rFont val="Calibri"/>
          </rPr>
          <t>Ensure No Expired Subscription Licenses</t>
        </r>
      </text>
    </comment>
    <comment ref="J106" authorId="0" shapeId="0" xr:uid="{00000000-0006-0000-0400-000034000000}">
      <text>
        <r>
          <rPr>
            <sz val="11"/>
            <rFont val="Calibri"/>
          </rPr>
          <t>Ensure Encrypted connection is used in connecting external Active Directory and LDAP</t>
        </r>
      </text>
    </comment>
    <comment ref="J111" authorId="0" shapeId="0" xr:uid="{00000000-0006-0000-0400-000035000000}">
      <text>
        <r>
          <rPr>
            <sz val="11"/>
            <rFont val="Calibri"/>
          </rPr>
          <t>Ensure management access to the device is restricted from selected IP addresses and disable from WAN Zone</t>
        </r>
      </text>
    </comment>
    <comment ref="K111" authorId="0" shapeId="0" xr:uid="{00000000-0006-0000-0400-000036000000}">
      <text>
        <r>
          <rPr>
            <sz val="11"/>
            <rFont val="Calibri"/>
          </rPr>
          <t>Ensure Synchronized Security Heartbeat is enforced on Firewall Rules</t>
        </r>
      </text>
    </comment>
    <comment ref="J113" authorId="0" shapeId="0" xr:uid="{00000000-0006-0000-0400-000037000000}">
      <text>
        <r>
          <rPr>
            <sz val="11"/>
            <rFont val="Calibri"/>
          </rPr>
          <t>Ensure notification is configured to send system and security events</t>
        </r>
      </text>
    </comment>
    <comment ref="J117" authorId="0" shapeId="0" xr:uid="{00000000-0006-0000-0400-000038000000}">
      <text>
        <r>
          <rPr>
            <sz val="11"/>
            <rFont val="Calibri"/>
          </rPr>
          <t>Ensure Firewall Rules with SMB, Netbios, RDP and other unencrypted protocols should not be directly accessible from WAN Zone</t>
        </r>
      </text>
    </comment>
    <comment ref="J120" authorId="0" shapeId="0" xr:uid="{00000000-0006-0000-0400-000039000000}">
      <text>
        <r>
          <rPr>
            <sz val="11"/>
            <rFont val="Calibri"/>
          </rPr>
          <t>Ensure Intrusion Prevention(IPS) policy is configured on active firewall rules</t>
        </r>
      </text>
    </comment>
    <comment ref="J122" authorId="0" shapeId="0" xr:uid="{00000000-0006-0000-0400-00003A000000}">
      <text>
        <r>
          <rPr>
            <sz val="11"/>
            <rFont val="Calibri"/>
          </rPr>
          <t>Ensure Web Application Firewall (WAF) is configured with appropriate protection policies in all the WAF rules in use</t>
        </r>
      </text>
    </comment>
    <comment ref="J123" authorId="0" shapeId="0" xr:uid="{00000000-0006-0000-0400-00003B000000}">
      <text>
        <r>
          <rPr>
            <sz val="11"/>
            <rFont val="Calibri"/>
          </rPr>
          <t>Ensure notification is configured to send system and security events</t>
        </r>
      </text>
    </comment>
  </commentList>
</comments>
</file>

<file path=xl/sharedStrings.xml><?xml version="1.0" encoding="utf-8"?>
<sst xmlns="http://schemas.openxmlformats.org/spreadsheetml/2006/main" count="2423" uniqueCount="1169">
  <si>
    <t>Section</t>
  </si>
  <si>
    <t>Id</t>
  </si>
  <si>
    <t>Title</t>
  </si>
  <si>
    <t>Assessment</t>
  </si>
  <si>
    <t>Profile</t>
  </si>
  <si>
    <t>MoSCoW</t>
  </si>
  <si>
    <t>OpsImpact</t>
  </si>
  <si>
    <t>Phase</t>
  </si>
  <si>
    <t>ImplStatus</t>
  </si>
  <si>
    <t>Notes</t>
  </si>
  <si>
    <t>Remediation</t>
  </si>
  <si>
    <t>Description</t>
  </si>
  <si>
    <t>Impact</t>
  </si>
  <si>
    <t>Audit</t>
  </si>
  <si>
    <t>Default</t>
  </si>
  <si>
    <t>Status</t>
  </si>
  <si>
    <t>LogID</t>
  </si>
  <si>
    <t>General Settings</t>
  </si>
  <si>
    <t>1.1.1</t>
  </si>
  <si>
    <r>
      <rPr>
        <sz val="11"/>
        <rFont val="Calibri"/>
      </rPr>
      <t xml:space="preserve">Ensure admin session </t>
    </r>
    <r>
      <rPr>
        <sz val="11"/>
        <color rgb="FF000000"/>
        <rFont val="Calibri"/>
      </rPr>
      <t>'</t>
    </r>
    <r>
      <rPr>
        <b/>
        <sz val="11"/>
        <color rgb="FF000000"/>
        <rFont val="Calibri"/>
      </rPr>
      <t>logout</t>
    </r>
    <r>
      <rPr>
        <sz val="11"/>
        <color rgb="FF000000"/>
        <rFont val="Calibri"/>
      </rPr>
      <t>'</t>
    </r>
    <r>
      <rPr>
        <sz val="11"/>
        <color rgb="FF000000"/>
        <rFont val="Calibri"/>
      </rPr>
      <t xml:space="preserve"> for inactivity and </t>
    </r>
    <r>
      <rPr>
        <sz val="11"/>
        <color rgb="FF000000"/>
        <rFont val="Calibri"/>
      </rPr>
      <t>'</t>
    </r>
    <r>
      <rPr>
        <b/>
        <sz val="11"/>
        <color rgb="FF000000"/>
        <rFont val="Calibri"/>
      </rPr>
      <t>block</t>
    </r>
    <r>
      <rPr>
        <sz val="11"/>
        <color rgb="FF000000"/>
        <rFont val="Calibri"/>
      </rPr>
      <t>'</t>
    </r>
    <r>
      <rPr>
        <sz val="11"/>
        <color rgb="FF000000"/>
        <rFont val="Calibri"/>
      </rPr>
      <t xml:space="preserve"> is configured for failed sign-in</t>
    </r>
  </si>
  <si>
    <t>Automated</t>
  </si>
  <si>
    <t>Level 1</t>
  </si>
  <si>
    <t>Unassigned</t>
  </si>
  <si>
    <t>Unassessed</t>
  </si>
  <si>
    <t>Pending</t>
  </si>
  <si>
    <t/>
  </si>
  <si>
    <r>
      <rPr>
        <sz val="11"/>
        <color rgb="FF006096"/>
        <rFont val="Roboto Condensed"/>
      </rPr>
      <t>Navigate to `System &gt; Administration &gt; Admin and user settings &gt; Login security`.</t>
    </r>
    <r>
      <rPr>
        <sz val="11"/>
        <color rgb="FF006096"/>
        <rFont val="Roboto Condensed"/>
      </rPr>
      <t xml:space="preserve">
</t>
    </r>
    <r>
      <rPr>
        <sz val="11"/>
        <color rgb="FF006096"/>
        <rFont val="Roboto Condensed"/>
      </rPr>
      <t>Set `Logout admin session after _ Minutes of inactivity` is checked and configured with no more than 10 minutes of default value.</t>
    </r>
    <r>
      <rPr>
        <sz val="11"/>
        <color rgb="FF006096"/>
        <rFont val="Roboto Condensed"/>
      </rPr>
      <t xml:space="preserve">
</t>
    </r>
    <r>
      <rPr>
        <sz val="11"/>
        <color rgb="FF006096"/>
        <rFont val="Roboto Condensed"/>
      </rPr>
      <t>Set `Block login` is checked.</t>
    </r>
    <r>
      <rPr>
        <sz val="11"/>
        <color rgb="FF006096"/>
        <rFont val="Roboto Condensed"/>
      </rPr>
      <t xml:space="preserve">
</t>
    </r>
    <r>
      <rPr>
        <sz val="11"/>
        <color rgb="FF006096"/>
        <rFont val="Roboto Condensed"/>
      </rPr>
      <t>Set `After _ unsuccessful attempts from same IP in __ Seconds (1-120)` is configured with values of 5 and 60 respectively.</t>
    </r>
    <r>
      <rPr>
        <sz val="11"/>
        <color rgb="FF006096"/>
        <rFont val="Roboto Condensed"/>
      </rPr>
      <t xml:space="preserve">
</t>
    </r>
    <r>
      <rPr>
        <sz val="11"/>
        <color rgb="FF006096"/>
        <rFont val="Roboto Condensed"/>
      </rPr>
      <t>Set `Block login access for __ minutes [1-60]` to at least 5</t>
    </r>
    <r>
      <rPr>
        <sz val="11"/>
        <color rgb="FF006096"/>
        <rFont val="Roboto Condensed"/>
      </rPr>
      <t xml:space="preserve">
</t>
    </r>
    <r>
      <rPr>
        <sz val="11"/>
        <color rgb="FF000000"/>
        <rFont val="Calibri"/>
      </rPr>
      <t xml:space="preserve">
</t>
    </r>
  </si>
  <si>
    <r>
      <rPr>
        <sz val="11"/>
        <color rgb="FF000000"/>
        <rFont val="Calibri"/>
      </rPr>
      <t>Set to automatically sign out the administrator from the web admin console after the configured time of inactivity. (Default: 10 minutes)</t>
    </r>
    <r>
      <rPr>
        <sz val="11"/>
        <color rgb="FF000000"/>
        <rFont val="Calibri"/>
      </rPr>
      <t xml:space="preserve">
</t>
    </r>
    <r>
      <rPr>
        <sz val="11"/>
        <color rgb="FF000000"/>
        <rFont val="Calibri"/>
      </rPr>
      <t>Set to block sign-in to the web admin console and CLI after the maximum numbers of failed sign-in attempts and the duration (in seconds) which attempts can be made from a single IP address.</t>
    </r>
  </si>
  <si>
    <r>
      <rPr>
        <sz val="11"/>
        <color rgb="FF006096"/>
        <rFont val="Roboto Condensed"/>
      </rPr>
      <t>Navigate to `System &gt; Administration &gt; Admin and user settings &gt; Login security`</t>
    </r>
    <r>
      <rPr>
        <sz val="11"/>
        <color rgb="FF006096"/>
        <rFont val="Roboto Condensed"/>
      </rPr>
      <t xml:space="preserve">
</t>
    </r>
    <r>
      <rPr>
        <sz val="11"/>
        <color rgb="FF006096"/>
        <rFont val="Roboto Condensed"/>
      </rPr>
      <t>Verify that `Logout admin session after _ Minutes of inactivity` is checked and configured with no more than 10 minutes of default value.</t>
    </r>
    <r>
      <rPr>
        <sz val="11"/>
        <color rgb="FF006096"/>
        <rFont val="Roboto Condensed"/>
      </rPr>
      <t xml:space="preserve">
</t>
    </r>
    <r>
      <rPr>
        <sz val="11"/>
        <color rgb="FF006096"/>
        <rFont val="Roboto Condensed"/>
      </rPr>
      <t>Verify that `Block login` is checked.</t>
    </r>
    <r>
      <rPr>
        <sz val="11"/>
        <color rgb="FF006096"/>
        <rFont val="Roboto Condensed"/>
      </rPr>
      <t xml:space="preserve">
</t>
    </r>
    <r>
      <rPr>
        <sz val="11"/>
        <color rgb="FF006096"/>
        <rFont val="Roboto Condensed"/>
      </rPr>
      <t>Verify that `After _ unsuccessful attempts from same IP in __ Seconds (1-120)` is configured with values of 5 and 60 respectively.</t>
    </r>
    <r>
      <rPr>
        <sz val="11"/>
        <color rgb="FF006096"/>
        <rFont val="Roboto Condensed"/>
      </rPr>
      <t xml:space="preserve">
</t>
    </r>
    <r>
      <rPr>
        <sz val="11"/>
        <color rgb="FF006096"/>
        <rFont val="Roboto Condensed"/>
      </rPr>
      <t>Verify that `Block login access for __ minutes [1-60]` is set to at least 5.</t>
    </r>
    <r>
      <rPr>
        <sz val="11"/>
        <color rgb="FF006096"/>
        <rFont val="Roboto Condensed"/>
      </rPr>
      <t xml:space="preserve">
</t>
    </r>
  </si>
  <si>
    <r>
      <rPr>
        <sz val="11"/>
        <color rgb="FF000000"/>
        <rFont val="Calibri"/>
      </rPr>
      <t>Not Enabled: Log out admin session after 10 minutes.Enabled: Block Login</t>
    </r>
  </si>
  <si>
    <t>1.1.2</t>
  </si>
  <si>
    <r>
      <rPr>
        <sz val="11"/>
        <rFont val="Calibri"/>
      </rPr>
      <t>Ensure login disclaimer is set</t>
    </r>
  </si>
  <si>
    <r>
      <rPr>
        <sz val="11"/>
        <color rgb="FF006096"/>
        <rFont val="Roboto Condensed"/>
      </rPr>
      <t>Navigate to `System &gt; Administration &gt; Admin and User Settings &gt; Login Disclaimer Settings`.</t>
    </r>
    <r>
      <rPr>
        <sz val="11"/>
        <color rgb="FF006096"/>
        <rFont val="Roboto Condensed"/>
      </rPr>
      <t xml:space="preserve">
</t>
    </r>
    <r>
      <rPr>
        <sz val="11"/>
        <color rgb="FF006096"/>
        <rFont val="Roboto Condensed"/>
      </rPr>
      <t>`Enable login disclaimer` is checked and set the disclaimer message appropriately.</t>
    </r>
    <r>
      <rPr>
        <sz val="11"/>
        <color rgb="FF006096"/>
        <rFont val="Roboto Condensed"/>
      </rPr>
      <t xml:space="preserve">
</t>
    </r>
  </si>
  <si>
    <r>
      <rPr>
        <sz val="11"/>
        <color rgb="FF000000"/>
        <rFont val="Calibri"/>
      </rPr>
      <t>Configure a login disclaimer, ideally approved by the organization’s legal team. This banner should at minimum prohibit unauthorized access, provide notice of logging or monitoring, and avoid using the word “welcome” or similar words of invitation.</t>
    </r>
  </si>
  <si>
    <r>
      <rPr>
        <sz val="11"/>
        <color rgb="FF006096"/>
        <rFont val="Roboto Condensed"/>
      </rPr>
      <t>Navigate to `System &gt; Administration &gt; Admin and User Settings &gt; Login Disclaimer Settings`.</t>
    </r>
    <r>
      <rPr>
        <sz val="11"/>
        <color rgb="FF006096"/>
        <rFont val="Roboto Condensed"/>
      </rPr>
      <t xml:space="preserve">
</t>
    </r>
    <r>
      <rPr>
        <sz val="11"/>
        <color rgb="FF006096"/>
        <rFont val="Roboto Condensed"/>
      </rPr>
      <t>Verify `Enable login disclaimer` is checked and disclaimer message is set appropriately.</t>
    </r>
    <r>
      <rPr>
        <sz val="11"/>
        <color rgb="FF006096"/>
        <rFont val="Roboto Condensed"/>
      </rPr>
      <t xml:space="preserve">
</t>
    </r>
  </si>
  <si>
    <r>
      <rPr>
        <sz val="11"/>
        <color rgb="FF000000"/>
        <rFont val="Calibri"/>
      </rPr>
      <t>Not Configured</t>
    </r>
  </si>
  <si>
    <t>1.1.3</t>
  </si>
  <si>
    <r>
      <rPr>
        <sz val="11"/>
        <rFont val="Calibri"/>
      </rPr>
      <t>Ensure NTP servers are configured appropriately</t>
    </r>
  </si>
  <si>
    <t>Manual</t>
  </si>
  <si>
    <r>
      <rPr>
        <sz val="11"/>
        <color rgb="FF006096"/>
        <rFont val="Roboto Condensed"/>
      </rPr>
      <t>Navigate to `System &gt; Administration &gt; Time`.</t>
    </r>
    <r>
      <rPr>
        <sz val="11"/>
        <color rgb="FF006096"/>
        <rFont val="Roboto Condensed"/>
      </rPr>
      <t xml:space="preserve">
</t>
    </r>
    <r>
      <rPr>
        <sz val="11"/>
        <color rgb="FF006096"/>
        <rFont val="Roboto Condensed"/>
      </rPr>
      <t>Set `Time Zone` correctly.</t>
    </r>
    <r>
      <rPr>
        <sz val="11"/>
        <color rgb="FF006096"/>
        <rFont val="Roboto Condensed"/>
      </rPr>
      <t xml:space="preserve">
</t>
    </r>
    <r>
      <rPr>
        <sz val="11"/>
        <color rgb="FF006096"/>
        <rFont val="Roboto Condensed"/>
      </rPr>
      <t>Set `Use pre-defined NTP Server` Or `Use custom NTP Server` is checked and synchronize the device's clock.</t>
    </r>
    <r>
      <rPr>
        <sz val="11"/>
        <color rgb="FF006096"/>
        <rFont val="Roboto Condensed"/>
      </rPr>
      <t xml:space="preserve">
</t>
    </r>
  </si>
  <si>
    <r>
      <rPr>
        <sz val="11"/>
        <color rgb="FF000000"/>
        <rFont val="Calibri"/>
      </rPr>
      <t>Synchronize the clock on Sophos firewall with NTP servers.</t>
    </r>
  </si>
  <si>
    <r>
      <rPr>
        <sz val="11"/>
        <color rgb="FF006096"/>
        <rFont val="Roboto Condensed"/>
      </rPr>
      <t>Navigate to `System &gt; Administration &gt; Time`.</t>
    </r>
    <r>
      <rPr>
        <sz val="11"/>
        <color rgb="FF006096"/>
        <rFont val="Roboto Condensed"/>
      </rPr>
      <t xml:space="preserve">
</t>
    </r>
    <r>
      <rPr>
        <sz val="11"/>
        <color rgb="FF006096"/>
        <rFont val="Roboto Condensed"/>
      </rPr>
      <t>Verify that `Time Zone` is set correctly.</t>
    </r>
    <r>
      <rPr>
        <sz val="11"/>
        <color rgb="FF006096"/>
        <rFont val="Roboto Condensed"/>
      </rPr>
      <t xml:space="preserve">
</t>
    </r>
    <r>
      <rPr>
        <sz val="11"/>
        <color rgb="FF006096"/>
        <rFont val="Roboto Condensed"/>
      </rPr>
      <t>Verify that `Use pre-defined NTP Server` Or `Use custom NTP Server` is checked and synchronize the device's clock.</t>
    </r>
    <r>
      <rPr>
        <sz val="11"/>
        <color rgb="FF006096"/>
        <rFont val="Roboto Condensed"/>
      </rPr>
      <t xml:space="preserve">
</t>
    </r>
  </si>
  <si>
    <r>
      <rPr>
        <sz val="11"/>
        <color rgb="FF000000"/>
        <rFont val="Calibri"/>
      </rPr>
      <t>Not configured</t>
    </r>
  </si>
  <si>
    <t>1.1.4</t>
  </si>
  <si>
    <r>
      <rPr>
        <sz val="11"/>
        <rFont val="Calibri"/>
      </rPr>
      <t>Ensure SSL server certificate for remote SSL VPN is configured correctly</t>
    </r>
  </si>
  <si>
    <t>Level 2</t>
  </si>
  <si>
    <r>
      <rPr>
        <sz val="11"/>
        <color rgb="FF006096"/>
        <rFont val="Roboto Condensed"/>
      </rPr>
      <t>Create a CSR and install a certificate from a public CA.</t>
    </r>
    <r>
      <rPr>
        <sz val="11"/>
        <color rgb="FF006096"/>
        <rFont val="Roboto Condensed"/>
      </rPr>
      <t xml:space="preserve">
</t>
    </r>
    <r>
      <rPr>
        <sz val="11"/>
        <color rgb="FF006096"/>
        <rFont val="Roboto Condensed"/>
      </rPr>
      <t>Navigate to `System &gt; Administration &gt; Admin and User settings &gt; Admin console and end-user interaction &gt; Certificate`.</t>
    </r>
    <r>
      <rPr>
        <sz val="11"/>
        <color rgb="FF006096"/>
        <rFont val="Roboto Condensed"/>
      </rPr>
      <t xml:space="preserve">
</t>
    </r>
    <r>
      <rPr>
        <sz val="11"/>
        <color rgb="FF006096"/>
        <rFont val="Roboto Condensed"/>
      </rPr>
      <t>Set a valid certificate to the User portal.</t>
    </r>
    <r>
      <rPr>
        <sz val="11"/>
        <color rgb="FF006096"/>
        <rFont val="Roboto Condensed"/>
      </rPr>
      <t xml:space="preserve">
</t>
    </r>
    <r>
      <rPr>
        <sz val="11"/>
        <color rgb="FF006096"/>
        <rFont val="Roboto Condensed"/>
      </rPr>
      <t>Navigate to `Configure &gt; Remote Access VPN &gt; SSL VPN &gt; SSL VPN global settings &gt; SSL server certificate`.</t>
    </r>
    <r>
      <rPr>
        <sz val="11"/>
        <color rgb="FF006096"/>
        <rFont val="Roboto Condensed"/>
      </rPr>
      <t xml:space="preserve">
</t>
    </r>
    <r>
      <rPr>
        <sz val="11"/>
        <color rgb="FF006096"/>
        <rFont val="Roboto Condensed"/>
      </rPr>
      <t>Set a valid certificate for the SSL VPN Gateway.</t>
    </r>
    <r>
      <rPr>
        <sz val="11"/>
        <color rgb="FF006096"/>
        <rFont val="Roboto Condensed"/>
      </rPr>
      <t xml:space="preserve">
</t>
    </r>
  </si>
  <si>
    <r>
      <rPr>
        <sz val="11"/>
        <color rgb="FF000000"/>
        <rFont val="Calibri"/>
      </rPr>
      <t>The Certificate used to secure SSL VPN should satisfy the following criteria.</t>
    </r>
    <r>
      <rPr>
        <sz val="11"/>
        <color rgb="FF000000"/>
        <rFont val="Calibri"/>
      </rPr>
      <t xml:space="preserve">
</t>
    </r>
    <r>
      <rPr>
        <sz val="11"/>
        <color rgb="FF000000"/>
        <rFont val="Calibri"/>
      </rPr>
      <t>- It should be a valid certificate from a trusted source. In most cases this means a trusted Public Certificate Authority as remote sslvpn users may not have access to any Private Certificate Authorities for Certificate validation.</t>
    </r>
    <r>
      <rPr>
        <sz val="11"/>
        <color rgb="FF000000"/>
        <rFont val="Calibri"/>
      </rPr>
      <t xml:space="preserve">
</t>
    </r>
    <r>
      <rPr>
        <sz val="11"/>
        <color rgb="FF000000"/>
        <rFont val="Calibri"/>
      </rPr>
      <t>- The certificate should have a valid date. It should not have a "to" date in the past (it should not be expired), and should not have a "from" date in the future.</t>
    </r>
    <r>
      <rPr>
        <sz val="11"/>
        <color rgb="FF000000"/>
        <rFont val="Calibri"/>
      </rPr>
      <t xml:space="preserve">
</t>
    </r>
    <r>
      <rPr>
        <sz val="11"/>
        <color rgb="FF000000"/>
        <rFont val="Calibri"/>
      </rPr>
      <t>- The key length used to encrypt the certificate should be 2048 bits or more.</t>
    </r>
    <r>
      <rPr>
        <sz val="11"/>
        <color rgb="FF000000"/>
        <rFont val="Calibri"/>
      </rPr>
      <t xml:space="preserve">
</t>
    </r>
    <r>
      <rPr>
        <sz val="11"/>
        <color rgb="FF000000"/>
        <rFont val="Calibri"/>
      </rPr>
      <t>- The hash used to sign the certificate should be SHA-2 or better.</t>
    </r>
  </si>
  <si>
    <r>
      <rPr>
        <sz val="11"/>
        <color rgb="FF000000"/>
        <rFont val="Calibri"/>
      </rPr>
      <t>Not using a trusted Certificate, issued by a trusted Public Certificate Authority means that clients establishing VPN sessions will always see an error indicating an untrusted Certificate. This means that they will have no method of validating if their VPN session is being hijacked by a "Man in the Middle" (MitM) attack. It also "trains" them to bypass certificate warnings for other services, making MitM attacks easier for those other services as well.</t>
    </r>
  </si>
  <si>
    <r>
      <rPr>
        <sz val="11"/>
        <color rgb="FF006096"/>
        <rFont val="Roboto Condensed"/>
      </rPr>
      <t>Verify that the certificate being used to secure the SSL VPN meets the criteria listed.</t>
    </r>
    <r>
      <rPr>
        <sz val="11"/>
        <color rgb="FF006096"/>
        <rFont val="Roboto Condensed"/>
      </rPr>
      <t xml:space="preserve">
</t>
    </r>
    <r>
      <rPr>
        <sz val="11"/>
        <color rgb="FF006096"/>
        <rFont val="Roboto Condensed"/>
      </rPr>
      <t>Navigate to `System &gt; Administration &gt; Admin and User settings &gt; Admin console and end-user interaction &gt; Certificate`</t>
    </r>
    <r>
      <rPr>
        <sz val="11"/>
        <color rgb="FF006096"/>
        <rFont val="Roboto Condensed"/>
      </rPr>
      <t xml:space="preserve">
</t>
    </r>
    <r>
      <rPr>
        <sz val="11"/>
        <color rgb="FF006096"/>
        <rFont val="Roboto Condensed"/>
      </rPr>
      <t>Ensure that a valid certificate is applied to the User portal.</t>
    </r>
    <r>
      <rPr>
        <sz val="11"/>
        <color rgb="FF006096"/>
        <rFont val="Roboto Condensed"/>
      </rPr>
      <t xml:space="preserve">
</t>
    </r>
    <r>
      <rPr>
        <sz val="11"/>
        <color rgb="FF006096"/>
        <rFont val="Roboto Condensed"/>
      </rPr>
      <t>Navigate to `Configure &gt; Remote Access VPN &gt; SSL VPN  &gt; SSL VPN global settings &gt; SSL server certificate`.</t>
    </r>
    <r>
      <rPr>
        <sz val="11"/>
        <color rgb="FF006096"/>
        <rFont val="Roboto Condensed"/>
      </rPr>
      <t xml:space="preserve">
</t>
    </r>
    <r>
      <rPr>
        <sz val="11"/>
        <color rgb="FF006096"/>
        <rFont val="Roboto Condensed"/>
      </rPr>
      <t>Ensure that a valid certificate is used for the SSL VPN Gateway.</t>
    </r>
    <r>
      <rPr>
        <sz val="11"/>
        <color rgb="FF006096"/>
        <rFont val="Roboto Condensed"/>
      </rPr>
      <t xml:space="preserve">
</t>
    </r>
  </si>
  <si>
    <t>1.1.5</t>
  </si>
  <si>
    <r>
      <rPr>
        <sz val="11"/>
        <rFont val="Calibri"/>
      </rPr>
      <t>Ensure password complexity check is enabled</t>
    </r>
  </si>
  <si>
    <r>
      <rPr>
        <sz val="11"/>
        <color rgb="FF006096"/>
        <rFont val="Roboto Condensed"/>
      </rPr>
      <t>Navigate to `System &gt; Administration &gt; Admin and user settings &gt; Administrator password complexity settings &gt; Enable password complexity check`.</t>
    </r>
    <r>
      <rPr>
        <sz val="11"/>
        <color rgb="FF006096"/>
        <rFont val="Roboto Condensed"/>
      </rPr>
      <t xml:space="preserve">
</t>
    </r>
    <r>
      <rPr>
        <sz val="11"/>
        <color rgb="FF006096"/>
        <rFont val="Roboto Condensed"/>
      </rPr>
      <t>Set Enable password complexity check.</t>
    </r>
    <r>
      <rPr>
        <sz val="11"/>
        <color rgb="FF006096"/>
        <rFont val="Roboto Condensed"/>
      </rPr>
      <t xml:space="preserve">
</t>
    </r>
    <r>
      <rPr>
        <sz val="11"/>
        <color rgb="FF006096"/>
        <rFont val="Roboto Condensed"/>
      </rPr>
      <t xml:space="preserve">Set that the various password settings to values that are appropriate to your organization. It is suggested that there at least be some special characters enforced, and that a minimum length be set. Ensure that Minimum Uppercase, Lowercase and Special Characters. </t>
    </r>
    <r>
      <rPr>
        <sz val="11"/>
        <color rgb="FF006096"/>
        <rFont val="Roboto Condensed"/>
      </rPr>
      <t xml:space="preserve">
</t>
    </r>
    <r>
      <rPr>
        <sz val="11"/>
        <color rgb="FF006096"/>
        <rFont val="Roboto Condensed"/>
      </rPr>
      <t>Operationally, dictionary words should be avoided for all passwords - passphrases are a much better alternative.</t>
    </r>
    <r>
      <rPr>
        <sz val="11"/>
        <color rgb="FF006096"/>
        <rFont val="Roboto Condensed"/>
      </rPr>
      <t xml:space="preserve">
</t>
    </r>
  </si>
  <si>
    <r>
      <rPr>
        <sz val="11"/>
        <color rgb="FF000000"/>
        <rFont val="Calibri"/>
      </rPr>
      <t>This checks all new passwords to ensure that they meet basic requirements for strong passwords.CIS Password Recommendations:</t>
    </r>
    <r>
      <rPr>
        <sz val="11"/>
        <color rgb="FF000000"/>
        <rFont val="Calibri"/>
      </rPr>
      <t xml:space="preserve">
</t>
    </r>
    <r>
      <rPr>
        <sz val="11"/>
        <color rgb="FF000000"/>
        <rFont val="Calibri"/>
      </rPr>
      <t>- Length: 14+ characters for password-only, 8+ for MFA.</t>
    </r>
    <r>
      <rPr>
        <sz val="11"/>
        <color rgb="FF000000"/>
        <rFont val="Calibri"/>
      </rPr>
      <t xml:space="preserve">
</t>
    </r>
    <r>
      <rPr>
        <sz val="11"/>
        <color rgb="FF000000"/>
        <rFont val="Calibri"/>
      </rPr>
      <t>- Composition: Allow all character types; require at least one non-alphabetic, one uppercase, one lowercase and one numeric characters for password-only accounts.</t>
    </r>
    <r>
      <rPr>
        <sz val="11"/>
        <color rgb="FF000000"/>
        <rFont val="Calibri"/>
      </rPr>
      <t xml:space="preserve">
</t>
    </r>
    <r>
      <rPr>
        <sz val="11"/>
        <color rgb="FF000000"/>
        <rFont val="Calibri"/>
      </rPr>
      <t>- Passphrases: Use multiple words for memorability (e.g., "Th3F0rdMust@ngis#1").</t>
    </r>
    <r>
      <rPr>
        <sz val="11"/>
        <color rgb="FF000000"/>
        <rFont val="Calibri"/>
      </rPr>
      <t xml:space="preserve">
</t>
    </r>
    <r>
      <rPr>
        <sz val="11"/>
        <color rgb="FF000000"/>
        <rFont val="Calibri"/>
      </rPr>
      <t>- Expiration: Change immediately on compromise; annual change as a "backstop".</t>
    </r>
    <r>
      <rPr>
        <sz val="11"/>
        <color rgb="FF000000"/>
        <rFont val="Calibri"/>
      </rPr>
      <t xml:space="preserve">
</t>
    </r>
    <r>
      <rPr>
        <sz val="11"/>
        <color rgb="FF000000"/>
        <rFont val="Calibri"/>
      </rPr>
      <t>- Banning: Check against common, weak, or previously used passwords.</t>
    </r>
    <r>
      <rPr>
        <sz val="11"/>
        <color rgb="FF000000"/>
        <rFont val="Calibri"/>
      </rPr>
      <t xml:space="preserve">
</t>
    </r>
    <r>
      <rPr>
        <sz val="11"/>
        <color rgb="FF000000"/>
        <rFont val="Calibri"/>
      </rPr>
      <t>- MFA: Implement wherever possible; it significantly lowers complexity requirements.</t>
    </r>
  </si>
  <si>
    <r>
      <rPr>
        <sz val="11"/>
        <color rgb="FF000000"/>
        <rFont val="Calibri"/>
      </rPr>
      <t>Simple passwords make an attacker's job very easy. There is a reasonably short list of commonly used admin passwords for network infrastructure, not enforcing password lengths and complexity can lend itself to making an attacker's brute force attack successful.</t>
    </r>
  </si>
  <si>
    <r>
      <rPr>
        <sz val="11"/>
        <color rgb="FF006096"/>
        <rFont val="Roboto Condensed"/>
      </rPr>
      <t>Navigate to `System &gt; Administration &gt; Admin and user settings &gt; Administrator password complexity settings &gt; Enable password complexity check`.</t>
    </r>
    <r>
      <rPr>
        <sz val="11"/>
        <color rgb="FF006096"/>
        <rFont val="Roboto Condensed"/>
      </rPr>
      <t xml:space="preserve">
</t>
    </r>
    <r>
      <rPr>
        <sz val="11"/>
        <color rgb="FF006096"/>
        <rFont val="Roboto Condensed"/>
      </rPr>
      <t>Verify that `Enable password complexity check` is enabled.</t>
    </r>
    <r>
      <rPr>
        <sz val="11"/>
        <color rgb="FF006096"/>
        <rFont val="Roboto Condensed"/>
      </rPr>
      <t xml:space="preserve">
</t>
    </r>
    <r>
      <rPr>
        <sz val="11"/>
        <color rgb="FF006096"/>
        <rFont val="Roboto Condensed"/>
      </rPr>
      <t>Ensure that the various password settings to values that are appropriate to your organization. Should be checked for use at least one uppercase and one lowercase letter, include at least 1 numeric character and include at least 1 special character like @,$,!,etc.</t>
    </r>
    <r>
      <rPr>
        <sz val="11"/>
        <color rgb="FF006096"/>
        <rFont val="Roboto Condensed"/>
      </rPr>
      <t xml:space="preserve">
</t>
    </r>
  </si>
  <si>
    <r>
      <rPr>
        <sz val="11"/>
        <color rgb="FF000000"/>
        <rFont val="Calibri"/>
      </rPr>
      <t>Enabled</t>
    </r>
  </si>
  <si>
    <t>1.1.6</t>
  </si>
  <si>
    <r>
      <rPr>
        <sz val="11"/>
        <rFont val="Calibri"/>
      </rPr>
      <t>Ensure management access to the device is restricted from selected IP addresses and disable from WAN Zone</t>
    </r>
  </si>
  <si>
    <r>
      <rPr>
        <sz val="11"/>
        <color rgb="FF006096"/>
        <rFont val="Roboto Condensed"/>
      </rPr>
      <t>Navigate to `System &gt; Administration &gt; Device Access &gt; Local service ACL`.</t>
    </r>
    <r>
      <rPr>
        <sz val="11"/>
        <color rgb="FF006096"/>
        <rFont val="Roboto Condensed"/>
      </rPr>
      <t xml:space="preserve">
</t>
    </r>
    <r>
      <rPr>
        <sz val="11"/>
        <color rgb="FF006096"/>
        <rFont val="Roboto Condensed"/>
      </rPr>
      <t>Uncheck `HTTPS,SSH,PING/PING6,DNS,SMTP RELAY, SNMP` on `WAN Zone`.</t>
    </r>
    <r>
      <rPr>
        <sz val="11"/>
        <color rgb="FF006096"/>
        <rFont val="Roboto Condensed"/>
      </rPr>
      <t xml:space="preserve">
</t>
    </r>
  </si>
  <si>
    <r>
      <rPr>
        <sz val="11"/>
        <color rgb="FF000000"/>
        <rFont val="Calibri"/>
      </rPr>
      <t>It is recommended to limit exposure of Firewall administration services from WAN/untrusted zone. When necessary, leverage on remote VPN or limiting only from selected IP addresses, or use of Sophos Central for firewall administration.</t>
    </r>
    <r>
      <rPr>
        <sz val="11"/>
        <color rgb="FF000000"/>
        <rFont val="Calibri"/>
      </rPr>
      <t xml:space="preserve">
</t>
    </r>
    <r>
      <rPr>
        <sz val="11"/>
        <color rgb="FF000000"/>
        <rFont val="Calibri"/>
      </rPr>
      <t>For additional security control - RBAC and administrative accounts can be enabled with 2-factor authentication using built-in RADIUS Server.</t>
    </r>
    <r>
      <rPr>
        <sz val="11"/>
        <color rgb="FF000000"/>
        <rFont val="Calibri"/>
      </rPr>
      <t xml:space="preserve">
</t>
    </r>
    <r>
      <rPr>
        <sz val="11"/>
        <color rgb="FF000000"/>
        <rFont val="Calibri"/>
      </rPr>
      <t>By disabling ‘HTTPS’, ‘SSH’ and ‘Network services (PING/PING6, DNS, SMTP RELAY, SNMP)’ on WAN zone to protect against reconnaissance attempts, network scanners and potential adversary.</t>
    </r>
  </si>
  <si>
    <r>
      <rPr>
        <sz val="11"/>
        <color rgb="FF000000"/>
        <rFont val="Calibri"/>
      </rPr>
      <t>When left enabled - it could lead to brute force attempt on the Webadmin interface, denial of service attack from wide range of IP addresses and increase attack surface from potential adversary.</t>
    </r>
  </si>
  <si>
    <r>
      <rPr>
        <sz val="11"/>
        <color rgb="FF006096"/>
        <rFont val="Roboto Condensed"/>
      </rPr>
      <t>Navigate to `System &gt; Administration &gt; Device Access &gt; Local service ACL`.</t>
    </r>
    <r>
      <rPr>
        <sz val="11"/>
        <color rgb="FF006096"/>
        <rFont val="Roboto Condensed"/>
      </rPr>
      <t xml:space="preserve">
</t>
    </r>
    <r>
      <rPr>
        <sz val="11"/>
        <color rgb="FF006096"/>
        <rFont val="Roboto Condensed"/>
      </rPr>
      <t>Verify `HTTPS,SSH,PING/PING6,DNS,SMTP RELAY, SNMP` on `WAN Zone` is unchecked.</t>
    </r>
    <r>
      <rPr>
        <sz val="11"/>
        <color rgb="FF006096"/>
        <rFont val="Roboto Condensed"/>
      </rPr>
      <t xml:space="preserve">
</t>
    </r>
    <r>
      <rPr>
        <sz val="11"/>
        <color rgb="FF006096"/>
        <rFont val="Roboto Condensed"/>
      </rPr>
      <t>Navigate to `Local service ACL exception rule`.</t>
    </r>
    <r>
      <rPr>
        <sz val="11"/>
        <color rgb="FF006096"/>
        <rFont val="Roboto Condensed"/>
      </rPr>
      <t xml:space="preserve">
</t>
    </r>
    <r>
      <rPr>
        <sz val="11"/>
        <color rgb="FF006096"/>
        <rFont val="Roboto Condensed"/>
      </rPr>
      <t>Verify that `Added exception rule` only allows limited IP addresses for device management.</t>
    </r>
    <r>
      <rPr>
        <sz val="11"/>
        <color rgb="FF006096"/>
        <rFont val="Roboto Condensed"/>
      </rPr>
      <t xml:space="preserve">
</t>
    </r>
  </si>
  <si>
    <r>
      <rPr>
        <sz val="11"/>
        <color rgb="FF000000"/>
        <rFont val="Calibri"/>
      </rPr>
      <t>Above services are disabled by default on WAN zone</t>
    </r>
  </si>
  <si>
    <t>1.1.7</t>
  </si>
  <si>
    <r>
      <rPr>
        <sz val="11"/>
        <rFont val="Calibri"/>
      </rPr>
      <t>Ensure valid certificate is set for web browser used to access Webadmin interface</t>
    </r>
  </si>
  <si>
    <r>
      <rPr>
        <sz val="11"/>
        <color rgb="FF006096"/>
        <rFont val="Roboto Condensed"/>
      </rPr>
      <t>If a new administrative Certificate is needed, acquire a Certificate that meets the stated criteria and upload it to the Sophos Firewall. Optionally, download the appliance Certificate Authority to the web browser used for administration.</t>
    </r>
    <r>
      <rPr>
        <sz val="11"/>
        <color rgb="FF006096"/>
        <rFont val="Roboto Condensed"/>
      </rPr>
      <t xml:space="preserve">
</t>
    </r>
    <r>
      <rPr>
        <sz val="11"/>
        <color rgb="FF006096"/>
        <rFont val="Roboto Condensed"/>
      </rPr>
      <t>Navigate to `System &gt; Certificates &gt; Certificates &gt; Add`</t>
    </r>
    <r>
      <rPr>
        <sz val="11"/>
        <color rgb="FF006096"/>
        <rFont val="Roboto Condensed"/>
      </rPr>
      <t xml:space="preserve">
</t>
    </r>
    <r>
      <rPr>
        <sz val="11"/>
        <color rgb="FF006096"/>
        <rFont val="Roboto Condensed"/>
      </rPr>
      <t>Import an appropriate Certificate for your administrative session, from a trusted Certificate Authority.</t>
    </r>
    <r>
      <rPr>
        <sz val="11"/>
        <color rgb="FF006096"/>
        <rFont val="Roboto Condensed"/>
      </rPr>
      <t xml:space="preserve">
</t>
    </r>
    <r>
      <rPr>
        <sz val="11"/>
        <color rgb="FF006096"/>
        <rFont val="Roboto Condensed"/>
      </rPr>
      <t>Navigate to `System &gt; Administration &gt; Admin settings &gt; Admin console and end-user interaction &gt; Certificate`</t>
    </r>
    <r>
      <rPr>
        <sz val="11"/>
        <color rgb="FF006096"/>
        <rFont val="Roboto Condensed"/>
      </rPr>
      <t xml:space="preserve">
</t>
    </r>
    <r>
      <rPr>
        <sz val="11"/>
        <color rgb="FF006096"/>
        <rFont val="Roboto Condensed"/>
      </rPr>
      <t>Choose the correct certificate to use for the web based administrative session.</t>
    </r>
    <r>
      <rPr>
        <sz val="11"/>
        <color rgb="FF006096"/>
        <rFont val="Roboto Condensed"/>
      </rPr>
      <t xml:space="preserve">
</t>
    </r>
  </si>
  <si>
    <r>
      <rPr>
        <sz val="11"/>
        <color rgb="FF000000"/>
        <rFont val="Calibri"/>
      </rPr>
      <t>Default HTTPS port 4444 is used to access Sophos Firewall's Webadmin interface. HTTPS certificate used to secure the administrative session should satisfy the following criteria:</t>
    </r>
    <r>
      <rPr>
        <sz val="11"/>
        <color rgb="FF000000"/>
        <rFont val="Calibri"/>
      </rPr>
      <t xml:space="preserve">
</t>
    </r>
    <r>
      <rPr>
        <sz val="11"/>
        <color rgb="FF000000"/>
        <rFont val="Calibri"/>
      </rPr>
      <t>-  A valid certificate from a trusted source should be used. While a certificate from a trusted Public Certificate Authority is certainly valid, one from a trusted Private Certificate Authority is absolutely acceptable for this purpose.</t>
    </r>
    <r>
      <rPr>
        <sz val="11"/>
        <color rgb="FF000000"/>
        <rFont val="Calibri"/>
      </rPr>
      <t xml:space="preserve">
</t>
    </r>
    <r>
      <rPr>
        <sz val="11"/>
        <color rgb="FF000000"/>
        <rFont val="Calibri"/>
      </rPr>
      <t>-  The certificate should have a valid date. It should not have a "to" date in the past (it should not be expired), and should not have a "from" date in the future.</t>
    </r>
    <r>
      <rPr>
        <sz val="11"/>
        <color rgb="FF000000"/>
        <rFont val="Calibri"/>
      </rPr>
      <t xml:space="preserve">
</t>
    </r>
    <r>
      <rPr>
        <sz val="11"/>
        <color rgb="FF000000"/>
        <rFont val="Calibri"/>
      </rPr>
      <t>-  The certificate should use an acceptable cipher and encryption level.</t>
    </r>
  </si>
  <si>
    <r>
      <rPr>
        <sz val="11"/>
        <color rgb="FF000000"/>
        <rFont val="Calibri"/>
      </rPr>
      <t>If the default self-signed certificate is used, an administrator will not be able to tell if their HTTPS session is being hijacked or not. Using a trusted certificate ensures that the session is both encrypted and trusted.</t>
    </r>
  </si>
  <si>
    <r>
      <rPr>
        <sz val="11"/>
        <color rgb="FF006096"/>
        <rFont val="Roboto Condensed"/>
      </rPr>
      <t>Navigate to `System &gt; Certificates &gt; Certificates`.</t>
    </r>
    <r>
      <rPr>
        <sz val="11"/>
        <color rgb="FF006096"/>
        <rFont val="Roboto Condensed"/>
      </rPr>
      <t xml:space="preserve">
</t>
    </r>
    <r>
      <rPr>
        <sz val="11"/>
        <color rgb="FF006096"/>
        <rFont val="Roboto Condensed"/>
      </rPr>
      <t>Verify that the certificate used to secure HTTPS sessions meets the criteria by reviewing the appropriate certificate.</t>
    </r>
    <r>
      <rPr>
        <sz val="11"/>
        <color rgb="FF006096"/>
        <rFont val="Roboto Condensed"/>
      </rPr>
      <t xml:space="preserve">
</t>
    </r>
    <r>
      <rPr>
        <sz val="11"/>
        <color rgb="FF006096"/>
        <rFont val="Roboto Condensed"/>
      </rPr>
      <t>Navigate to `System &gt; Administration &gt; Admin settings &gt; Admin console and end-user interaction &gt; Certificate`.</t>
    </r>
    <r>
      <rPr>
        <sz val="11"/>
        <color rgb="FF006096"/>
        <rFont val="Roboto Condensed"/>
      </rPr>
      <t xml:space="preserve">
</t>
    </r>
    <r>
      <rPr>
        <sz val="11"/>
        <color rgb="FF006096"/>
        <rFont val="Roboto Condensed"/>
      </rPr>
      <t>Verify that correct Certificate is used for Webadmin, user portal, captive portal and SPX reply portal.</t>
    </r>
    <r>
      <rPr>
        <sz val="11"/>
        <color rgb="FF006096"/>
        <rFont val="Roboto Condensed"/>
      </rPr>
      <t xml:space="preserve">
</t>
    </r>
  </si>
  <si>
    <r>
      <rPr>
        <sz val="11"/>
        <color rgb="FF000000"/>
        <rFont val="Calibri"/>
      </rPr>
      <t>A self-signed certificate is used by default for the administrative interface.</t>
    </r>
  </si>
  <si>
    <t>1.1.8</t>
  </si>
  <si>
    <r>
      <rPr>
        <sz val="11"/>
        <rFont val="Calibri"/>
      </rPr>
      <t>Ensure MFA for Web console access and remote access VPN</t>
    </r>
  </si>
  <si>
    <r>
      <rPr>
        <sz val="11"/>
        <color rgb="FF006096"/>
        <rFont val="Roboto Condensed"/>
      </rPr>
      <t xml:space="preserve">Navigate to ' Configure ' &gt; 'Authentication' &gt; 'Multi-factor authentication' &gt; 'Multi-factor authentication settings' </t>
    </r>
    <r>
      <rPr>
        <sz val="11"/>
        <color rgb="FF006096"/>
        <rFont val="Roboto Condensed"/>
      </rPr>
      <t xml:space="preserve">
</t>
    </r>
    <r>
      <rPr>
        <sz val="11"/>
        <color rgb="FF006096"/>
        <rFont val="Roboto Condensed"/>
      </rPr>
      <t>Select ' Specific Users and groups ' &gt; ' Add the user or group '</t>
    </r>
    <r>
      <rPr>
        <sz val="11"/>
        <color rgb="FF006096"/>
        <rFont val="Roboto Condensed"/>
      </rPr>
      <t xml:space="preserve">
</t>
    </r>
    <r>
      <rPr>
        <sz val="11"/>
        <color rgb="FF006096"/>
        <rFont val="Roboto Condensed"/>
      </rPr>
      <t xml:space="preserve">Enable ' Generate OTP toles with next sign-in ' for automatic creation of OTP tokens.  </t>
    </r>
    <r>
      <rPr>
        <sz val="11"/>
        <color rgb="FF006096"/>
        <rFont val="Roboto Condensed"/>
      </rPr>
      <t xml:space="preserve">
</t>
    </r>
    <r>
      <rPr>
        <sz val="11"/>
        <color rgb="FF006096"/>
        <rFont val="Roboto Condensed"/>
      </rPr>
      <t>To enable MFA for Web admin console access, Enable Require MFA for 'Web admin console'</t>
    </r>
    <r>
      <rPr>
        <sz val="11"/>
        <color rgb="FF006096"/>
        <rFont val="Roboto Condensed"/>
      </rPr>
      <t xml:space="preserve">
</t>
    </r>
    <r>
      <rPr>
        <sz val="11"/>
        <color rgb="FF006096"/>
        <rFont val="Roboto Condensed"/>
      </rPr>
      <t>To enable MFA for remote access VPN (IPsec and SSL VPN), Enable Require MFA for 'SSL VPN remote access' and 'IPSec remote access'</t>
    </r>
    <r>
      <rPr>
        <sz val="11"/>
        <color rgb="FF006096"/>
        <rFont val="Roboto Condensed"/>
      </rPr>
      <t xml:space="preserve">
</t>
    </r>
  </si>
  <si>
    <r>
      <rPr>
        <sz val="11"/>
        <color rgb="FF000000"/>
        <rFont val="Calibri"/>
      </rPr>
      <t>MFA adds an extra layer of security to the firewall's web console access. Enforcing MFA significantly reduces the risk of unauthorized configuration changes to the firewall. Similarly, enforcing MFA for the VPN connections adds an additional verification factor beyond passwords, ensuring that only verified users can establish a VPN session</t>
    </r>
  </si>
  <si>
    <r>
      <rPr>
        <sz val="11"/>
        <color rgb="FF000000"/>
        <rFont val="Calibri"/>
      </rPr>
      <t>By default MFA configuration for Web admin console and remote access VPN (IPSec and SSL VPN) is not enabled</t>
    </r>
  </si>
  <si>
    <t>1.1.9</t>
  </si>
  <si>
    <r>
      <rPr>
        <sz val="11"/>
        <rFont val="Calibri"/>
      </rPr>
      <t>Ensure MFA for default admin</t>
    </r>
  </si>
  <si>
    <r>
      <rPr>
        <sz val="11"/>
        <color rgb="FF006096"/>
        <rFont val="Roboto Condensed"/>
      </rPr>
      <t>Navigate to ' System ' &gt; 'Administration' &gt; 'Device Access ' &gt; 'Multi-factor Authentication for default admin'</t>
    </r>
    <r>
      <rPr>
        <sz val="11"/>
        <color rgb="FF006096"/>
        <rFont val="Roboto Condensed"/>
      </rPr>
      <t xml:space="preserve">
</t>
    </r>
    <r>
      <rPr>
        <sz val="11"/>
        <color rgb="FF006096"/>
        <rFont val="Roboto Condensed"/>
      </rPr>
      <t>Turn ' ON ' MFA for default admin</t>
    </r>
    <r>
      <rPr>
        <sz val="11"/>
        <color rgb="FF006096"/>
        <rFont val="Roboto Condensed"/>
      </rPr>
      <t xml:space="preserve">
</t>
    </r>
    <r>
      <rPr>
        <sz val="11"/>
        <color rgb="FF006096"/>
        <rFont val="Roboto Condensed"/>
      </rPr>
      <t>MFA doesn't apply to SSH sign-ins, allowing you to recover the account</t>
    </r>
    <r>
      <rPr>
        <sz val="11"/>
        <color rgb="FF006096"/>
        <rFont val="Roboto Condensed"/>
      </rPr>
      <t xml:space="preserve">
</t>
    </r>
  </si>
  <si>
    <r>
      <rPr>
        <sz val="11"/>
        <color rgb="FF000000"/>
        <rFont val="Calibri"/>
      </rPr>
      <t>Implementing MFA strengthens the security of firewall console access by requiring an additional verification step, helping ensure that only authorized administrators can make changes to firewall configurations.</t>
    </r>
  </si>
  <si>
    <r>
      <rPr>
        <sz val="11"/>
        <color rgb="FF000000"/>
        <rFont val="Calibri"/>
      </rPr>
      <t>By default, MFA for default admin is disabled</t>
    </r>
  </si>
  <si>
    <t>1.1.10</t>
  </si>
  <si>
    <r>
      <rPr>
        <sz val="11"/>
        <rFont val="Calibri"/>
      </rPr>
      <t>Set Hostname</t>
    </r>
  </si>
  <si>
    <r>
      <rPr>
        <b/>
        <sz val="11"/>
        <color rgb="FF000000"/>
        <rFont val="Calibri"/>
      </rPr>
      <t>GUI</t>
    </r>
    <r>
      <rPr>
        <sz val="11"/>
        <color rgb="FF000000"/>
        <rFont val="Calibri"/>
      </rPr>
      <t xml:space="preserve">
</t>
    </r>
    <r>
      <rPr>
        <sz val="11"/>
        <color rgb="FF006096"/>
        <rFont val="Roboto Condensed"/>
      </rPr>
      <t>Log in to the Sophos Firewall Web Admin portal.</t>
    </r>
    <r>
      <rPr>
        <sz val="11"/>
        <color rgb="FF006096"/>
        <rFont val="Roboto Condensed"/>
      </rPr>
      <t xml:space="preserve">
</t>
    </r>
    <r>
      <rPr>
        <sz val="11"/>
        <color rgb="FF006096"/>
        <rFont val="Roboto Condensed"/>
      </rPr>
      <t>In the left navigation menu, go to:</t>
    </r>
    <r>
      <rPr>
        <sz val="11"/>
        <color rgb="FF006096"/>
        <rFont val="Roboto Condensed"/>
      </rPr>
      <t xml:space="preserve">
</t>
    </r>
    <r>
      <rPr>
        <sz val="11"/>
        <color rgb="FF006096"/>
        <rFont val="Roboto Condensed"/>
      </rPr>
      <t>Administration → Device Access → Hostname</t>
    </r>
    <r>
      <rPr>
        <sz val="11"/>
        <color rgb="FF006096"/>
        <rFont val="Roboto Condensed"/>
      </rPr>
      <t xml:space="preserve">
</t>
    </r>
    <r>
      <rPr>
        <sz val="11"/>
        <color rgb="FF006096"/>
        <rFont val="Roboto Condensed"/>
      </rPr>
      <t>(In older SFOS versions, it appears under: System → Administration → Hostname ).</t>
    </r>
    <r>
      <rPr>
        <sz val="11"/>
        <color rgb="FF006096"/>
        <rFont val="Roboto Condensed"/>
      </rPr>
      <t xml:space="preserve">
</t>
    </r>
    <r>
      <rPr>
        <sz val="11"/>
        <color rgb="FF006096"/>
        <rFont val="Roboto Condensed"/>
      </rPr>
      <t>You will see fields for:</t>
    </r>
    <r>
      <rPr>
        <sz val="11"/>
        <color rgb="FF006096"/>
        <rFont val="Roboto Condensed"/>
      </rPr>
      <t xml:space="preserve">
</t>
    </r>
    <r>
      <rPr>
        <sz val="11"/>
        <color rgb="FF006096"/>
        <rFont val="Roboto Condensed"/>
      </rPr>
      <t>Hostname</t>
    </r>
    <r>
      <rPr>
        <sz val="11"/>
        <color rgb="FF006096"/>
        <rFont val="Roboto Condensed"/>
      </rPr>
      <t xml:space="preserve">
</t>
    </r>
    <r>
      <rPr>
        <sz val="11"/>
        <color rgb="FF006096"/>
        <rFont val="Roboto Condensed"/>
      </rPr>
      <t>Domain name</t>
    </r>
    <r>
      <rPr>
        <sz val="11"/>
        <color rgb="FF006096"/>
        <rFont val="Roboto Condensed"/>
      </rPr>
      <t xml:space="preserve">
</t>
    </r>
    <r>
      <rPr>
        <sz val="11"/>
        <color rgb="FF006096"/>
        <rFont val="Roboto Condensed"/>
      </rPr>
      <t>Device description (optional)</t>
    </r>
    <r>
      <rPr>
        <sz val="11"/>
        <color rgb="FF006096"/>
        <rFont val="Roboto Condensed"/>
      </rPr>
      <t xml:space="preserve">
</t>
    </r>
    <r>
      <rPr>
        <sz val="11"/>
        <color rgb="FF006096"/>
        <rFont val="Roboto Condensed"/>
      </rPr>
      <t>Enter the new Hostname (e.g., FW-HQ-EDGE01).</t>
    </r>
    <r>
      <rPr>
        <sz val="11"/>
        <color rgb="FF006096"/>
        <rFont val="Roboto Condensed"/>
      </rPr>
      <t xml:space="preserve">
</t>
    </r>
    <r>
      <rPr>
        <sz val="11"/>
        <color rgb="FF006096"/>
        <rFont val="Roboto Condensed"/>
      </rPr>
      <t>Click Apply or Save at the top or bottom of the page.</t>
    </r>
    <r>
      <rPr>
        <sz val="11"/>
        <color rgb="FF006096"/>
        <rFont val="Roboto Condensed"/>
      </rPr>
      <t xml:space="preserve">
</t>
    </r>
    <r>
      <rPr>
        <sz val="11"/>
        <color rgb="FF006096"/>
        <rFont val="Roboto Condensed"/>
      </rPr>
      <t>The system may prompt you to re-login for the change to appear everywhere.</t>
    </r>
    <r>
      <rPr>
        <sz val="11"/>
        <color rgb="FF006096"/>
        <rFont val="Roboto Condensed"/>
      </rPr>
      <t xml:space="preserve">
</t>
    </r>
    <r>
      <rPr>
        <sz val="11"/>
        <color rgb="FF000000"/>
        <rFont val="Calibri"/>
      </rPr>
      <t xml:space="preserve">
</t>
    </r>
    <r>
      <rPr>
        <b/>
        <sz val="11"/>
        <color rgb="FF000000"/>
        <rFont val="Calibri"/>
      </rPr>
      <t>CLI</t>
    </r>
    <r>
      <rPr>
        <sz val="11"/>
        <color rgb="FF000000"/>
        <rFont val="Calibri"/>
      </rPr>
      <t xml:space="preserve">
</t>
    </r>
    <r>
      <rPr>
        <sz val="11"/>
        <color rgb="FF006096"/>
        <rFont val="Roboto Condensed"/>
      </rPr>
      <t>Connect to the firewall via SSH or the serial console.</t>
    </r>
    <r>
      <rPr>
        <sz val="11"/>
        <color rgb="FF006096"/>
        <rFont val="Roboto Condensed"/>
      </rPr>
      <t xml:space="preserve">
</t>
    </r>
    <r>
      <rPr>
        <sz val="11"/>
        <color rgb="FF006096"/>
        <rFont val="Roboto Condensed"/>
      </rPr>
      <t>Log in with your admin credentials.</t>
    </r>
    <r>
      <rPr>
        <sz val="11"/>
        <color rgb="FF006096"/>
        <rFont val="Roboto Condensed"/>
      </rPr>
      <t xml:space="preserve">
</t>
    </r>
    <r>
      <rPr>
        <sz val="11"/>
        <color rgb="FF006096"/>
        <rFont val="Roboto Condensed"/>
      </rPr>
      <t>Enter the advanced shell:</t>
    </r>
    <r>
      <rPr>
        <sz val="11"/>
        <color rgb="FF006096"/>
        <rFont val="Roboto Condensed"/>
      </rPr>
      <t xml:space="preserve">
</t>
    </r>
    <r>
      <rPr>
        <sz val="11"/>
        <color rgb="FF006096"/>
        <rFont val="Roboto Condensed"/>
      </rPr>
      <t>(or directly type)</t>
    </r>
    <r>
      <rPr>
        <sz val="11"/>
        <color rgb="FF006096"/>
        <rFont val="Roboto Condensed"/>
      </rPr>
      <t xml:space="preserve">
</t>
    </r>
    <r>
      <rPr>
        <sz val="11"/>
        <color rgb="FF006096"/>
        <rFont val="Roboto Condensed"/>
      </rPr>
      <t>set hostname &lt;your-hostname&gt;</t>
    </r>
    <r>
      <rPr>
        <sz val="11"/>
        <color rgb="FF006096"/>
        <rFont val="Roboto Condensed"/>
      </rPr>
      <t xml:space="preserve">
</t>
    </r>
    <r>
      <rPr>
        <sz val="11"/>
        <color rgb="FF006096"/>
        <rFont val="Roboto Condensed"/>
      </rPr>
      <t>Example:</t>
    </r>
    <r>
      <rPr>
        <sz val="11"/>
        <color rgb="FF006096"/>
        <rFont val="Roboto Condensed"/>
      </rPr>
      <t xml:space="preserve">
</t>
    </r>
    <r>
      <rPr>
        <sz val="11"/>
        <color rgb="FF006096"/>
        <rFont val="Roboto Condensed"/>
      </rPr>
      <t>set hostname SFOS-DEN-EDGE01</t>
    </r>
    <r>
      <rPr>
        <sz val="11"/>
        <color rgb="FF006096"/>
        <rFont val="Roboto Condensed"/>
      </rPr>
      <t xml:space="preserve">
</t>
    </r>
    <r>
      <rPr>
        <sz val="11"/>
        <color rgb="FF006096"/>
        <rFont val="Roboto Condensed"/>
      </rPr>
      <t>Press Enter, then exit the shell.</t>
    </r>
    <r>
      <rPr>
        <sz val="11"/>
        <color rgb="FF006096"/>
        <rFont val="Roboto Condensed"/>
      </rPr>
      <t xml:space="preserve">
</t>
    </r>
  </si>
  <si>
    <r>
      <rPr>
        <sz val="11"/>
        <color rgb="FF000000"/>
        <rFont val="Calibri"/>
      </rPr>
      <t>A hostname on a Sophos Firewall is simply the human‑friendly name assigned to the device. It identifies the firewall on the network, in logs, in monitoring systems, and in Sophos Central.</t>
    </r>
  </si>
  <si>
    <r>
      <rPr>
        <b/>
        <sz val="11"/>
        <color rgb="FF000000"/>
        <rFont val="Calibri"/>
      </rPr>
      <t>GUI</t>
    </r>
    <r>
      <rPr>
        <sz val="11"/>
        <color rgb="FF000000"/>
        <rFont val="Calibri"/>
      </rPr>
      <t xml:space="preserve">
</t>
    </r>
    <r>
      <rPr>
        <sz val="11"/>
        <color rgb="FF006096"/>
        <rFont val="Roboto Condensed"/>
      </rPr>
      <t>Log in to the Sophos Firewall Web Admin.</t>
    </r>
    <r>
      <rPr>
        <sz val="11"/>
        <color rgb="FF006096"/>
        <rFont val="Roboto Condensed"/>
      </rPr>
      <t xml:space="preserve">
</t>
    </r>
    <r>
      <rPr>
        <sz val="11"/>
        <color rgb="FF006096"/>
        <rFont val="Roboto Condensed"/>
      </rPr>
      <t>Look at the top-left corner of the dashboard — the hostname is displayed there.</t>
    </r>
    <r>
      <rPr>
        <sz val="11"/>
        <color rgb="FF006096"/>
        <rFont val="Roboto Condensed"/>
      </rPr>
      <t xml:space="preserve">
</t>
    </r>
    <r>
      <rPr>
        <sz val="11"/>
        <color rgb="FF006096"/>
        <rFont val="Roboto Condensed"/>
      </rPr>
      <t>Or navigate to:</t>
    </r>
    <r>
      <rPr>
        <sz val="11"/>
        <color rgb="FF006096"/>
        <rFont val="Roboto Condensed"/>
      </rPr>
      <t xml:space="preserve">
</t>
    </r>
    <r>
      <rPr>
        <sz val="11"/>
        <color rgb="FF006096"/>
        <rFont val="Roboto Condensed"/>
      </rPr>
      <t>Administration → Device Access → Hostname</t>
    </r>
    <r>
      <rPr>
        <sz val="11"/>
        <color rgb="FF006096"/>
        <rFont val="Roboto Condensed"/>
      </rPr>
      <t xml:space="preserve">
</t>
    </r>
    <r>
      <rPr>
        <sz val="11"/>
        <color rgb="FF006096"/>
        <rFont val="Roboto Condensed"/>
      </rPr>
      <t>(In older versions: System → Administration → Hostname)</t>
    </r>
    <r>
      <rPr>
        <sz val="11"/>
        <color rgb="FF006096"/>
        <rFont val="Roboto Condensed"/>
      </rPr>
      <t xml:space="preserve">
</t>
    </r>
    <r>
      <rPr>
        <sz val="11"/>
        <color rgb="FF000000"/>
        <rFont val="Calibri"/>
      </rPr>
      <t xml:space="preserve">
</t>
    </r>
    <r>
      <rPr>
        <b/>
        <sz val="11"/>
        <color rgb="FF000000"/>
        <rFont val="Calibri"/>
      </rPr>
      <t>CLI</t>
    </r>
    <r>
      <rPr>
        <sz val="11"/>
        <color rgb="FF000000"/>
        <rFont val="Calibri"/>
      </rPr>
      <t xml:space="preserve">
</t>
    </r>
    <r>
      <rPr>
        <sz val="11"/>
        <color rgb="FF006096"/>
        <rFont val="Roboto Condensed"/>
      </rPr>
      <t>SSH into the firewall or open the console.</t>
    </r>
    <r>
      <rPr>
        <sz val="11"/>
        <color rgb="FF006096"/>
        <rFont val="Roboto Condensed"/>
      </rPr>
      <t xml:space="preserve">
</t>
    </r>
    <r>
      <rPr>
        <sz val="11"/>
        <color rgb="FF006096"/>
        <rFont val="Roboto Condensed"/>
      </rPr>
      <t>Log in.</t>
    </r>
    <r>
      <rPr>
        <sz val="11"/>
        <color rgb="FF006096"/>
        <rFont val="Roboto Condensed"/>
      </rPr>
      <t xml:space="preserve">
</t>
    </r>
    <r>
      <rPr>
        <sz val="11"/>
        <color rgb="FF006096"/>
        <rFont val="Roboto Condensed"/>
      </rPr>
      <t>Enter the Advanced Shell:</t>
    </r>
    <r>
      <rPr>
        <sz val="11"/>
        <color rgb="FF006096"/>
        <rFont val="Roboto Condensed"/>
      </rPr>
      <t xml:space="preserve">
</t>
    </r>
    <r>
      <rPr>
        <sz val="11"/>
        <color rgb="FF006096"/>
        <rFont val="Roboto Condensed"/>
      </rPr>
      <t>Run:</t>
    </r>
    <r>
      <rPr>
        <sz val="11"/>
        <color rgb="FF006096"/>
        <rFont val="Roboto Condensed"/>
      </rPr>
      <t xml:space="preserve">
</t>
    </r>
    <r>
      <rPr>
        <sz val="11"/>
        <color rgb="FF006096"/>
        <rFont val="Roboto Condensed"/>
      </rPr>
      <t>hostname</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get hostname</t>
    </r>
    <r>
      <rPr>
        <sz val="11"/>
        <color rgb="FF006096"/>
        <rFont val="Roboto Condensed"/>
      </rPr>
      <t xml:space="preserve">
</t>
    </r>
    <r>
      <rPr>
        <sz val="11"/>
        <color rgb="FF006096"/>
        <rFont val="Roboto Condensed"/>
      </rPr>
      <t>Both commands will display the current hostname.</t>
    </r>
    <r>
      <rPr>
        <sz val="11"/>
        <color rgb="FF006096"/>
        <rFont val="Roboto Condensed"/>
      </rPr>
      <t xml:space="preserve">
</t>
    </r>
  </si>
  <si>
    <t>SNMP &amp; Device Notification Settings</t>
  </si>
  <si>
    <t>1.2.1</t>
  </si>
  <si>
    <r>
      <rPr>
        <sz val="11"/>
        <rFont val="Calibri"/>
      </rPr>
      <t>Ensure SNMPv3 is selected for queries and traps</t>
    </r>
  </si>
  <si>
    <r>
      <rPr>
        <sz val="11"/>
        <color rgb="FF006096"/>
        <rFont val="Roboto Condensed"/>
      </rPr>
      <t>Navigate to `System &gt; Administration &gt; SNMP`.</t>
    </r>
    <r>
      <rPr>
        <sz val="11"/>
        <color rgb="FF006096"/>
        <rFont val="Roboto Condensed"/>
      </rPr>
      <t xml:space="preserve">
</t>
    </r>
    <r>
      <rPr>
        <sz val="11"/>
        <color rgb="FF006096"/>
        <rFont val="Roboto Condensed"/>
      </rPr>
      <t>Remove insecure SNMPv1 and v2 configurations.</t>
    </r>
    <r>
      <rPr>
        <sz val="11"/>
        <color rgb="FF006096"/>
        <rFont val="Roboto Condensed"/>
      </rPr>
      <t xml:space="preserve">
</t>
    </r>
    <r>
      <rPr>
        <sz val="11"/>
        <color rgb="FF006096"/>
        <rFont val="Roboto Condensed"/>
      </rPr>
      <t>Set `SNMPv3 users and traps &gt; Encryption algorithm` is configured with either AES or DES. Set appropriate password strength for both authentication and encryption.</t>
    </r>
    <r>
      <rPr>
        <sz val="11"/>
        <color rgb="FF006096"/>
        <rFont val="Roboto Condensed"/>
      </rPr>
      <t xml:space="preserve">
</t>
    </r>
  </si>
  <si>
    <r>
      <rPr>
        <sz val="11"/>
        <color rgb="FF000000"/>
        <rFont val="Calibri"/>
      </rPr>
      <t>SNMP (Simple Network Management Protocol) gives access to Sophos Firewall information such as status of the firewall, service availability, CPU, memory and disk usage. Although Sophos Firewall supports SNMPv1 and SNMPv2c protocols, you should always use SNMPv3 for user and the authorized hosts to send traps. Specify encryption and authentication settings to ensure confidentiality, message integrity, and user validity.</t>
    </r>
  </si>
  <si>
    <r>
      <rPr>
        <sz val="11"/>
        <color rgb="FF006096"/>
        <rFont val="Roboto Condensed"/>
      </rPr>
      <t>Navigate to `System &gt; Administration &gt; SNMP`.</t>
    </r>
    <r>
      <rPr>
        <sz val="11"/>
        <color rgb="FF006096"/>
        <rFont val="Roboto Condensed"/>
      </rPr>
      <t xml:space="preserve">
</t>
    </r>
    <r>
      <rPr>
        <sz val="11"/>
        <color rgb="FF006096"/>
        <rFont val="Roboto Condensed"/>
      </rPr>
      <t>Verify that SNMPv1 and v2 are not configured.</t>
    </r>
    <r>
      <rPr>
        <sz val="11"/>
        <color rgb="FF006096"/>
        <rFont val="Roboto Condensed"/>
      </rPr>
      <t xml:space="preserve">
</t>
    </r>
    <r>
      <rPr>
        <sz val="11"/>
        <color rgb="FF006096"/>
        <rFont val="Roboto Condensed"/>
      </rPr>
      <t>Verify that `SNMPv3 users and traps &gt; Encryption algorithm` is configured with either AES or DES. Set appropriate password strength for both authentication and encryption.</t>
    </r>
    <r>
      <rPr>
        <sz val="11"/>
        <color rgb="FF006096"/>
        <rFont val="Roboto Condensed"/>
      </rPr>
      <t xml:space="preserve">
</t>
    </r>
  </si>
  <si>
    <t>1.2.2</t>
  </si>
  <si>
    <r>
      <rPr>
        <sz val="11"/>
        <rFont val="Calibri"/>
      </rPr>
      <t>Ensure notification is configured to send system and security events</t>
    </r>
  </si>
  <si>
    <r>
      <rPr>
        <sz val="11"/>
        <color rgb="FF006096"/>
        <rFont val="Roboto Condensed"/>
      </rPr>
      <t>Navigate to `System &gt; Administration &gt; Notification settings`.</t>
    </r>
    <r>
      <rPr>
        <sz val="11"/>
        <color rgb="FF006096"/>
        <rFont val="Roboto Condensed"/>
      </rPr>
      <t xml:space="preserve">
</t>
    </r>
    <r>
      <rPr>
        <sz val="11"/>
        <color rgb="FF006096"/>
        <rFont val="Roboto Condensed"/>
      </rPr>
      <t>When `built-in email server` is used.</t>
    </r>
    <r>
      <rPr>
        <sz val="11"/>
        <color rgb="FF006096"/>
        <rFont val="Roboto Condensed"/>
      </rPr>
      <t xml:space="preserve">
</t>
    </r>
    <r>
      <rPr>
        <sz val="11"/>
        <color rgb="FF006096"/>
        <rFont val="Roboto Condensed"/>
      </rPr>
      <t>Set the `from email address` of the sender.</t>
    </r>
    <r>
      <rPr>
        <sz val="11"/>
        <color rgb="FF006096"/>
        <rFont val="Roboto Condensed"/>
      </rPr>
      <t xml:space="preserve">
</t>
    </r>
    <r>
      <rPr>
        <sz val="11"/>
        <color rgb="FF006096"/>
        <rFont val="Roboto Condensed"/>
      </rPr>
      <t>Set the `Send notifications to email address` of the administrators’ email address.</t>
    </r>
    <r>
      <rPr>
        <sz val="11"/>
        <color rgb="FF006096"/>
        <rFont val="Roboto Condensed"/>
      </rPr>
      <t xml:space="preserve">
</t>
    </r>
    <r>
      <rPr>
        <sz val="11"/>
        <color rgb="FF006096"/>
        <rFont val="Roboto Condensed"/>
      </rPr>
      <t>Set `Management interface IP address` to send notification from.</t>
    </r>
    <r>
      <rPr>
        <sz val="11"/>
        <color rgb="FF006096"/>
        <rFont val="Roboto Condensed"/>
      </rPr>
      <t xml:space="preserve">
</t>
    </r>
    <r>
      <rPr>
        <sz val="11"/>
        <color rgb="FF006096"/>
        <rFont val="Roboto Condensed"/>
      </rPr>
      <t>When `External mail server` is used.</t>
    </r>
    <r>
      <rPr>
        <sz val="11"/>
        <color rgb="FF006096"/>
        <rFont val="Roboto Condensed"/>
      </rPr>
      <t xml:space="preserve">
</t>
    </r>
    <r>
      <rPr>
        <sz val="11"/>
        <color rgb="FF006096"/>
        <rFont val="Roboto Condensed"/>
      </rPr>
      <t>Set the `Mail server IPv4 address/FQDN – Port` is set to the outgoing mail server.</t>
    </r>
    <r>
      <rPr>
        <sz val="11"/>
        <color rgb="FF006096"/>
        <rFont val="Roboto Condensed"/>
      </rPr>
      <t xml:space="preserve">
</t>
    </r>
    <r>
      <rPr>
        <sz val="11"/>
        <color rgb="FF006096"/>
        <rFont val="Roboto Condensed"/>
      </rPr>
      <t>Set `username` and `password` to authenticate to the outgoing mail server.</t>
    </r>
    <r>
      <rPr>
        <sz val="11"/>
        <color rgb="FF006096"/>
        <rFont val="Roboto Condensed"/>
      </rPr>
      <t xml:space="preserve">
</t>
    </r>
    <r>
      <rPr>
        <sz val="11"/>
        <color rgb="FF006096"/>
        <rFont val="Roboto Condensed"/>
      </rPr>
      <t>Set `connection security` to `STARTTLS` or `SSL/TLS`.</t>
    </r>
    <r>
      <rPr>
        <sz val="11"/>
        <color rgb="FF006096"/>
        <rFont val="Roboto Condensed"/>
      </rPr>
      <t xml:space="preserve">
</t>
    </r>
    <r>
      <rPr>
        <sz val="11"/>
        <color rgb="FF006096"/>
        <rFont val="Roboto Condensed"/>
      </rPr>
      <t>Navigate to `Configure &gt; System services &gt; Notification list`.</t>
    </r>
    <r>
      <rPr>
        <sz val="11"/>
        <color rgb="FF006096"/>
        <rFont val="Roboto Condensed"/>
      </rPr>
      <t xml:space="preserve">
</t>
    </r>
    <r>
      <rPr>
        <sz val="11"/>
        <color rgb="FF006096"/>
        <rFont val="Roboto Condensed"/>
      </rPr>
      <t>Set the appropriate admin, system and security events to send email notification and/or SNMP traps.</t>
    </r>
    <r>
      <rPr>
        <sz val="11"/>
        <color rgb="FF006096"/>
        <rFont val="Roboto Condensed"/>
      </rPr>
      <t xml:space="preserve">
</t>
    </r>
  </si>
  <si>
    <r>
      <rPr>
        <sz val="11"/>
        <color rgb="FF000000"/>
        <rFont val="Calibri"/>
      </rPr>
      <t>This recommendation ensures that administrator receives notification on system events, reports and security incidents either via email or SNMP Traps.</t>
    </r>
  </si>
  <si>
    <r>
      <rPr>
        <sz val="11"/>
        <color rgb="FF000000"/>
        <rFont val="Calibri"/>
      </rPr>
      <t>This recommendation ensures that administrator receives the notifications for critical system, security events and reports.</t>
    </r>
  </si>
  <si>
    <r>
      <rPr>
        <sz val="11"/>
        <color rgb="FF006096"/>
        <rFont val="Roboto Condensed"/>
      </rPr>
      <t>Navigate to `System &gt; Administration &gt; Notification settings &gt; Mail server settings`.</t>
    </r>
    <r>
      <rPr>
        <sz val="11"/>
        <color rgb="FF006096"/>
        <rFont val="Roboto Condensed"/>
      </rPr>
      <t xml:space="preserve">
</t>
    </r>
    <r>
      <rPr>
        <sz val="11"/>
        <color rgb="FF006096"/>
        <rFont val="Roboto Condensed"/>
      </rPr>
      <t>Verify that `Send notification via &gt; Built-in email server` or `External email server` is checked and configure email settings appropriately.</t>
    </r>
    <r>
      <rPr>
        <sz val="11"/>
        <color rgb="FF006096"/>
        <rFont val="Roboto Condensed"/>
      </rPr>
      <t xml:space="preserve">
</t>
    </r>
    <r>
      <rPr>
        <sz val="11"/>
        <color rgb="FF006096"/>
        <rFont val="Roboto Condensed"/>
      </rPr>
      <t>Navigate to `Configure &gt; System services &gt; Notification list`.</t>
    </r>
    <r>
      <rPr>
        <sz val="11"/>
        <color rgb="FF006096"/>
        <rFont val="Roboto Condensed"/>
      </rPr>
      <t xml:space="preserve">
</t>
    </r>
    <r>
      <rPr>
        <sz val="11"/>
        <color rgb="FF006096"/>
        <rFont val="Roboto Condensed"/>
      </rPr>
      <t>Verify that appropriate admin, system and security events are checked to send email notification and/or SNMP traps.</t>
    </r>
    <r>
      <rPr>
        <sz val="11"/>
        <color rgb="FF006096"/>
        <rFont val="Roboto Condensed"/>
      </rPr>
      <t xml:space="preserve">
</t>
    </r>
  </si>
  <si>
    <t>User Identification &amp; Authentication</t>
  </si>
  <si>
    <t>2.1</t>
  </si>
  <si>
    <r>
      <rPr>
        <sz val="11"/>
        <rFont val="Calibri"/>
      </rPr>
      <t>Ensure Firewall rules are configured to identify users before authorizing access</t>
    </r>
  </si>
  <si>
    <r>
      <rPr>
        <sz val="11"/>
        <color rgb="FF006096"/>
        <rFont val="Roboto Condensed"/>
      </rPr>
      <t>To enable user based firewall rule:</t>
    </r>
    <r>
      <rPr>
        <sz val="11"/>
        <color rgb="FF006096"/>
        <rFont val="Roboto Condensed"/>
      </rPr>
      <t xml:space="preserve">
</t>
    </r>
    <r>
      <rPr>
        <sz val="11"/>
        <color rgb="FF006096"/>
        <rFont val="Roboto Condensed"/>
      </rPr>
      <t>Navigate to `Protect &gt; Rules and policies &gt; Firewall rules` edit existing policies or when creating a new firewall policy `match known users` is checked.</t>
    </r>
    <r>
      <rPr>
        <sz val="11"/>
        <color rgb="FF006096"/>
        <rFont val="Roboto Condensed"/>
      </rPr>
      <t xml:space="preserve">
</t>
    </r>
    <r>
      <rPr>
        <sz val="11"/>
        <color rgb="FF006096"/>
        <rFont val="Roboto Condensed"/>
      </rPr>
      <t>`Log firewall traffic` is checked to log for allowed traffic.</t>
    </r>
    <r>
      <rPr>
        <sz val="11"/>
        <color rgb="FF006096"/>
        <rFont val="Roboto Condensed"/>
      </rPr>
      <t xml:space="preserve">
</t>
    </r>
    <r>
      <rPr>
        <sz val="11"/>
        <color rgb="FF006096"/>
        <rFont val="Roboto Condensed"/>
      </rPr>
      <t>Configure authentication server to use for firewall connections.</t>
    </r>
    <r>
      <rPr>
        <sz val="11"/>
        <color rgb="FF006096"/>
        <rFont val="Roboto Condensed"/>
      </rPr>
      <t xml:space="preserve">
</t>
    </r>
    <r>
      <rPr>
        <sz val="11"/>
        <color rgb="FF006096"/>
        <rFont val="Roboto Condensed"/>
      </rPr>
      <t>Navigate to `Configure &gt; Authentication &gt; Services &gt; Firewall authentication methods` move the primary authentication server at the top.</t>
    </r>
    <r>
      <rPr>
        <sz val="11"/>
        <color rgb="FF006096"/>
        <rFont val="Roboto Condensed"/>
      </rPr>
      <t xml:space="preserve">
</t>
    </r>
    <r>
      <rPr>
        <sz val="11"/>
        <color rgb="FF006096"/>
        <rFont val="Roboto Condensed"/>
      </rPr>
      <t>Configure Clientless users for devices such as printers and IoT devices that unable to authenticate with standard authentication options.</t>
    </r>
    <r>
      <rPr>
        <sz val="11"/>
        <color rgb="FF006096"/>
        <rFont val="Roboto Condensed"/>
      </rPr>
      <t xml:space="preserve">
</t>
    </r>
    <r>
      <rPr>
        <sz val="11"/>
        <color rgb="FF006096"/>
        <rFont val="Roboto Condensed"/>
      </rPr>
      <t>To add the devices to clientless users, navigate to `Configure &gt; Authentication &gt; Clientless users &gt; Add or Add range`</t>
    </r>
    <r>
      <rPr>
        <sz val="11"/>
        <color rgb="FF006096"/>
        <rFont val="Roboto Condensed"/>
      </rPr>
      <t xml:space="preserve">
</t>
    </r>
    <r>
      <rPr>
        <sz val="11"/>
        <color rgb="FF006096"/>
        <rFont val="Roboto Condensed"/>
      </rPr>
      <t xml:space="preserve">In Active directory environment AD SSO can be configured to allow unauthenticated web access. Sophos Firewall also supports Authentication using Microsoft Entra ID SSO </t>
    </r>
    <r>
      <rPr>
        <sz val="11"/>
        <color rgb="FF006096"/>
        <rFont val="Roboto Condensed"/>
      </rPr>
      <t xml:space="preserve">
</t>
    </r>
    <r>
      <rPr>
        <sz val="11"/>
        <color rgb="FF006096"/>
        <rFont val="Roboto Condensed"/>
      </rPr>
      <t>Navigate to `Configure &gt; Authentication &gt; Web Authentication &gt; Authorize unauthenticated users for web access &gt; Kerberos &amp; NTLM` and `show captive portal link` is checked.</t>
    </r>
    <r>
      <rPr>
        <sz val="11"/>
        <color rgb="FF006096"/>
        <rFont val="Roboto Condensed"/>
      </rPr>
      <t xml:space="preserve">
</t>
    </r>
    <r>
      <rPr>
        <sz val="11"/>
        <color rgb="FF006096"/>
        <rFont val="Roboto Condensed"/>
      </rPr>
      <t>In Window only environment clientless SSO can be configured to authenticate with Sophos Firewall based on security logon events at the Domain Controllers.</t>
    </r>
    <r>
      <rPr>
        <sz val="11"/>
        <color rgb="FF006096"/>
        <rFont val="Roboto Condensed"/>
      </rPr>
      <t xml:space="preserve">
</t>
    </r>
    <r>
      <rPr>
        <sz val="11"/>
        <color rgb="FF006096"/>
        <rFont val="Roboto Condensed"/>
      </rPr>
      <t>Navigate to `Configure &gt; Authentication &gt; STAS &gt; Enable Sophos Transparent Authentication Suite &gt; Add new collector` and `Restrict client traffic during identity probe &gt; Yes`.</t>
    </r>
    <r>
      <rPr>
        <sz val="11"/>
        <color rgb="FF006096"/>
        <rFont val="Roboto Condensed"/>
      </rPr>
      <t xml:space="preserve">
</t>
    </r>
    <r>
      <rPr>
        <sz val="11"/>
        <color rgb="FF006096"/>
        <rFont val="Roboto Condensed"/>
      </rPr>
      <t>Refer to the reference section for more information with the configuration.</t>
    </r>
    <r>
      <rPr>
        <sz val="11"/>
        <color rgb="FF006096"/>
        <rFont val="Roboto Condensed"/>
      </rPr>
      <t xml:space="preserve">
</t>
    </r>
  </si>
  <si>
    <r>
      <rPr>
        <sz val="11"/>
        <color rgb="FF000000"/>
        <rFont val="Calibri"/>
      </rPr>
      <t>Configure appropriate settings to map IP addresses to usernames. Mapping users to IP addresses is what permits the firewall to create rules based on users and groups rather than IP addresses and subnets, as well as log events by usernames rather than IP addresses or DNS names. The specifics of how to achieve IP-to-username mapping is highly dependent on the environment. It can be enabled by integrating the firewall with a domain controller, captive portal, Terminal Server, Kerberos, NTLM, and synchronized security heartbeat from a variety of devices.</t>
    </r>
  </si>
  <si>
    <r>
      <rPr>
        <sz val="11"/>
        <color rgb="FF006096"/>
        <rFont val="Roboto Condensed"/>
      </rPr>
      <t>Validate allowed firewall rules with source zone (LAN/DMZ) are configured with user identification. Source network where users are located must authenticate to Sophos Firewall first before accessing network resources.</t>
    </r>
    <r>
      <rPr>
        <sz val="11"/>
        <color rgb="FF006096"/>
        <rFont val="Roboto Condensed"/>
      </rPr>
      <t xml:space="preserve">
</t>
    </r>
    <r>
      <rPr>
        <sz val="11"/>
        <color rgb="FF006096"/>
        <rFont val="Roboto Condensed"/>
      </rPr>
      <t>Verify that `Protect &gt; Rules and policies &gt; Firewall rules` and within the firewall rule ensure `Match known users` is checked and add authorized `User or groups`. Captive portal redirects to unknown users by ensuring `Use web authentication for unknown users` is checked.</t>
    </r>
    <r>
      <rPr>
        <sz val="11"/>
        <color rgb="FF006096"/>
        <rFont val="Roboto Condensed"/>
      </rPr>
      <t xml:space="preserve">
</t>
    </r>
  </si>
  <si>
    <r>
      <rPr>
        <sz val="11"/>
        <color rgb="FF000000"/>
        <rFont val="Calibri"/>
      </rPr>
      <t>Not configured.</t>
    </r>
  </si>
  <si>
    <t>2.2</t>
  </si>
  <si>
    <r>
      <rPr>
        <sz val="11"/>
        <rFont val="Calibri"/>
      </rPr>
      <t>Ensure Encrypted connection is used in connecting external Active Directory and LDAP</t>
    </r>
  </si>
  <si>
    <r>
      <rPr>
        <sz val="11"/>
        <color rgb="FF006096"/>
        <rFont val="Roboto Condensed"/>
      </rPr>
      <t>Navigate to `Configure &gt; Authentication &gt; Servers &gt; Edit or Add` and set `Connection security` with either `SSL/TLS` or `STARTTLS` and `Validate server certificate` is checked.</t>
    </r>
    <r>
      <rPr>
        <sz val="11"/>
        <color rgb="FF006096"/>
        <rFont val="Roboto Condensed"/>
      </rPr>
      <t xml:space="preserve">
</t>
    </r>
  </si>
  <si>
    <r>
      <rPr>
        <sz val="11"/>
        <color rgb="FF000000"/>
        <rFont val="Calibri"/>
      </rPr>
      <t>Microsoft has made secure connections mandatory for recent server versions. The security of the communication can be significantly improved for LDAP simple binds that are performed over SSL/TLS connections.</t>
    </r>
  </si>
  <si>
    <r>
      <rPr>
        <sz val="11"/>
        <color rgb="FF006096"/>
        <rFont val="Roboto Condensed"/>
      </rPr>
      <t>Navigate to `Configure &gt; Authentication &gt; Servers &gt; Edit` and verify that `Connection security` is selected with either `SSL/TLS` or `STARTTLS` is used and `Validate server certificate` is checked.</t>
    </r>
    <r>
      <rPr>
        <sz val="11"/>
        <color rgb="FF006096"/>
        <rFont val="Roboto Condensed"/>
      </rPr>
      <t xml:space="preserve">
</t>
    </r>
  </si>
  <si>
    <t>System Services, Firmware and Updates</t>
  </si>
  <si>
    <t>3.1</t>
  </si>
  <si>
    <r>
      <rPr>
        <sz val="11"/>
        <rFont val="Calibri"/>
      </rPr>
      <t xml:space="preserve">Ensure </t>
    </r>
    <r>
      <rPr>
        <sz val="11"/>
        <color rgb="FF000000"/>
        <rFont val="Calibri"/>
      </rPr>
      <t>"</t>
    </r>
    <r>
      <rPr>
        <b/>
        <sz val="11"/>
        <color rgb="FF000000"/>
        <rFont val="Calibri"/>
      </rPr>
      <t>Fully Synchronized</t>
    </r>
    <r>
      <rPr>
        <sz val="11"/>
        <color rgb="FF000000"/>
        <rFont val="Calibri"/>
      </rPr>
      <t>"</t>
    </r>
    <r>
      <rPr>
        <sz val="11"/>
        <color rgb="FF000000"/>
        <rFont val="Calibri"/>
      </rPr>
      <t xml:space="preserve"> High Availability peer is configured</t>
    </r>
  </si>
  <si>
    <r>
      <rPr>
        <sz val="11"/>
        <color rgb="FF006096"/>
        <rFont val="Roboto Condensed"/>
      </rPr>
      <t xml:space="preserve">HA can be configured in two modes: QuickHA mode and Interactive mode.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In QuickHA mode, Initial device role, Node name and Dedicated HA link is specified on each device.  </t>
    </r>
    <r>
      <rPr>
        <sz val="11"/>
        <color rgb="FF006096"/>
        <rFont val="Roboto Condensed"/>
      </rPr>
      <t xml:space="preserve">
</t>
    </r>
    <r>
      <rPr>
        <sz val="11"/>
        <color rgb="FF006096"/>
        <rFont val="Roboto Condensed"/>
      </rPr>
      <t xml:space="preserve">In Interactive mode, all the settings are specified such as monitored port, keep alive values and the preferred primary device. </t>
    </r>
    <r>
      <rPr>
        <sz val="11"/>
        <color rgb="FF006096"/>
        <rFont val="Roboto Condensed"/>
      </rPr>
      <t xml:space="preserve">
</t>
    </r>
    <r>
      <rPr>
        <sz val="11"/>
        <color rgb="FF006096"/>
        <rFont val="Roboto Condensed"/>
      </rPr>
      <t>Navigate to `Configure &gt; System Services &gt; High Availability &gt; High Availability Status`.</t>
    </r>
    <r>
      <rPr>
        <sz val="11"/>
        <color rgb="FF006096"/>
        <rFont val="Roboto Condensed"/>
      </rPr>
      <t xml:space="preserve">
</t>
    </r>
    <r>
      <rPr>
        <sz val="11"/>
        <color rgb="FF006096"/>
        <rFont val="Roboto Condensed"/>
      </rPr>
      <t xml:space="preserve">When `Local` and `Peer` devices are shown as `Standalone` or `Faulty`, connection to the auxiliary device could be lost or becomes a faulty node, re-configure HA and sync auxiliary device to a working state. </t>
    </r>
    <r>
      <rPr>
        <sz val="11"/>
        <color rgb="FF006096"/>
        <rFont val="Roboto Condensed"/>
      </rPr>
      <t xml:space="preserve">
</t>
    </r>
    <r>
      <rPr>
        <sz val="11"/>
        <color rgb="FF006096"/>
        <rFont val="Roboto Condensed"/>
      </rPr>
      <t>Navigate to `High Availability Configuration &gt; Select ports to be monitored`. Set the correct interfaces to be monitored.</t>
    </r>
    <r>
      <rPr>
        <sz val="11"/>
        <color rgb="FF006096"/>
        <rFont val="Roboto Condensed"/>
      </rPr>
      <t xml:space="preserve">
</t>
    </r>
    <r>
      <rPr>
        <sz val="11"/>
        <color rgb="FF006096"/>
        <rFont val="Roboto Condensed"/>
      </rPr>
      <t>Configure default value of `Keepalive request interval` to `250` milliseconds and `Keepalive attempts` to `16` attempts or set to optimal setting respectively.</t>
    </r>
    <r>
      <rPr>
        <sz val="11"/>
        <color rgb="FF006096"/>
        <rFont val="Roboto Condensed"/>
      </rPr>
      <t xml:space="preserve">
</t>
    </r>
  </si>
  <si>
    <r>
      <rPr>
        <sz val="11"/>
        <color rgb="FF000000"/>
        <rFont val="Calibri"/>
      </rPr>
      <t>High Availability (HA) is a clustering technology that is used to maintain uninterrupted service in the event of power, hardware, or software failure. Sophos Firewall devices can be configured in Active-Active or Active-Passive HA modes. The Devices (The Primary and Auxiliary Device) are physically connected over a dedicated HA link port.</t>
    </r>
  </si>
  <si>
    <r>
      <rPr>
        <sz val="11"/>
        <color rgb="FF000000"/>
        <rFont val="Calibri"/>
      </rPr>
      <t>Not configuring High Availability (HA) correctly directly impacts the availability of the system. With HA in place, standard maintenance such as OS updates, network and power cabling changes can be accomplished with no outage or a minimum impact.</t>
    </r>
  </si>
  <si>
    <r>
      <rPr>
        <sz val="11"/>
        <color rgb="FF006096"/>
        <rFont val="Roboto Condensed"/>
      </rPr>
      <t>Navigate to `Configure &gt; System Services &gt; High Availability &gt; High Availability Status`.</t>
    </r>
    <r>
      <rPr>
        <sz val="11"/>
        <color rgb="FF006096"/>
        <rFont val="Roboto Condensed"/>
      </rPr>
      <t xml:space="preserve">
</t>
    </r>
    <r>
      <rPr>
        <sz val="11"/>
        <color rgb="FF006096"/>
        <rFont val="Roboto Condensed"/>
      </rPr>
      <t>Verify that `HA status` is either `Established[Active-Passive]` or `Established[Active-Active]` and confirm `Local` and `Peer` devices are not showing `Standalone` or `Faulty`.</t>
    </r>
    <r>
      <rPr>
        <sz val="11"/>
        <color rgb="FF006096"/>
        <rFont val="Roboto Condensed"/>
      </rPr>
      <t xml:space="preserve">
</t>
    </r>
    <r>
      <rPr>
        <sz val="11"/>
        <color rgb="FF006096"/>
        <rFont val="Roboto Condensed"/>
      </rPr>
      <t>Navigate to `High Availability Configuration &gt; Select ports to be monitored`. Verify that correct interfaces are monitored.</t>
    </r>
    <r>
      <rPr>
        <sz val="11"/>
        <color rgb="FF006096"/>
        <rFont val="Roboto Condensed"/>
      </rPr>
      <t xml:space="preserve">
</t>
    </r>
    <r>
      <rPr>
        <sz val="11"/>
        <color rgb="FF006096"/>
        <rFont val="Roboto Condensed"/>
      </rPr>
      <t>`Keepalive request interval` and `Keepalive attempts` should be set to optimal setting or remain default value of `250` milliseconds and `16` attempts respectively.</t>
    </r>
    <r>
      <rPr>
        <sz val="11"/>
        <color rgb="FF006096"/>
        <rFont val="Roboto Condensed"/>
      </rPr>
      <t xml:space="preserve">
</t>
    </r>
  </si>
  <si>
    <t>3.2</t>
  </si>
  <si>
    <r>
      <rPr>
        <sz val="11"/>
        <rFont val="Calibri"/>
      </rPr>
      <t xml:space="preserve">Ensure </t>
    </r>
    <r>
      <rPr>
        <sz val="11"/>
        <color rgb="FF000000"/>
        <rFont val="Calibri"/>
      </rPr>
      <t>'</t>
    </r>
    <r>
      <rPr>
        <b/>
        <sz val="11"/>
        <color rgb="FF000000"/>
        <rFont val="Calibri"/>
      </rPr>
      <t>Pattern updates</t>
    </r>
    <r>
      <rPr>
        <sz val="11"/>
        <color rgb="FF000000"/>
        <rFont val="Calibri"/>
      </rPr>
      <t>'</t>
    </r>
    <r>
      <rPr>
        <sz val="11"/>
        <color rgb="FF000000"/>
        <rFont val="Calibri"/>
      </rPr>
      <t xml:space="preserve"> is set to download and install updates every 15 minutes</t>
    </r>
  </si>
  <si>
    <r>
      <rPr>
        <sz val="11"/>
        <color rgb="FF006096"/>
        <rFont val="Roboto Condensed"/>
      </rPr>
      <t>Navigate to `System &gt; Backup &amp; Firmware &gt; Pattern Updates`.</t>
    </r>
    <r>
      <rPr>
        <sz val="11"/>
        <color rgb="FF006096"/>
        <rFont val="Roboto Condensed"/>
      </rPr>
      <t xml:space="preserve">
</t>
    </r>
    <r>
      <rPr>
        <sz val="11"/>
        <color rgb="FF006096"/>
        <rFont val="Roboto Condensed"/>
      </rPr>
      <t>Set `Pattern download/installation &gt; Auto update` to `ON`.</t>
    </r>
    <r>
      <rPr>
        <sz val="11"/>
        <color rgb="FF006096"/>
        <rFont val="Roboto Condensed"/>
      </rPr>
      <t xml:space="preserve">
</t>
    </r>
    <r>
      <rPr>
        <sz val="11"/>
        <color rgb="FF006096"/>
        <rFont val="Roboto Condensed"/>
      </rPr>
      <t>Set the download `Interval` to `Every 15 minutes`.</t>
    </r>
    <r>
      <rPr>
        <sz val="11"/>
        <color rgb="FF006096"/>
        <rFont val="Roboto Condensed"/>
      </rPr>
      <t xml:space="preserve">
</t>
    </r>
    <r>
      <rPr>
        <sz val="11"/>
        <color rgb="FF006096"/>
        <rFont val="Roboto Condensed"/>
      </rPr>
      <t>When the `Pattern` `Last successful update` is not showing `Success`, click `Update pattern now` to download the updates manually.</t>
    </r>
    <r>
      <rPr>
        <sz val="11"/>
        <color rgb="FF006096"/>
        <rFont val="Roboto Condensed"/>
      </rPr>
      <t xml:space="preserve">
</t>
    </r>
  </si>
  <si>
    <r>
      <rPr>
        <sz val="11"/>
        <color rgb="FF000000"/>
        <rFont val="Calibri"/>
      </rPr>
      <t>Set Pattern download/installation to ‘auto update’ and interval of ‘every 15 minutes’</t>
    </r>
  </si>
  <si>
    <r>
      <rPr>
        <sz val="11"/>
        <color rgb="FF000000"/>
        <rFont val="Calibri"/>
      </rPr>
      <t>Sophos X-Ops patterns, AV signatures, GeoIP database, IPS and application signatures to block immediate, active threats to the environment. With a 15 minutes update schedule, the firewall can ensure threats with new definitions are quickly mitigated.</t>
    </r>
  </si>
  <si>
    <r>
      <rPr>
        <sz val="11"/>
        <color rgb="FF006096"/>
        <rFont val="Roboto Condensed"/>
      </rPr>
      <t>Navigate to `System &gt; Backup &amp; Firmware &gt; Pattern Updates`.</t>
    </r>
    <r>
      <rPr>
        <sz val="11"/>
        <color rgb="FF006096"/>
        <rFont val="Roboto Condensed"/>
      </rPr>
      <t xml:space="preserve">
</t>
    </r>
    <r>
      <rPr>
        <sz val="11"/>
        <color rgb="FF006096"/>
        <rFont val="Roboto Condensed"/>
      </rPr>
      <t>Verify that `Pattern download/installation &gt; Auto update` is set to `ON`.</t>
    </r>
    <r>
      <rPr>
        <sz val="11"/>
        <color rgb="FF006096"/>
        <rFont val="Roboto Condensed"/>
      </rPr>
      <t xml:space="preserve">
</t>
    </r>
    <r>
      <rPr>
        <sz val="11"/>
        <color rgb="FF006096"/>
        <rFont val="Roboto Condensed"/>
      </rPr>
      <t>Verify that `Interval` is set to `Every 15 minutes`.</t>
    </r>
    <r>
      <rPr>
        <sz val="11"/>
        <color rgb="FF006096"/>
        <rFont val="Roboto Condensed"/>
      </rPr>
      <t xml:space="preserve">
</t>
    </r>
    <r>
      <rPr>
        <sz val="11"/>
        <color rgb="FF006096"/>
        <rFont val="Roboto Condensed"/>
      </rPr>
      <t>Verify that `Pattern` `Last successful update` is showing `Success`</t>
    </r>
    <r>
      <rPr>
        <sz val="11"/>
        <color rgb="FF006096"/>
        <rFont val="Roboto Condensed"/>
      </rPr>
      <t xml:space="preserve">
</t>
    </r>
    <r>
      <rPr>
        <sz val="11"/>
        <color rgb="FF006096"/>
        <rFont val="Roboto Condensed"/>
      </rPr>
      <t>For an Air-gap environment patterns can also be downloaded manually. The pattern file can be downloaded from the below link</t>
    </r>
    <r>
      <rPr>
        <sz val="11"/>
        <color rgb="FF006096"/>
        <rFont val="Roboto Condensed"/>
      </rPr>
      <t xml:space="preserve">
</t>
    </r>
    <r>
      <rPr>
        <sz val="11"/>
        <color rgb="FF006096"/>
        <rFont val="Roboto Condensed"/>
      </rPr>
      <t>https://docs.sophos.com/nsg/sophos-firewall/21.0/Help/en-us/webhelp/onlinehelp/AdministratorHelp/BackupAndFirmware/PatternManage/index.html#manual-pattern-update</t>
    </r>
    <r>
      <rPr>
        <sz val="11"/>
        <color rgb="FF006096"/>
        <rFont val="Roboto Condensed"/>
      </rPr>
      <t xml:space="preserve">
</t>
    </r>
    <r>
      <rPr>
        <sz val="11"/>
        <color rgb="FF006096"/>
        <rFont val="Roboto Condensed"/>
      </rPr>
      <t>Navigate to 'System &gt; Backup &amp; Firmware &gt; Manual pattern updates &gt; Upload the pattern file'</t>
    </r>
    <r>
      <rPr>
        <sz val="11"/>
        <color rgb="FF006096"/>
        <rFont val="Roboto Condensed"/>
      </rPr>
      <t xml:space="preserve">
</t>
    </r>
  </si>
  <si>
    <r>
      <rPr>
        <sz val="11"/>
        <color rgb="FF000000"/>
        <rFont val="Calibri"/>
      </rPr>
      <t>EnabledDefault Value is 2 hours</t>
    </r>
  </si>
  <si>
    <t>3.3</t>
  </si>
  <si>
    <r>
      <rPr>
        <sz val="11"/>
        <rFont val="Calibri"/>
      </rPr>
      <t>Ensure ‘Hotfix’ is set to ‘Allow Automatic Installation of hotfixes’</t>
    </r>
  </si>
  <si>
    <r>
      <rPr>
        <sz val="11"/>
        <color rgb="FF006096"/>
        <rFont val="Roboto Condensed"/>
      </rPr>
      <t>Access Sophos CLI `Select Option 4&gt; system hotfix show`.</t>
    </r>
    <r>
      <rPr>
        <sz val="11"/>
        <color rgb="FF006096"/>
        <rFont val="Roboto Condensed"/>
      </rPr>
      <t xml:space="preserve">
</t>
    </r>
    <r>
      <rPr>
        <sz val="11"/>
        <color rgb="FF006096"/>
        <rFont val="Roboto Condensed"/>
      </rPr>
      <t>Verify that `system hotfix show output is Hotfix is enabled`.</t>
    </r>
    <r>
      <rPr>
        <sz val="11"/>
        <color rgb="FF006096"/>
        <rFont val="Roboto Condensed"/>
      </rPr>
      <t xml:space="preserve">
</t>
    </r>
  </si>
  <si>
    <r>
      <rPr>
        <sz val="11"/>
        <color rgb="FF000000"/>
        <rFont val="Calibri"/>
      </rPr>
      <t>Set hotfixes to be applied automatically whenever there is an out-of-band security update is available for the device.</t>
    </r>
  </si>
  <si>
    <r>
      <rPr>
        <sz val="11"/>
        <color rgb="FF000000"/>
        <rFont val="Calibri"/>
      </rPr>
      <t>This setting is enabled by default.</t>
    </r>
  </si>
  <si>
    <t>3.4</t>
  </si>
  <si>
    <r>
      <rPr>
        <sz val="11"/>
        <rFont val="Calibri"/>
      </rPr>
      <t>Ensure Sophos Firewall takes encrypted backup of the configuration and send to designated email address with scheduled frequency</t>
    </r>
  </si>
  <si>
    <r>
      <rPr>
        <sz val="11"/>
        <color rgb="FF006096"/>
        <rFont val="Roboto Condensed"/>
      </rPr>
      <t>Navigate to `System &gt; Backup &amp; Firmware &gt; Backup &amp; Restore &gt; Backup`.</t>
    </r>
    <r>
      <rPr>
        <sz val="11"/>
        <color rgb="FF006096"/>
        <rFont val="Roboto Condensed"/>
      </rPr>
      <t xml:space="preserve">
</t>
    </r>
    <r>
      <rPr>
        <sz val="11"/>
        <color rgb="FF006096"/>
        <rFont val="Roboto Condensed"/>
      </rPr>
      <t xml:space="preserve">Backup mode is set to either `FTP` or `Email`. </t>
    </r>
    <r>
      <rPr>
        <sz val="11"/>
        <color rgb="FF006096"/>
        <rFont val="Roboto Condensed"/>
      </rPr>
      <t xml:space="preserve">
</t>
    </r>
    <r>
      <rPr>
        <sz val="11"/>
        <color rgb="FF006096"/>
        <rFont val="Roboto Condensed"/>
      </rPr>
      <t>When `Backup mode` is set to `FTP`, configure `FTP server IP`, `Username` or `FTP password`.</t>
    </r>
    <r>
      <rPr>
        <sz val="11"/>
        <color rgb="FF006096"/>
        <rFont val="Roboto Condensed"/>
      </rPr>
      <t xml:space="preserve">
</t>
    </r>
    <r>
      <rPr>
        <sz val="11"/>
        <color rgb="FF006096"/>
        <rFont val="Roboto Condensed"/>
      </rPr>
      <t>When `Backup mode` is set to `Email`, configure `Email Address` to the administrators' email address.</t>
    </r>
    <r>
      <rPr>
        <sz val="11"/>
        <color rgb="FF006096"/>
        <rFont val="Roboto Condensed"/>
      </rPr>
      <t xml:space="preserve">
</t>
    </r>
    <r>
      <rPr>
        <sz val="11"/>
        <color rgb="FF006096"/>
        <rFont val="Roboto Condensed"/>
      </rPr>
      <t>`Frequency` is set to `Daily, Weekly or Monthly`.</t>
    </r>
    <r>
      <rPr>
        <sz val="11"/>
        <color rgb="FF006096"/>
        <rFont val="Roboto Condensed"/>
      </rPr>
      <t xml:space="preserve">
</t>
    </r>
    <r>
      <rPr>
        <sz val="11"/>
        <color rgb="FF006096"/>
        <rFont val="Roboto Condensed"/>
      </rPr>
      <t>Set strong `Encryption password` and ensure that encrypted backup can be sent successfully. Store the `Encryption password` in secure location for future recovery.</t>
    </r>
    <r>
      <rPr>
        <sz val="11"/>
        <color rgb="FF006096"/>
        <rFont val="Roboto Condensed"/>
      </rPr>
      <t xml:space="preserve">
</t>
    </r>
  </si>
  <si>
    <r>
      <rPr>
        <sz val="11"/>
        <color rgb="FF000000"/>
        <rFont val="Calibri"/>
      </rPr>
      <t>Set Sophos Firewall to send encrypted backup of the configuration to administrators’ email address or store at the backup FTP server.</t>
    </r>
  </si>
  <si>
    <r>
      <rPr>
        <sz val="11"/>
        <color rgb="FF006096"/>
        <rFont val="Roboto Condensed"/>
      </rPr>
      <t>Navigate to `System &gt; Backup &amp; Firmware &gt; Backup &amp; Restore &gt; Backup`.</t>
    </r>
    <r>
      <rPr>
        <sz val="11"/>
        <color rgb="FF006096"/>
        <rFont val="Roboto Condensed"/>
      </rPr>
      <t xml:space="preserve">
</t>
    </r>
    <r>
      <rPr>
        <sz val="11"/>
        <color rgb="FF006096"/>
        <rFont val="Roboto Condensed"/>
      </rPr>
      <t xml:space="preserve">Backup mode is set to either `FTP` or `Email`. </t>
    </r>
    <r>
      <rPr>
        <sz val="11"/>
        <color rgb="FF006096"/>
        <rFont val="Roboto Condensed"/>
      </rPr>
      <t xml:space="preserve">
</t>
    </r>
    <r>
      <rPr>
        <sz val="11"/>
        <color rgb="FF006096"/>
        <rFont val="Roboto Condensed"/>
      </rPr>
      <t>When `Backup mode` is set to `FTP`, verify that `FTP server IP`, `Username` or `FTP password` is set.</t>
    </r>
    <r>
      <rPr>
        <sz val="11"/>
        <color rgb="FF006096"/>
        <rFont val="Roboto Condensed"/>
      </rPr>
      <t xml:space="preserve">
</t>
    </r>
    <r>
      <rPr>
        <sz val="11"/>
        <color rgb="FF006096"/>
        <rFont val="Roboto Condensed"/>
      </rPr>
      <t>When `Backup mode` is set to `Email` verify that `Email Address` is set to the administrators' email address.</t>
    </r>
    <r>
      <rPr>
        <sz val="11"/>
        <color rgb="FF006096"/>
        <rFont val="Roboto Condensed"/>
      </rPr>
      <t xml:space="preserve">
</t>
    </r>
    <r>
      <rPr>
        <sz val="11"/>
        <color rgb="FF006096"/>
        <rFont val="Roboto Condensed"/>
      </rPr>
      <t>Verify that `Frequency` is set to `Daily, Weekly or Monthly`.</t>
    </r>
    <r>
      <rPr>
        <sz val="11"/>
        <color rgb="FF006096"/>
        <rFont val="Roboto Condensed"/>
      </rPr>
      <t xml:space="preserve">
</t>
    </r>
    <r>
      <rPr>
        <sz val="11"/>
        <color rgb="FF006096"/>
        <rFont val="Roboto Condensed"/>
      </rPr>
      <t>Verify that `Encryption password` is set and ensure that encrypted backup can be sent successfully.</t>
    </r>
    <r>
      <rPr>
        <sz val="11"/>
        <color rgb="FF006096"/>
        <rFont val="Roboto Condensed"/>
      </rPr>
      <t xml:space="preserve">
</t>
    </r>
  </si>
  <si>
    <r>
      <rPr>
        <sz val="11"/>
        <color rgb="FF000000"/>
        <rFont val="Calibri"/>
      </rPr>
      <t>Not enabled.</t>
    </r>
  </si>
  <si>
    <t>3.5</t>
  </si>
  <si>
    <r>
      <rPr>
        <sz val="11"/>
        <rFont val="Calibri"/>
      </rPr>
      <t>Ensure No Expired Subscription Licenses</t>
    </r>
  </si>
  <si>
    <r>
      <rPr>
        <sz val="11"/>
        <color rgb="FF006096"/>
        <rFont val="Roboto Condensed"/>
      </rPr>
      <t>Navigate to `System &gt; Administration &gt; Licensing`.</t>
    </r>
    <r>
      <rPr>
        <sz val="11"/>
        <color rgb="FF006096"/>
        <rFont val="Roboto Condensed"/>
      </rPr>
      <t xml:space="preserve">
</t>
    </r>
    <r>
      <rPr>
        <sz val="11"/>
        <color rgb="FF006096"/>
        <rFont val="Roboto Condensed"/>
      </rPr>
      <t>Under `Module subscription details` and click `Synchronize` to connect to the licensing server to get latest subscription details. Or contact Sophos immediately to renew the expired licenses.</t>
    </r>
    <r>
      <rPr>
        <sz val="11"/>
        <color rgb="FF006096"/>
        <rFont val="Roboto Condensed"/>
      </rPr>
      <t xml:space="preserve">
</t>
    </r>
  </si>
  <si>
    <r>
      <rPr>
        <sz val="11"/>
        <color rgb="FF000000"/>
        <rFont val="Calibri"/>
      </rPr>
      <t>Licensing is used to enable various features on Sophos Firewall regardless whether the license is for hardware or software/virtual firewall.</t>
    </r>
  </si>
  <si>
    <r>
      <rPr>
        <sz val="11"/>
        <color rgb="FF000000"/>
        <rFont val="Calibri"/>
      </rPr>
      <t>Expired subscription will lapse security updates which will impact the security effectiveness of the feature/functionality.</t>
    </r>
  </si>
  <si>
    <r>
      <rPr>
        <sz val="11"/>
        <color rgb="FF006096"/>
        <rFont val="Roboto Condensed"/>
      </rPr>
      <t>Navigate to `System &gt; Administration &gt; Licensing`.</t>
    </r>
    <r>
      <rPr>
        <sz val="11"/>
        <color rgb="FF006096"/>
        <rFont val="Roboto Condensed"/>
      </rPr>
      <t xml:space="preserve">
</t>
    </r>
    <r>
      <rPr>
        <sz val="11"/>
        <color rgb="FF006096"/>
        <rFont val="Roboto Condensed"/>
      </rPr>
      <t>Verify under `Module subscription details` under `Status` to ensure there is no expired licenses for all the subscriptions.</t>
    </r>
    <r>
      <rPr>
        <sz val="11"/>
        <color rgb="FF006096"/>
        <rFont val="Roboto Condensed"/>
      </rPr>
      <t xml:space="preserve">
</t>
    </r>
  </si>
  <si>
    <t>3.6</t>
  </si>
  <si>
    <r>
      <rPr>
        <sz val="11"/>
        <rFont val="Calibri"/>
      </rPr>
      <t xml:space="preserve">Ensure Site-to-Site IPSec VPN is not configured with </t>
    </r>
    <r>
      <rPr>
        <sz val="11"/>
        <color rgb="FF000000"/>
        <rFont val="Calibri"/>
      </rPr>
      <t>"</t>
    </r>
    <r>
      <rPr>
        <b/>
        <sz val="11"/>
        <color rgb="FF000000"/>
        <rFont val="Calibri"/>
      </rPr>
      <t>Aggressive Mode</t>
    </r>
    <r>
      <rPr>
        <sz val="11"/>
        <color rgb="FF000000"/>
        <rFont val="Calibri"/>
      </rPr>
      <t>"</t>
    </r>
  </si>
  <si>
    <r>
      <rPr>
        <sz val="11"/>
        <color rgb="FF006096"/>
        <rFont val="Roboto Condensed"/>
      </rPr>
      <t>Navigate to `System &gt; Profiles &gt; IPsec profiles`.</t>
    </r>
    <r>
      <rPr>
        <sz val="11"/>
        <color rgb="FF006096"/>
        <rFont val="Roboto Condensed"/>
      </rPr>
      <t xml:space="preserve">
</t>
    </r>
    <r>
      <rPr>
        <sz val="11"/>
        <color rgb="FF006096"/>
        <rFont val="Roboto Condensed"/>
      </rPr>
      <t>Remove any active `IPsec Profiles` configured with `Key exchange` `IKEv1` and `Authentication mode` `Aggressive mode` and replace with `IKEv2` or `Main mode`.</t>
    </r>
    <r>
      <rPr>
        <sz val="11"/>
        <color rgb="FF006096"/>
        <rFont val="Roboto Condensed"/>
      </rPr>
      <t xml:space="preserve">
</t>
    </r>
  </si>
  <si>
    <r>
      <rPr>
        <sz val="11"/>
        <color rgb="FF000000"/>
        <rFont val="Calibri"/>
      </rPr>
      <t>IKEv1 Aggressive Mode does not provide Peer Identity Protection. They are vulnerable to offline dictionary or brute force attack.</t>
    </r>
  </si>
  <si>
    <r>
      <rPr>
        <sz val="11"/>
        <color rgb="FF000000"/>
        <rFont val="Calibri"/>
      </rPr>
      <t>The use of IKEv1 with Aggressive Mode has considerable confidentiality impact.</t>
    </r>
  </si>
  <si>
    <r>
      <rPr>
        <sz val="11"/>
        <color rgb="FF006096"/>
        <rFont val="Roboto Condensed"/>
      </rPr>
      <t>Navigate to `System &gt; Profiles &gt; IPsec profiles`.</t>
    </r>
    <r>
      <rPr>
        <sz val="11"/>
        <color rgb="FF006096"/>
        <rFont val="Roboto Condensed"/>
      </rPr>
      <t xml:space="preserve">
</t>
    </r>
    <r>
      <rPr>
        <sz val="11"/>
        <color rgb="FF006096"/>
        <rFont val="Roboto Condensed"/>
      </rPr>
      <t>Verify that active `IPsec Profile` in used is not configured with `Key exchange` `IKEv1` and `Authentication mode` `Aggressive mode`.</t>
    </r>
    <r>
      <rPr>
        <sz val="11"/>
        <color rgb="FF006096"/>
        <rFont val="Roboto Condensed"/>
      </rPr>
      <t xml:space="preserve">
</t>
    </r>
  </si>
  <si>
    <t>3.7</t>
  </si>
  <si>
    <r>
      <rPr>
        <sz val="11"/>
        <rFont val="Calibri"/>
      </rPr>
      <t>Ensure Logging is enabled on firewall rules and configured to send logs to the external syslog server</t>
    </r>
  </si>
  <si>
    <r>
      <rPr>
        <sz val="11"/>
        <color rgb="FF006096"/>
        <rFont val="Roboto Condensed"/>
      </rPr>
      <t>Navigate to `Protect &gt; Rules and policies`.</t>
    </r>
    <r>
      <rPr>
        <sz val="11"/>
        <color rgb="FF006096"/>
        <rFont val="Roboto Condensed"/>
      </rPr>
      <t xml:space="preserve">
</t>
    </r>
    <r>
      <rPr>
        <sz val="11"/>
        <color rgb="FF006096"/>
        <rFont val="Roboto Condensed"/>
      </rPr>
      <t>Set `Log firewall traffic` is checked for configured firewall rules.</t>
    </r>
    <r>
      <rPr>
        <sz val="11"/>
        <color rgb="FF006096"/>
        <rFont val="Roboto Condensed"/>
      </rPr>
      <t xml:space="preserve">
</t>
    </r>
    <r>
      <rPr>
        <sz val="11"/>
        <color rgb="FF006096"/>
        <rFont val="Roboto Condensed"/>
      </rPr>
      <t>Navigate to `Configure &gt; System services &gt; Log settings`.</t>
    </r>
    <r>
      <rPr>
        <sz val="11"/>
        <color rgb="FF006096"/>
        <rFont val="Roboto Condensed"/>
      </rPr>
      <t xml:space="preserve">
</t>
    </r>
    <r>
      <rPr>
        <sz val="11"/>
        <color rgb="FF006096"/>
        <rFont val="Roboto Condensed"/>
      </rPr>
      <t>Configure external syslog server and set to send system, security events to external syslog server.</t>
    </r>
    <r>
      <rPr>
        <sz val="11"/>
        <color rgb="FF006096"/>
        <rFont val="Roboto Condensed"/>
      </rPr>
      <t xml:space="preserve">
</t>
    </r>
    <r>
      <rPr>
        <sz val="11"/>
        <color rgb="FF006096"/>
        <rFont val="Roboto Condensed"/>
      </rPr>
      <t>Navigate to 'Monitor &amp; Analyze &gt; Diagnostics &gt; Tools &gt; Troubleshooting logs and Consolidated troubleshooting report'</t>
    </r>
    <r>
      <rPr>
        <sz val="11"/>
        <color rgb="FF006096"/>
        <rFont val="Roboto Condensed"/>
      </rPr>
      <t xml:space="preserve">
</t>
    </r>
    <r>
      <rPr>
        <sz val="11"/>
        <color rgb="FF006096"/>
        <rFont val="Roboto Condensed"/>
      </rPr>
      <t>You can download individual log files or download a consolidated log file.</t>
    </r>
    <r>
      <rPr>
        <sz val="11"/>
        <color rgb="FF006096"/>
        <rFont val="Roboto Condensed"/>
      </rPr>
      <t xml:space="preserve">
</t>
    </r>
    <r>
      <rPr>
        <sz val="11"/>
        <color rgb="FF006096"/>
        <rFont val="Roboto Condensed"/>
      </rPr>
      <t xml:space="preserve">Sophos Firewall helps you record the changes administrators make on the web admin console or CLI, via the configuration-audit.logs </t>
    </r>
    <r>
      <rPr>
        <sz val="11"/>
        <color rgb="FF006096"/>
        <rFont val="Roboto Condensed"/>
      </rPr>
      <t xml:space="preserve">
</t>
    </r>
    <r>
      <rPr>
        <sz val="11"/>
        <color rgb="FF006096"/>
        <rFont val="Roboto Condensed"/>
      </rPr>
      <t>Navigate to 'Monitor &amp; Analyze &gt; Diagnostics &gt; Tools &gt; Troubleshooting logs &gt; configuration-audit.log'</t>
    </r>
    <r>
      <rPr>
        <sz val="11"/>
        <color rgb="FF006096"/>
        <rFont val="Roboto Condensed"/>
      </rPr>
      <t xml:space="preserve">
</t>
    </r>
  </si>
  <si>
    <r>
      <rPr>
        <sz val="11"/>
        <color rgb="FF000000"/>
        <rFont val="Calibri"/>
      </rPr>
      <t>Sophos Firewall provides extensive logging capabilities for traffic, system, and network protection functions. You can use logs to analyze network activity to help identify security issues and reduce network abuse.</t>
    </r>
    <r>
      <rPr>
        <sz val="11"/>
        <color rgb="FF000000"/>
        <rFont val="Calibri"/>
      </rPr>
      <t xml:space="preserve">
</t>
    </r>
    <r>
      <rPr>
        <sz val="11"/>
        <color rgb="FF000000"/>
        <rFont val="Calibri"/>
      </rPr>
      <t>You can store logs locally, send them to Sophos Central, or send them to third-party syslog servers.</t>
    </r>
    <r>
      <rPr>
        <sz val="11"/>
        <color rgb="FF000000"/>
        <rFont val="Calibri"/>
      </rPr>
      <t xml:space="preserve">
</t>
    </r>
    <r>
      <rPr>
        <sz val="11"/>
        <color rgb="FF000000"/>
        <rFont val="Calibri"/>
      </rPr>
      <t>You can select logs to store or send by module or feature, or you can select all logs.</t>
    </r>
  </si>
  <si>
    <r>
      <rPr>
        <sz val="11"/>
        <color rgb="FF006096"/>
        <rFont val="Roboto Condensed"/>
      </rPr>
      <t>Navigate to `Protect &gt; Rules and policies`.</t>
    </r>
    <r>
      <rPr>
        <sz val="11"/>
        <color rgb="FF006096"/>
        <rFont val="Roboto Condensed"/>
      </rPr>
      <t xml:space="preserve">
</t>
    </r>
    <r>
      <rPr>
        <sz val="11"/>
        <color rgb="FF006096"/>
        <rFont val="Roboto Condensed"/>
      </rPr>
      <t>Verify the configured Firewall rules and ensure `Log firewall traffic` is checked.</t>
    </r>
    <r>
      <rPr>
        <sz val="11"/>
        <color rgb="FF006096"/>
        <rFont val="Roboto Condensed"/>
      </rPr>
      <t xml:space="preserve">
</t>
    </r>
    <r>
      <rPr>
        <sz val="11"/>
        <color rgb="FF006096"/>
        <rFont val="Roboto Condensed"/>
      </rPr>
      <t>Navigate to `Configure &gt; System services &gt; Log settings`.</t>
    </r>
    <r>
      <rPr>
        <sz val="11"/>
        <color rgb="FF006096"/>
        <rFont val="Roboto Condensed"/>
      </rPr>
      <t xml:space="preserve">
</t>
    </r>
    <r>
      <rPr>
        <sz val="11"/>
        <color rgb="FF006096"/>
        <rFont val="Roboto Condensed"/>
      </rPr>
      <t>Verify that external syslog server is configured and sending system, security events to external syslog server.</t>
    </r>
    <r>
      <rPr>
        <sz val="11"/>
        <color rgb="FF006096"/>
        <rFont val="Roboto Condensed"/>
      </rPr>
      <t xml:space="preserve">
</t>
    </r>
    <r>
      <rPr>
        <sz val="11"/>
        <color rgb="FF006096"/>
        <rFont val="Roboto Condensed"/>
      </rPr>
      <t>Navigate to 'Monitor &amp; Analyze &gt; Diagnostics &gt; Tools &gt; Troubleshooting logs and Consolidated troubleshooting report'</t>
    </r>
    <r>
      <rPr>
        <sz val="11"/>
        <color rgb="FF006096"/>
        <rFont val="Roboto Condensed"/>
      </rPr>
      <t xml:space="preserve">
</t>
    </r>
    <r>
      <rPr>
        <sz val="11"/>
        <color rgb="FF006096"/>
        <rFont val="Roboto Condensed"/>
      </rPr>
      <t xml:space="preserve">You can download individual log files or download a consolidated log file. </t>
    </r>
    <r>
      <rPr>
        <sz val="11"/>
        <color rgb="FF006096"/>
        <rFont val="Roboto Condensed"/>
      </rPr>
      <t xml:space="preserve">
</t>
    </r>
    <r>
      <rPr>
        <sz val="11"/>
        <color rgb="FF006096"/>
        <rFont val="Roboto Condensed"/>
      </rPr>
      <t xml:space="preserve">Sophos Firewall helps you record the changes administrators make on the web admin console or CLI, via the configuration-audit.logs </t>
    </r>
    <r>
      <rPr>
        <sz val="11"/>
        <color rgb="FF006096"/>
        <rFont val="Roboto Condensed"/>
      </rPr>
      <t xml:space="preserve">
</t>
    </r>
    <r>
      <rPr>
        <sz val="11"/>
        <color rgb="FF006096"/>
        <rFont val="Roboto Condensed"/>
      </rPr>
      <t>Navigate to 'Monitor &amp; Analyze &gt; Diagnostics &gt; Tools &gt; Troubleshooting logs &gt; configuration-audit.log'</t>
    </r>
    <r>
      <rPr>
        <sz val="11"/>
        <color rgb="FF006096"/>
        <rFont val="Roboto Condensed"/>
      </rPr>
      <t xml:space="preserve">
</t>
    </r>
  </si>
  <si>
    <r>
      <rPr>
        <sz val="11"/>
        <color rgb="FF000000"/>
        <rFont val="Calibri"/>
      </rPr>
      <t>Not configured.configuration audit is enabled by default</t>
    </r>
  </si>
  <si>
    <t>Advanced Threat &amp; Synchronized Security</t>
  </si>
  <si>
    <t>4.1</t>
  </si>
  <si>
    <r>
      <rPr>
        <sz val="11"/>
        <rFont val="Calibri"/>
      </rPr>
      <t xml:space="preserve">Ensure </t>
    </r>
    <r>
      <rPr>
        <sz val="11"/>
        <color rgb="FF000000"/>
        <rFont val="Calibri"/>
      </rPr>
      <t>'</t>
    </r>
    <r>
      <rPr>
        <b/>
        <sz val="11"/>
        <color rgb="FF000000"/>
        <rFont val="Calibri"/>
      </rPr>
      <t>Sophos X-Ops threat feeds (Advanced threat protection)</t>
    </r>
    <r>
      <rPr>
        <sz val="11"/>
        <color rgb="FF000000"/>
        <rFont val="Calibri"/>
      </rPr>
      <t>'</t>
    </r>
    <r>
      <rPr>
        <sz val="11"/>
        <color rgb="FF000000"/>
        <rFont val="Calibri"/>
      </rPr>
      <t xml:space="preserve"> is set to ‘Enabled’ and Policy is set to ‘Log and drop’</t>
    </r>
  </si>
  <si>
    <r>
      <rPr>
        <sz val="11"/>
        <color rgb="FF006096"/>
        <rFont val="Roboto Condensed"/>
      </rPr>
      <t>Navigate to `Advanced threat response &gt; Sophos X-Ops threat feeds (Advanced threat protection) &gt; Sophos X-Ops threat feeds`.</t>
    </r>
    <r>
      <rPr>
        <sz val="11"/>
        <color rgb="FF006096"/>
        <rFont val="Roboto Condensed"/>
      </rPr>
      <t xml:space="preserve">
</t>
    </r>
    <r>
      <rPr>
        <sz val="11"/>
        <color rgb="FF006096"/>
        <rFont val="Roboto Condensed"/>
      </rPr>
      <t>Enable Sophos X-Ops threat feeds</t>
    </r>
    <r>
      <rPr>
        <sz val="11"/>
        <color rgb="FF006096"/>
        <rFont val="Roboto Condensed"/>
      </rPr>
      <t xml:space="preserve">
</t>
    </r>
    <r>
      <rPr>
        <sz val="11"/>
        <color rgb="FF006096"/>
        <rFont val="Roboto Condensed"/>
      </rPr>
      <t>Set the action to `Log and drop`.</t>
    </r>
    <r>
      <rPr>
        <sz val="11"/>
        <color rgb="FF006096"/>
        <rFont val="Roboto Condensed"/>
      </rPr>
      <t xml:space="preserve">
</t>
    </r>
    <r>
      <rPr>
        <sz val="11"/>
        <color rgb="FF006096"/>
        <rFont val="Roboto Condensed"/>
      </rPr>
      <t>Remove unnecessary exemption from network and threat exceptions.</t>
    </r>
    <r>
      <rPr>
        <sz val="11"/>
        <color rgb="FF006096"/>
        <rFont val="Roboto Condensed"/>
      </rPr>
      <t xml:space="preserve">
</t>
    </r>
  </si>
  <si>
    <r>
      <rPr>
        <sz val="11"/>
        <color rgb="FF000000"/>
        <rFont val="Calibri"/>
      </rPr>
      <t>Sophos X-Ops threat feeds is a SophosLabs managed global threat database that is regularly updates and pushed to the firewall. The firewall blocks all requests and traffic matching this database of malicious IP addresses, domains and URLs.</t>
    </r>
  </si>
  <si>
    <r>
      <rPr>
        <sz val="11"/>
        <color rgb="FF006096"/>
        <rFont val="Roboto Condensed"/>
      </rPr>
      <t>Navigate to `Protect &gt; Advanced threat response &gt; Sophos X-Ops threat feeds (Advanced threat protection) &gt; Sophos X-Ops threat feeds`.</t>
    </r>
    <r>
      <rPr>
        <sz val="11"/>
        <color rgb="FF006096"/>
        <rFont val="Roboto Condensed"/>
      </rPr>
      <t xml:space="preserve">
</t>
    </r>
    <r>
      <rPr>
        <sz val="11"/>
        <color rgb="FF006096"/>
        <rFont val="Roboto Condensed"/>
      </rPr>
      <t>Verify that `Sophos X-Ops threat feeds` is 'Enabled'</t>
    </r>
    <r>
      <rPr>
        <sz val="11"/>
        <color rgb="FF006096"/>
        <rFont val="Roboto Condensed"/>
      </rPr>
      <t xml:space="preserve">
</t>
    </r>
    <r>
      <rPr>
        <sz val="11"/>
        <color rgb="FF006096"/>
        <rFont val="Roboto Condensed"/>
      </rPr>
      <t>Verify that action is set to `Log and drop`.</t>
    </r>
    <r>
      <rPr>
        <sz val="11"/>
        <color rgb="FF006096"/>
        <rFont val="Roboto Condensed"/>
      </rPr>
      <t xml:space="preserve">
</t>
    </r>
    <r>
      <rPr>
        <sz val="11"/>
        <color rgb="FF006096"/>
        <rFont val="Roboto Condensed"/>
      </rPr>
      <t>Verify that wide range of network/host IP addresses are not added to `Host and network Exceptions`.</t>
    </r>
    <r>
      <rPr>
        <sz val="11"/>
        <color rgb="FF006096"/>
        <rFont val="Roboto Condensed"/>
      </rPr>
      <t xml:space="preserve">
</t>
    </r>
    <r>
      <rPr>
        <sz val="11"/>
        <color rgb="FF006096"/>
        <rFont val="Roboto Condensed"/>
      </rPr>
      <t>Verify that wide range of domains, URLs or IP addresses are not added to `Threat Exceptions` that may expose network to the security risks.</t>
    </r>
    <r>
      <rPr>
        <sz val="11"/>
        <color rgb="FF006096"/>
        <rFont val="Roboto Condensed"/>
      </rPr>
      <t xml:space="preserve">
</t>
    </r>
  </si>
  <si>
    <t>4.2</t>
  </si>
  <si>
    <r>
      <rPr>
        <sz val="11"/>
        <rFont val="Calibri"/>
      </rPr>
      <t>Ensure Zero-day protection is enabled at the firewall rule for web protection and does not exclude any file type from zero-day protection analysis</t>
    </r>
  </si>
  <si>
    <r>
      <rPr>
        <sz val="11"/>
        <color rgb="FF006096"/>
        <rFont val="Roboto Condensed"/>
      </rPr>
      <t>Navigate to `Protect &gt; Rules and policies &gt; Firewall rules` existing firewall rule with allowed outbound traffic and configure `Security features &gt; Web filtering &gt; Malware and content scanning &gt; Scan HTTP and decrypted HTTPS`, `Use Zero-day protection` and `Scan FTP for malware` is checked.</t>
    </r>
    <r>
      <rPr>
        <sz val="11"/>
        <color rgb="FF006096"/>
        <rFont val="Roboto Condensed"/>
      </rPr>
      <t xml:space="preserve">
</t>
    </r>
    <r>
      <rPr>
        <sz val="11"/>
        <color rgb="FF006096"/>
        <rFont val="Roboto Condensed"/>
      </rPr>
      <t>Navigate to `Monitor &amp; Analyze &gt; Zero-day protection &gt; Protection Settings` and remove file type exceptions from `Exclude file types`.</t>
    </r>
    <r>
      <rPr>
        <sz val="11"/>
        <color rgb="FF006096"/>
        <rFont val="Roboto Condensed"/>
      </rPr>
      <t xml:space="preserve">
</t>
    </r>
  </si>
  <si>
    <r>
      <rPr>
        <sz val="11"/>
        <color rgb="FF000000"/>
        <rFont val="Calibri"/>
      </rPr>
      <t>By enabling ‘Use Zero-day protection’ at the firewall rule increases the possibility of identifying unknown viruses. And ensure administrator does not exclude file types from Zero-day protection analysis.</t>
    </r>
  </si>
  <si>
    <r>
      <rPr>
        <sz val="11"/>
        <color rgb="FF000000"/>
        <rFont val="Calibri"/>
      </rPr>
      <t>With Zero-day protection is unchecked, users may unknowingly download files that have not been seen by AV engines or weaponized office documents. Exclude file types in the Zero-day protection settings could also bypass broad range of true filetype from uploading to the cloud for additional analysis.</t>
    </r>
  </si>
  <si>
    <r>
      <rPr>
        <sz val="11"/>
        <color rgb="FF006096"/>
        <rFont val="Roboto Condensed"/>
      </rPr>
      <t>For firewall rules that allowed outbound traffic to the internet should be enabled with ‘Use zero-day protection’.</t>
    </r>
    <r>
      <rPr>
        <sz val="11"/>
        <color rgb="FF006096"/>
        <rFont val="Roboto Condensed"/>
      </rPr>
      <t xml:space="preserve">
</t>
    </r>
    <r>
      <rPr>
        <sz val="11"/>
        <color rgb="FF006096"/>
        <rFont val="Roboto Condensed"/>
      </rPr>
      <t>Navigate to `Protect &gt; Rules and policies &gt; Firewall rules` existing firewall rule with allowed outbound traffic and verify `Security features &gt; Web filtering &gt; Malware and content scanning &gt; Scan HTTP and decrypted HTTPS`, `Use zero-day protection` and `Scan FTP for malware` is checked.</t>
    </r>
    <r>
      <rPr>
        <sz val="11"/>
        <color rgb="FF006096"/>
        <rFont val="Roboto Condensed"/>
      </rPr>
      <t xml:space="preserve">
</t>
    </r>
    <r>
      <rPr>
        <sz val="11"/>
        <color rgb="FF006096"/>
        <rFont val="Roboto Condensed"/>
      </rPr>
      <t>Navigate to `Monitor &amp; Analyze &gt; Zero-day protection &gt; Protection Settings` and verify `Exclude file types` to ensure there are no file type is exempted from Sandbox analysis.</t>
    </r>
    <r>
      <rPr>
        <sz val="11"/>
        <color rgb="FF006096"/>
        <rFont val="Roboto Condensed"/>
      </rPr>
      <t xml:space="preserve">
</t>
    </r>
  </si>
  <si>
    <r>
      <rPr>
        <sz val="11"/>
        <color rgb="FF000000"/>
        <rFont val="Calibri"/>
      </rPr>
      <t>Not enabled</t>
    </r>
  </si>
  <si>
    <t>4.3</t>
  </si>
  <si>
    <r>
      <rPr>
        <sz val="11"/>
        <rFont val="Calibri"/>
      </rPr>
      <t>Ensure Zero-day protection is enabled for Email Protection and set to MTA mode</t>
    </r>
  </si>
  <si>
    <r>
      <rPr>
        <sz val="11"/>
        <color rgb="FF006096"/>
        <rFont val="Roboto Condensed"/>
      </rPr>
      <t>This configuration option is only applicable when the device is configured with `MTA mode` and set `Sophos` as primary malware scanning engine.</t>
    </r>
    <r>
      <rPr>
        <sz val="11"/>
        <color rgb="FF006096"/>
        <rFont val="Roboto Condensed"/>
      </rPr>
      <t xml:space="preserve">
</t>
    </r>
    <r>
      <rPr>
        <sz val="11"/>
        <color rgb="FF006096"/>
        <rFont val="Roboto Condensed"/>
      </rPr>
      <t>Navigate to `Protect &gt; Email`. Verify the existing SMTP policy and set `Malware protection &gt; Scanning &gt; Single anti-virus( this set the scan engine to Sophos) is set and Selected antivirus action` to `Drop`. Email attachment successfully verified by antivirus engine as malicious should be set to `Drop`.</t>
    </r>
    <r>
      <rPr>
        <sz val="11"/>
        <color rgb="FF006096"/>
        <rFont val="Roboto Condensed"/>
      </rPr>
      <t xml:space="preserve">
</t>
    </r>
    <r>
      <rPr>
        <sz val="11"/>
        <color rgb="FF006096"/>
        <rFont val="Roboto Condensed"/>
      </rPr>
      <t>`Quarantine unscannable content` is checked to prevent files with multiple layers of compression and password protected archives files that cannot be scanned by antivirus engine should be `quarantined`.</t>
    </r>
    <r>
      <rPr>
        <sz val="11"/>
        <color rgb="FF006096"/>
        <rFont val="Roboto Condensed"/>
      </rPr>
      <t xml:space="preserve">
</t>
    </r>
    <r>
      <rPr>
        <sz val="11"/>
        <color rgb="FF006096"/>
        <rFont val="Roboto Condensed"/>
      </rPr>
      <t xml:space="preserve">Set `Use zero-day protection` is checked </t>
    </r>
    <r>
      <rPr>
        <sz val="11"/>
        <color rgb="FF006096"/>
        <rFont val="Roboto Condensed"/>
      </rPr>
      <t xml:space="preserve">
</t>
    </r>
  </si>
  <si>
    <r>
      <rPr>
        <sz val="11"/>
        <color rgb="FF000000"/>
        <rFont val="Calibri"/>
      </rPr>
      <t>By enabling ‘Use zero-day protection’ at the SMTP policy increases the possibility of identifying unknown viruses delivered through email gateway.</t>
    </r>
  </si>
  <si>
    <r>
      <rPr>
        <sz val="11"/>
        <color rgb="FF000000"/>
        <rFont val="Calibri"/>
      </rPr>
      <t>Zero-day viruses and Advanced Persistent Threats (APT) can be delivered via weaponized office documents as a form of attachment to the business email. By setting appropriate malware protection setting to scan for viruses and detect zero-day threats with Zero-day protection before delivering the emails to the MTA.</t>
    </r>
  </si>
  <si>
    <r>
      <rPr>
        <sz val="11"/>
        <color rgb="FF006096"/>
        <rFont val="Roboto Condensed"/>
      </rPr>
      <t>This configuration option is only applicable when the device is configured with `MTA mode` and set `Sophos` as primary malware scanning engine.</t>
    </r>
    <r>
      <rPr>
        <sz val="11"/>
        <color rgb="FF006096"/>
        <rFont val="Roboto Condensed"/>
      </rPr>
      <t xml:space="preserve">
</t>
    </r>
    <r>
      <rPr>
        <sz val="11"/>
        <color rgb="FF006096"/>
        <rFont val="Roboto Condensed"/>
      </rPr>
      <t>Navigate to `Protect &gt; Email`. Verify the existing SMTP policy `Malware protection &gt; Scanning &gt; Single anti-virus (this set the scan engine to Sophos ) is set and Selected antivirus action` to `Drop`. Email attachment successfully verified by antivirus engine as malicious should be set to `Drop`.</t>
    </r>
    <r>
      <rPr>
        <sz val="11"/>
        <color rgb="FF006096"/>
        <rFont val="Roboto Condensed"/>
      </rPr>
      <t xml:space="preserve">
</t>
    </r>
    <r>
      <rPr>
        <sz val="11"/>
        <color rgb="FF006096"/>
        <rFont val="Roboto Condensed"/>
      </rPr>
      <t>`Quarantine unscannable content` is checked to prevent files with multiple layers of compression and password protected archives files that cannot be scanned by antivirus engine should be `quarantined`.</t>
    </r>
    <r>
      <rPr>
        <sz val="11"/>
        <color rgb="FF006096"/>
        <rFont val="Roboto Condensed"/>
      </rPr>
      <t xml:space="preserve">
</t>
    </r>
    <r>
      <rPr>
        <sz val="11"/>
        <color rgb="FF006096"/>
        <rFont val="Roboto Condensed"/>
      </rPr>
      <t xml:space="preserve">Verify that `Use zero-day protection` should be checked </t>
    </r>
    <r>
      <rPr>
        <sz val="11"/>
        <color rgb="FF006096"/>
        <rFont val="Roboto Condensed"/>
      </rPr>
      <t xml:space="preserve">
</t>
    </r>
  </si>
  <si>
    <t>4.4</t>
  </si>
  <si>
    <r>
      <rPr>
        <sz val="11"/>
        <rFont val="Calibri"/>
      </rPr>
      <t>Ensure Synchronized Security Heartbeat is enforced on Firewall Rules</t>
    </r>
  </si>
  <si>
    <r>
      <rPr>
        <sz val="11"/>
        <color rgb="FF006096"/>
        <rFont val="Roboto Condensed"/>
      </rPr>
      <t>Navigate to `System &gt; Sophos Central &gt; Register   .</t>
    </r>
    <r>
      <rPr>
        <sz val="11"/>
        <color rgb="FF006096"/>
        <rFont val="Roboto Condensed"/>
      </rPr>
      <t xml:space="preserve">
</t>
    </r>
    <r>
      <rPr>
        <sz val="11"/>
        <color rgb="FF006096"/>
        <rFont val="Roboto Condensed"/>
      </rPr>
      <t>Register Sophos Firewall to Sophos Central, set `Security Heartbeat` to `ON`.</t>
    </r>
    <r>
      <rPr>
        <sz val="11"/>
        <color rgb="FF006096"/>
        <rFont val="Roboto Condensed"/>
      </rPr>
      <t xml:space="preserve">
</t>
    </r>
    <r>
      <rPr>
        <sz val="11"/>
        <color rgb="FF006096"/>
        <rFont val="Roboto Condensed"/>
      </rPr>
      <t>Navigate to `Protect &gt; Rules and Policies`.</t>
    </r>
    <r>
      <rPr>
        <sz val="11"/>
        <color rgb="FF006096"/>
        <rFont val="Roboto Condensed"/>
      </rPr>
      <t xml:space="preserve">
</t>
    </r>
    <r>
      <rPr>
        <sz val="11"/>
        <color rgb="FF006096"/>
        <rFont val="Roboto Condensed"/>
      </rPr>
      <t>Filter `Rule type &gt; Network` and `User`, filter `source zone &gt; LAN` and `DMZ`.</t>
    </r>
    <r>
      <rPr>
        <sz val="11"/>
        <color rgb="FF006096"/>
        <rFont val="Roboto Condensed"/>
      </rPr>
      <t xml:space="preserve">
</t>
    </r>
    <r>
      <rPr>
        <sz val="11"/>
        <color rgb="FF006096"/>
        <rFont val="Roboto Condensed"/>
      </rPr>
      <t xml:space="preserve">Navigate to configured firewall rule with `Configure Synchronized Security Heartbeat`. </t>
    </r>
    <r>
      <rPr>
        <sz val="11"/>
        <color rgb="FF006096"/>
        <rFont val="Roboto Condensed"/>
      </rPr>
      <t xml:space="preserve">
</t>
    </r>
    <r>
      <rPr>
        <sz val="11"/>
        <color rgb="FF006096"/>
        <rFont val="Roboto Condensed"/>
      </rPr>
      <t>Set `Minimum source HB permitted` to `Green` or `Yellow`.</t>
    </r>
    <r>
      <rPr>
        <sz val="11"/>
        <color rgb="FF006096"/>
        <rFont val="Roboto Condensed"/>
      </rPr>
      <t xml:space="preserve">
</t>
    </r>
    <r>
      <rPr>
        <sz val="11"/>
        <color rgb="FF006096"/>
        <rFont val="Roboto Condensed"/>
      </rPr>
      <t>If the rule is configured to allow Egress traffic with Sophos Endpoints are connecting resources on `WAN` zone, set `Minimum source HB permitted` to either `Green` or `Yellow` for tighter security control.</t>
    </r>
    <r>
      <rPr>
        <sz val="11"/>
        <color rgb="FF006096"/>
        <rFont val="Roboto Condensed"/>
      </rPr>
      <t xml:space="preserve">
</t>
    </r>
    <r>
      <rPr>
        <sz val="11"/>
        <color rgb="FF006096"/>
        <rFont val="Roboto Condensed"/>
      </rPr>
      <t>If the rule is configured to allow traffic between `LAN` to `DMZ` zones with communication between Sophos protected Endpoints and Server, configure additional control with setting both `Minimum source HB permitted` and `Minimum destination HB permitted` to either `Green` or `Yellow`.</t>
    </r>
    <r>
      <rPr>
        <sz val="11"/>
        <color rgb="FF006096"/>
        <rFont val="Roboto Condensed"/>
      </rPr>
      <t xml:space="preserve">
</t>
    </r>
  </si>
  <si>
    <r>
      <rPr>
        <sz val="11"/>
        <color rgb="FF000000"/>
        <rFont val="Calibri"/>
      </rPr>
      <t>Security Heartbeat enables Sophos Firewall and endpoints managed by Sophos Endpoint Protection to communicate through Sophos Central and exchange information on the endpoints’ security status, the so-called health status. Sophos Firewall administrators as well as Sophos Central administrators are able to define policies for network access based on the endpoints’ health status. Endpoints with security incidents can be immediately isolated thus preventing threats to spread across the network.</t>
    </r>
  </si>
  <si>
    <r>
      <rPr>
        <sz val="11"/>
        <color rgb="FF000000"/>
        <rFont val="Calibri"/>
      </rPr>
      <t>Missing heartbeat or endpoint with compromised state should not be allowed to connect to servers, internet and other devices within the network. Synchronized security heartbeat can identify the source of infection and isolate the device from the rest of the network.</t>
    </r>
  </si>
  <si>
    <r>
      <rPr>
        <sz val="11"/>
        <color rgb="FF006096"/>
        <rFont val="Roboto Condensed"/>
      </rPr>
      <t>Navigate to `System &gt; Sophos Central '.</t>
    </r>
    <r>
      <rPr>
        <sz val="11"/>
        <color rgb="FF006096"/>
        <rFont val="Roboto Condensed"/>
      </rPr>
      <t xml:space="preserve">
</t>
    </r>
    <r>
      <rPr>
        <sz val="11"/>
        <color rgb="FF006096"/>
        <rFont val="Roboto Condensed"/>
      </rPr>
      <t>Verify that `Security Heartbeat` is turned `ON`.</t>
    </r>
    <r>
      <rPr>
        <sz val="11"/>
        <color rgb="FF006096"/>
        <rFont val="Roboto Condensed"/>
      </rPr>
      <t xml:space="preserve">
</t>
    </r>
    <r>
      <rPr>
        <sz val="11"/>
        <color rgb="FF006096"/>
        <rFont val="Roboto Condensed"/>
      </rPr>
      <t>Check that Sophos firewall is registered to Sophos Central, configured to receive Heartbeat from the Sophos Endpoints.</t>
    </r>
    <r>
      <rPr>
        <sz val="11"/>
        <color rgb="FF006096"/>
        <rFont val="Roboto Condensed"/>
      </rPr>
      <t xml:space="preserve">
</t>
    </r>
    <r>
      <rPr>
        <sz val="11"/>
        <color rgb="FF006096"/>
        <rFont val="Roboto Condensed"/>
      </rPr>
      <t>Navigate to `Protect &gt; Rules and Policies &gt; Firewall rules`.</t>
    </r>
    <r>
      <rPr>
        <sz val="11"/>
        <color rgb="FF006096"/>
        <rFont val="Roboto Condensed"/>
      </rPr>
      <t xml:space="preserve">
</t>
    </r>
    <r>
      <rPr>
        <sz val="11"/>
        <color rgb="FF006096"/>
        <rFont val="Roboto Condensed"/>
      </rPr>
      <t>Filter `Rule type &gt;` `Network` and `User`, filter `source zone &gt; LAN` and `DMZ`.</t>
    </r>
    <r>
      <rPr>
        <sz val="11"/>
        <color rgb="FF006096"/>
        <rFont val="Roboto Condensed"/>
      </rPr>
      <t xml:space="preserve">
</t>
    </r>
    <r>
      <rPr>
        <sz val="11"/>
        <color rgb="FF006096"/>
        <rFont val="Roboto Condensed"/>
      </rPr>
      <t>Verify on the configured firewall rule `Configure Synchronized Security Heartbeat` and check that `Minimum source HB permitted` is set to `Green` or `Yellow`.</t>
    </r>
    <r>
      <rPr>
        <sz val="11"/>
        <color rgb="FF006096"/>
        <rFont val="Roboto Condensed"/>
      </rPr>
      <t xml:space="preserve">
</t>
    </r>
    <r>
      <rPr>
        <sz val="11"/>
        <color rgb="FF006096"/>
        <rFont val="Roboto Condensed"/>
      </rPr>
      <t>If the rule is configured to allow Egress traffic with clients are connecting resources on `WAN` zone, `Minimum source HB permitted` should be configured with either `Green` or `Yellow` for tighter security control.</t>
    </r>
    <r>
      <rPr>
        <sz val="11"/>
        <color rgb="FF006096"/>
        <rFont val="Roboto Condensed"/>
      </rPr>
      <t xml:space="preserve">
</t>
    </r>
    <r>
      <rPr>
        <sz val="11"/>
        <color rgb="FF006096"/>
        <rFont val="Roboto Condensed"/>
      </rPr>
      <t>If the rule is configured to allow traffic between `LAN` to `DMZ` zones with communication between Sophos protected Endpoints and Server, please consider additional control with setting both `Minimum source HB permitted` and `Minimum destination HB permitted` to either `Green` or `Yellow`.</t>
    </r>
    <r>
      <rPr>
        <sz val="11"/>
        <color rgb="FF006096"/>
        <rFont val="Roboto Condensed"/>
      </rPr>
      <t xml:space="preserve">
</t>
    </r>
  </si>
  <si>
    <t>4.5</t>
  </si>
  <si>
    <r>
      <rPr>
        <sz val="11"/>
        <rFont val="Calibri"/>
      </rPr>
      <t>Ensure MDR Threat Feeds is enabled</t>
    </r>
  </si>
  <si>
    <r>
      <rPr>
        <sz val="11"/>
        <color rgb="FF006096"/>
        <rFont val="Roboto Condensed"/>
      </rPr>
      <t>Navigate to Protect &gt; Active threat response &gt; MDR threat feeds</t>
    </r>
    <r>
      <rPr>
        <sz val="11"/>
        <color rgb="FF006096"/>
        <rFont val="Roboto Condensed"/>
      </rPr>
      <t xml:space="preserve">
</t>
    </r>
    <r>
      <rPr>
        <sz val="11"/>
        <color rgb="FF006096"/>
        <rFont val="Roboto Condensed"/>
      </rPr>
      <t>Enable 'MDR threat feeds'</t>
    </r>
    <r>
      <rPr>
        <sz val="11"/>
        <color rgb="FF006096"/>
        <rFont val="Roboto Condensed"/>
      </rPr>
      <t xml:space="preserve">
</t>
    </r>
    <r>
      <rPr>
        <sz val="11"/>
        <color rgb="FF006096"/>
        <rFont val="Roboto Condensed"/>
      </rPr>
      <t xml:space="preserve">Select the Action 'Log Only' or 'Log and drop' </t>
    </r>
    <r>
      <rPr>
        <sz val="11"/>
        <color rgb="FF006096"/>
        <rFont val="Roboto Condensed"/>
      </rPr>
      <t xml:space="preserve">
</t>
    </r>
    <r>
      <rPr>
        <sz val="11"/>
        <color rgb="FF006096"/>
        <rFont val="Roboto Condensed"/>
      </rPr>
      <t>Log only: Only logs the threats.</t>
    </r>
    <r>
      <rPr>
        <sz val="11"/>
        <color rgb="FF006096"/>
        <rFont val="Roboto Condensed"/>
      </rPr>
      <t xml:space="preserve">
</t>
    </r>
    <r>
      <rPr>
        <sz val="11"/>
        <color rgb="FF006096"/>
        <rFont val="Roboto Condensed"/>
      </rPr>
      <t>Log and drop: Logs and blocks threats.</t>
    </r>
    <r>
      <rPr>
        <sz val="11"/>
        <color rgb="FF006096"/>
        <rFont val="Roboto Condensed"/>
      </rPr>
      <t xml:space="preserve">
</t>
    </r>
  </si>
  <si>
    <r>
      <rPr>
        <sz val="11"/>
        <color rgb="FF000000"/>
        <rFont val="Calibri"/>
      </rPr>
      <t>MDR Threat Feeds is Sophos Managed Detection and Response (MDR) service that is integrated with the firewall.Sophos MDR analysts can push threat intelligence to the firewall directly from Sophos Central, allowing the firewall to coordinate defenses immediately. The feed is based on your network's traffic related to malicious servers.The firewall automatically blocks traffic based on the IPv4 addresses, domains, and URLs in the MDR threat feeds.</t>
    </r>
  </si>
  <si>
    <t>4.6</t>
  </si>
  <si>
    <r>
      <rPr>
        <sz val="11"/>
        <rFont val="Calibri"/>
      </rPr>
      <t>Ensure Third-party Threat Feeds is enabled</t>
    </r>
  </si>
  <si>
    <r>
      <rPr>
        <sz val="11"/>
        <color rgb="FF006096"/>
        <rFont val="Roboto Condensed"/>
      </rPr>
      <t xml:space="preserve">Navigate to Protect &gt; Active threat response &gt; Third-party feeds &gt; Add </t>
    </r>
    <r>
      <rPr>
        <sz val="11"/>
        <color rgb="FF006096"/>
        <rFont val="Roboto Condensed"/>
      </rPr>
      <t xml:space="preserve">
</t>
    </r>
    <r>
      <rPr>
        <sz val="11"/>
        <color rgb="FF006096"/>
        <rFont val="Roboto Condensed"/>
      </rPr>
      <t xml:space="preserve">Select the Action either 'Block' or 'Monitor' </t>
    </r>
    <r>
      <rPr>
        <sz val="11"/>
        <color rgb="FF006096"/>
        <rFont val="Roboto Condensed"/>
      </rPr>
      <t xml:space="preserve">
</t>
    </r>
    <r>
      <rPr>
        <sz val="11"/>
        <color rgb="FF006096"/>
        <rFont val="Roboto Condensed"/>
      </rPr>
      <t>Indicator type from 'IPv4 address' , 'Domain'  or 'URL'</t>
    </r>
    <r>
      <rPr>
        <sz val="11"/>
        <color rgb="FF006096"/>
        <rFont val="Roboto Condensed"/>
      </rPr>
      <t xml:space="preserve">
</t>
    </r>
    <r>
      <rPr>
        <sz val="11"/>
        <color rgb="FF006096"/>
        <rFont val="Roboto Condensed"/>
      </rPr>
      <t>Enter the 'External URL' where the threat feed file is hosted.</t>
    </r>
    <r>
      <rPr>
        <sz val="11"/>
        <color rgb="FF006096"/>
        <rFont val="Roboto Condensed"/>
      </rPr>
      <t xml:space="preserve">
</t>
    </r>
    <r>
      <rPr>
        <sz val="11"/>
        <color rgb="FF006096"/>
        <rFont val="Roboto Condensed"/>
      </rPr>
      <t>Under ' Authorization' select the authentication type to authorize the threat feed update.</t>
    </r>
    <r>
      <rPr>
        <sz val="11"/>
        <color rgb="FF006096"/>
        <rFont val="Roboto Condensed"/>
      </rPr>
      <t xml:space="preserve">
</t>
    </r>
    <r>
      <rPr>
        <sz val="11"/>
        <color rgb="FF006096"/>
        <rFont val="Roboto Condensed"/>
      </rPr>
      <t>Select 'Validate server certificate' if you want to validate the server certificate</t>
    </r>
    <r>
      <rPr>
        <sz val="11"/>
        <color rgb="FF006096"/>
        <rFont val="Roboto Condensed"/>
      </rPr>
      <t xml:space="preserve">
</t>
    </r>
    <r>
      <rPr>
        <sz val="11"/>
        <color rgb="FF006096"/>
        <rFont val="Roboto Condensed"/>
      </rPr>
      <t>Select the polling interval to synchronize the threat feed.</t>
    </r>
    <r>
      <rPr>
        <sz val="11"/>
        <color rgb="FF006096"/>
        <rFont val="Roboto Condensed"/>
      </rPr>
      <t xml:space="preserve">
</t>
    </r>
    <r>
      <rPr>
        <sz val="11"/>
        <color rgb="FF006096"/>
        <rFont val="Roboto Condensed"/>
      </rPr>
      <t>Click on 'Test Connection' to test the connection and then Save the configuration.</t>
    </r>
    <r>
      <rPr>
        <sz val="11"/>
        <color rgb="FF006096"/>
        <rFont val="Roboto Condensed"/>
      </rPr>
      <t xml:space="preserve">
</t>
    </r>
  </si>
  <si>
    <r>
      <rPr>
        <sz val="11"/>
        <color rgb="FF000000"/>
        <rFont val="Calibri"/>
      </rPr>
      <t>Third party feed is a part of Active threat response feature on Sophos Firewall. It allows you to add threat intelligence from external threat feed sources to the firewall.The firewall automatically blocks traffic based on the IPv4 addresses, domains, and URLs listed in the feeds.</t>
    </r>
  </si>
  <si>
    <t>4.7</t>
  </si>
  <si>
    <r>
      <rPr>
        <sz val="11"/>
        <rFont val="Calibri"/>
      </rPr>
      <t>Ensure NDR Essentials is enabled and configured</t>
    </r>
  </si>
  <si>
    <r>
      <rPr>
        <sz val="11"/>
        <color rgb="FF000000"/>
        <rFont val="Calibri"/>
      </rPr>
      <t>Navigate to Protect &gt; Active threat response &gt; NDR Essentials.</t>
    </r>
    <r>
      <rPr>
        <sz val="11"/>
        <color rgb="FF000000"/>
        <rFont val="Calibri"/>
      </rPr>
      <t xml:space="preserve">
</t>
    </r>
    <r>
      <rPr>
        <sz val="11"/>
        <color rgb="FF000000"/>
        <rFont val="Calibri"/>
      </rPr>
      <t>Turn 'ON'  NDR Essentials.</t>
    </r>
    <r>
      <rPr>
        <sz val="11"/>
        <color rgb="FF000000"/>
        <rFont val="Calibri"/>
      </rPr>
      <t xml:space="preserve">
</t>
    </r>
    <r>
      <rPr>
        <sz val="11"/>
        <color rgb="FF000000"/>
        <rFont val="Calibri"/>
      </rPr>
      <t>Interfaces &gt; Select an 'Interface' so that NDR Essentials can identify new IoCs from the traffic flowing through them.</t>
    </r>
    <r>
      <rPr>
        <sz val="11"/>
        <color rgb="FF000000"/>
        <rFont val="Calibri"/>
      </rPr>
      <t xml:space="preserve">
</t>
    </r>
    <r>
      <rPr>
        <sz val="11"/>
        <color rgb="FF000000"/>
        <rFont val="Calibri"/>
      </rPr>
      <t>Select the 'Data center location' to which the traffic is sent for analysis. The default option is 'Let's Sophos Decide'.</t>
    </r>
    <r>
      <rPr>
        <sz val="11"/>
        <color rgb="FF000000"/>
        <rFont val="Calibri"/>
      </rPr>
      <t xml:space="preserve">
</t>
    </r>
    <r>
      <rPr>
        <sz val="11"/>
        <color rgb="FF000000"/>
        <rFont val="Calibri"/>
      </rPr>
      <t>Select the traffic's 'Minimum threat score' at which the firewall detects and logs threats. The default setting is High risk (Score 9 and 10) - Recommended</t>
    </r>
    <r>
      <rPr>
        <sz val="11"/>
        <color rgb="FF000000"/>
        <rFont val="Calibri"/>
      </rPr>
      <t xml:space="preserve">
</t>
    </r>
    <r>
      <rPr>
        <sz val="11"/>
        <color rgb="FF000000"/>
        <rFont val="Calibri"/>
      </rPr>
      <t>Under Actions, the option is set to Log threats, because NDR Essentials currently only detects and logs threats.</t>
    </r>
    <r>
      <rPr>
        <sz val="11"/>
        <color rgb="FF000000"/>
        <rFont val="Calibri"/>
      </rPr>
      <t xml:space="preserve">
</t>
    </r>
    <r>
      <rPr>
        <sz val="11"/>
        <color rgb="FF000000"/>
        <rFont val="Calibri"/>
      </rPr>
      <t>Click on Apply</t>
    </r>
  </si>
  <si>
    <r>
      <rPr>
        <sz val="11"/>
        <color rgb="FF000000"/>
        <rFont val="Calibri"/>
      </rPr>
      <t>NDR Essentials is a cloud-hosted NDR solution that integrates directly with Sophos firewall. It uses advanced machine learning to detect threats in real-time without impacting the firewall's performance. This provides an additional layer of security in addition to existing firewall protection.</t>
    </r>
  </si>
  <si>
    <r>
      <rPr>
        <sz val="11"/>
        <color rgb="FF000000"/>
        <rFont val="Calibri"/>
      </rPr>
      <t>Navigate to Protect &gt; Active threat response &gt; NDR Essentials.</t>
    </r>
    <r>
      <rPr>
        <sz val="11"/>
        <color rgb="FF000000"/>
        <rFont val="Calibri"/>
      </rPr>
      <t xml:space="preserve">
</t>
    </r>
    <r>
      <rPr>
        <sz val="11"/>
        <color rgb="FF000000"/>
        <rFont val="Calibri"/>
      </rPr>
      <t>Turn 'ON'  NDR Essentials.</t>
    </r>
    <r>
      <rPr>
        <sz val="11"/>
        <color rgb="FF000000"/>
        <rFont val="Calibri"/>
      </rPr>
      <t xml:space="preserve">
</t>
    </r>
    <r>
      <rPr>
        <sz val="11"/>
        <color rgb="FF000000"/>
        <rFont val="Calibri"/>
      </rPr>
      <t>Interfaces &gt; Select an 'Interface' so that NDR Essentials can identify new IoCs from the traffic flowing through them.</t>
    </r>
    <r>
      <rPr>
        <sz val="11"/>
        <color rgb="FF000000"/>
        <rFont val="Calibri"/>
      </rPr>
      <t xml:space="preserve">
</t>
    </r>
    <r>
      <rPr>
        <sz val="11"/>
        <color rgb="FF000000"/>
        <rFont val="Calibri"/>
      </rPr>
      <t>Select the 'Data center location' to which the traffic is sent for analysis. The default option is 'Let's Sophos Decide'.</t>
    </r>
    <r>
      <rPr>
        <sz val="11"/>
        <color rgb="FF000000"/>
        <rFont val="Calibri"/>
      </rPr>
      <t xml:space="preserve">
</t>
    </r>
    <r>
      <rPr>
        <sz val="11"/>
        <color rgb="FF000000"/>
        <rFont val="Calibri"/>
      </rPr>
      <t>Select the traffic's 'Minimum threat score' at which the firewall detects and logs threats. The default setting is High risk (Score 9 and 10) - Recommended</t>
    </r>
    <r>
      <rPr>
        <sz val="11"/>
        <color rgb="FF000000"/>
        <rFont val="Calibri"/>
      </rPr>
      <t xml:space="preserve">
</t>
    </r>
    <r>
      <rPr>
        <sz val="11"/>
        <color rgb="FF000000"/>
        <rFont val="Calibri"/>
      </rPr>
      <t>Under Actions, the option is set to 'Log' threats, because NDR Essentials currently only detects and logs threats.</t>
    </r>
    <r>
      <rPr>
        <sz val="11"/>
        <color rgb="FF000000"/>
        <rFont val="Calibri"/>
      </rPr>
      <t xml:space="preserve">
</t>
    </r>
    <r>
      <rPr>
        <sz val="11"/>
        <color rgb="FF000000"/>
        <rFont val="Calibri"/>
      </rPr>
      <t>Click on Apply</t>
    </r>
  </si>
  <si>
    <r>
      <rPr>
        <sz val="11"/>
        <color rgb="FF000000"/>
        <rFont val="Calibri"/>
      </rPr>
      <t>By default, NDR Essential is not configured</t>
    </r>
  </si>
  <si>
    <t>Protection Rules And Profiles</t>
  </si>
  <si>
    <t>5.1</t>
  </si>
  <si>
    <r>
      <rPr>
        <sz val="11"/>
        <rFont val="Calibri"/>
      </rPr>
      <t>Ensure Web Policy is configured to block inappropriate URLs, Malware and content scanning is configured correctly.</t>
    </r>
  </si>
  <si>
    <r>
      <rPr>
        <sz val="11"/>
        <color rgb="FF006096"/>
        <rFont val="Roboto Condensed"/>
      </rPr>
      <t>Navigate to `Protect &gt; Web`</t>
    </r>
    <r>
      <rPr>
        <sz val="11"/>
        <color rgb="FF006096"/>
        <rFont val="Roboto Condensed"/>
      </rPr>
      <t xml:space="preserve">
</t>
    </r>
    <r>
      <rPr>
        <sz val="11"/>
        <color rgb="FF006096"/>
        <rFont val="Roboto Condensed"/>
      </rPr>
      <t>Set the web policy to block categories with `objectionable classification` and change the status to `ON`.</t>
    </r>
    <r>
      <rPr>
        <sz val="11"/>
        <color rgb="FF006096"/>
        <rFont val="Roboto Condensed"/>
      </rPr>
      <t xml:space="preserve">
</t>
    </r>
    <r>
      <rPr>
        <sz val="11"/>
        <color rgb="FF006096"/>
        <rFont val="Roboto Condensed"/>
      </rPr>
      <t>Within the web policy set the `Enable logging and reporting`.</t>
    </r>
    <r>
      <rPr>
        <sz val="11"/>
        <color rgb="FF006096"/>
        <rFont val="Roboto Condensed"/>
      </rPr>
      <t xml:space="preserve">
</t>
    </r>
    <r>
      <rPr>
        <sz val="11"/>
        <color rgb="FF006096"/>
        <rFont val="Roboto Condensed"/>
      </rPr>
      <t>Navigate to `Protect &gt; Web &gt; General settings &gt; Protection &gt; Malware and content scanning`</t>
    </r>
    <r>
      <rPr>
        <sz val="11"/>
        <color rgb="FF006096"/>
        <rFont val="Roboto Condensed"/>
      </rPr>
      <t xml:space="preserve">
</t>
    </r>
    <r>
      <rPr>
        <sz val="11"/>
        <color rgb="FF006096"/>
        <rFont val="Roboto Condensed"/>
      </rPr>
      <t>Action on `malware scan failure` is set to `Block(best protection)`.</t>
    </r>
    <r>
      <rPr>
        <sz val="11"/>
        <color rgb="FF006096"/>
        <rFont val="Roboto Condensed"/>
      </rPr>
      <t xml:space="preserve">
</t>
    </r>
    <r>
      <rPr>
        <sz val="11"/>
        <color rgb="FF006096"/>
        <rFont val="Roboto Condensed"/>
      </rPr>
      <t>Enable `Block potentially unwanted applications`.</t>
    </r>
    <r>
      <rPr>
        <sz val="11"/>
        <color rgb="FF006096"/>
        <rFont val="Roboto Condensed"/>
      </rPr>
      <t xml:space="preserve">
</t>
    </r>
    <r>
      <rPr>
        <sz val="11"/>
        <color rgb="FF006096"/>
        <rFont val="Roboto Condensed"/>
      </rPr>
      <t>Navigate to `Protect &gt; Web &gt; Exceptions`</t>
    </r>
    <r>
      <rPr>
        <sz val="11"/>
        <color rgb="FF006096"/>
        <rFont val="Roboto Condensed"/>
      </rPr>
      <t xml:space="preserve">
</t>
    </r>
    <r>
      <rPr>
        <sz val="11"/>
        <color rgb="FF006096"/>
        <rFont val="Roboto Condensed"/>
      </rPr>
      <t>Remove/edit `exceptions` with `URL patterns, website categories and destination IP address (website address)` that could reduce security effectiveness to the `source IP address (end-users' address)`.</t>
    </r>
    <r>
      <rPr>
        <sz val="11"/>
        <color rgb="FF006096"/>
        <rFont val="Roboto Condensed"/>
      </rPr>
      <t xml:space="preserve">
</t>
    </r>
  </si>
  <si>
    <r>
      <rPr>
        <sz val="11"/>
        <color rgb="FF000000"/>
        <rFont val="Calibri"/>
      </rPr>
      <t>Configure Web Policy to control users’ web browsing activities, block inappropriate web categories and enforce malware scanning for FTP and HTTP(S) traffic.</t>
    </r>
  </si>
  <si>
    <r>
      <rPr>
        <sz val="11"/>
        <color rgb="FF000000"/>
        <rFont val="Calibri"/>
      </rPr>
      <t>Any misconfigured policies or unintended exceptions will allow users to access inappropriate web categories, URLs that linked to drive-by-downloads and malware.</t>
    </r>
  </si>
  <si>
    <r>
      <rPr>
        <sz val="11"/>
        <color rgb="FF006096"/>
        <rFont val="Roboto Condensed"/>
      </rPr>
      <t>Navigate to `Protect &gt; Web`.</t>
    </r>
    <r>
      <rPr>
        <sz val="11"/>
        <color rgb="FF006096"/>
        <rFont val="Roboto Condensed"/>
      </rPr>
      <t xml:space="preserve">
</t>
    </r>
    <r>
      <rPr>
        <sz val="11"/>
        <color rgb="FF006096"/>
        <rFont val="Roboto Condensed"/>
      </rPr>
      <t>Verify that configured web policies have categories with `objectionable classification` is set to block. Ensure that Status is set to `ON` with the block rule is on top.</t>
    </r>
    <r>
      <rPr>
        <sz val="11"/>
        <color rgb="FF006096"/>
        <rFont val="Roboto Condensed"/>
      </rPr>
      <t xml:space="preserve">
</t>
    </r>
    <r>
      <rPr>
        <sz val="11"/>
        <color rgb="FF006096"/>
        <rFont val="Roboto Condensed"/>
      </rPr>
      <t>Within the web policy `Advanced settings &gt; Enable logging and reporting` is checked.</t>
    </r>
    <r>
      <rPr>
        <sz val="11"/>
        <color rgb="FF006096"/>
        <rFont val="Roboto Condensed"/>
      </rPr>
      <t xml:space="preserve">
</t>
    </r>
    <r>
      <rPr>
        <sz val="11"/>
        <color rgb="FF006096"/>
        <rFont val="Roboto Condensed"/>
      </rPr>
      <t>Navigate to `Protect &gt; Web &gt; General settings &gt; Protection &gt; Malware and content scanning`.</t>
    </r>
    <r>
      <rPr>
        <sz val="11"/>
        <color rgb="FF006096"/>
        <rFont val="Roboto Condensed"/>
      </rPr>
      <t xml:space="preserve">
</t>
    </r>
    <r>
      <rPr>
        <sz val="11"/>
        <color rgb="FF006096"/>
        <rFont val="Roboto Condensed"/>
      </rPr>
      <t>Verify that `Action on malware scan failure` is set to `Block(best protection)`.</t>
    </r>
    <r>
      <rPr>
        <sz val="11"/>
        <color rgb="FF006096"/>
        <rFont val="Roboto Condensed"/>
      </rPr>
      <t xml:space="preserve">
</t>
    </r>
    <r>
      <rPr>
        <sz val="11"/>
        <color rgb="FF006096"/>
        <rFont val="Roboto Condensed"/>
      </rPr>
      <t>Verify that `Block potentially unwanted applications` is checked.</t>
    </r>
    <r>
      <rPr>
        <sz val="11"/>
        <color rgb="FF006096"/>
        <rFont val="Roboto Condensed"/>
      </rPr>
      <t xml:space="preserve">
</t>
    </r>
    <r>
      <rPr>
        <sz val="11"/>
        <color rgb="FF006096"/>
        <rFont val="Roboto Condensed"/>
      </rPr>
      <t>Navigate to `Protect &gt; Web &gt; Exceptions`.</t>
    </r>
    <r>
      <rPr>
        <sz val="11"/>
        <color rgb="FF006096"/>
        <rFont val="Roboto Condensed"/>
      </rPr>
      <t xml:space="preserve">
</t>
    </r>
    <r>
      <rPr>
        <sz val="11"/>
        <color rgb="FF006096"/>
        <rFont val="Roboto Condensed"/>
      </rPr>
      <t>Verify that configured exceptions do not have dangerous `URL patterns, web site categories and wide range of destination IP address(website address)` that will have security impact to the `source IP addresses (end-users' address)` with skipped `HTTPS decryption, HTTPS certificate validation, malware and content scanning, Zero-day protection and policy check`.</t>
    </r>
    <r>
      <rPr>
        <sz val="11"/>
        <color rgb="FF006096"/>
        <rFont val="Roboto Condensed"/>
      </rPr>
      <t xml:space="preserve">
</t>
    </r>
  </si>
  <si>
    <t>5.2</t>
  </si>
  <si>
    <r>
      <rPr>
        <sz val="11"/>
        <rFont val="Calibri"/>
      </rPr>
      <t>Ensure SSL/TLS inspection rules is enabled to all relevant firewall policies</t>
    </r>
  </si>
  <si>
    <r>
      <rPr>
        <sz val="11"/>
        <color rgb="FF006096"/>
        <rFont val="Roboto Condensed"/>
      </rPr>
      <t>Navigate to `Rules and policies &gt; SSL/TLS inspection rules &gt; SSL/TLS inspection settings`.</t>
    </r>
    <r>
      <rPr>
        <sz val="11"/>
        <color rgb="FF006096"/>
        <rFont val="Roboto Condensed"/>
      </rPr>
      <t xml:space="preserve">
</t>
    </r>
    <r>
      <rPr>
        <sz val="11"/>
        <color rgb="FF006096"/>
        <rFont val="Roboto Condensed"/>
      </rPr>
      <t>Set `Non-decryptable traffic &gt; SSL 2.0 and SSL 3.0` to `Reject` or `Drop`.</t>
    </r>
    <r>
      <rPr>
        <sz val="11"/>
        <color rgb="FF006096"/>
        <rFont val="Roboto Condensed"/>
      </rPr>
      <t xml:space="preserve">
</t>
    </r>
    <r>
      <rPr>
        <sz val="11"/>
        <color rgb="FF006096"/>
        <rFont val="Roboto Condensed"/>
      </rPr>
      <t>Set `SSL compression` to `Reject` or `Drop`.</t>
    </r>
    <r>
      <rPr>
        <sz val="11"/>
        <color rgb="FF006096"/>
        <rFont val="Roboto Condensed"/>
      </rPr>
      <t xml:space="preserve">
</t>
    </r>
    <r>
      <rPr>
        <sz val="11"/>
        <color rgb="FF006096"/>
        <rFont val="Roboto Condensed"/>
      </rPr>
      <t>Set `When SSL/TLS connections exceed limit` to `Drop` or `Reject`.</t>
    </r>
    <r>
      <rPr>
        <sz val="11"/>
        <color rgb="FF006096"/>
        <rFont val="Roboto Condensed"/>
      </rPr>
      <t xml:space="preserve">
</t>
    </r>
    <r>
      <rPr>
        <sz val="11"/>
        <color rgb="FF006096"/>
        <rFont val="Roboto Condensed"/>
      </rPr>
      <t>Set `TLS 1.3 decryption` to `Decrypt as 1.3`.</t>
    </r>
    <r>
      <rPr>
        <sz val="11"/>
        <color rgb="FF006096"/>
        <rFont val="Roboto Condensed"/>
      </rPr>
      <t xml:space="preserve">
</t>
    </r>
    <r>
      <rPr>
        <sz val="11"/>
        <color rgb="FF006096"/>
        <rFont val="Roboto Condensed"/>
      </rPr>
      <t>Set `Advanced settings &gt; SSL/TLS engine` to `Enabled`.</t>
    </r>
    <r>
      <rPr>
        <sz val="11"/>
        <color rgb="FF006096"/>
        <rFont val="Roboto Condensed"/>
      </rPr>
      <t xml:space="preserve">
</t>
    </r>
    <r>
      <rPr>
        <sz val="11"/>
        <color rgb="FF006096"/>
        <rFont val="Roboto Condensed"/>
      </rPr>
      <t>Navigate to configured `SSL/TLS inspection rule` and set the `Action` to `Decrypt` and `Log connections` is checked. Set the rule position to above rules configured with `Action` set to `Don't decrypt`.</t>
    </r>
    <r>
      <rPr>
        <sz val="11"/>
        <color rgb="FF006096"/>
        <rFont val="Roboto Condensed"/>
      </rPr>
      <t xml:space="preserve">
</t>
    </r>
    <r>
      <rPr>
        <sz val="11"/>
        <color rgb="FF006096"/>
        <rFont val="Roboto Condensed"/>
      </rPr>
      <t>Navigate to the configured Firewall rules. Set `Scan HTTP and decrypted HTTPS` and `Use zero-day protection` is checked.</t>
    </r>
    <r>
      <rPr>
        <sz val="11"/>
        <color rgb="FF006096"/>
        <rFont val="Roboto Condensed"/>
      </rPr>
      <t xml:space="preserve">
</t>
    </r>
  </si>
  <si>
    <r>
      <rPr>
        <sz val="11"/>
        <color rgb="FF000000"/>
        <rFont val="Calibri"/>
      </rPr>
      <t>With SSL/TLS inspection rules, you can intercept and decrypt SSL and TLS connections over TCP, enabling Sophos Firewall to enforce secure connections between clients and web servers. SSL/TLS inspection enables the prevention of malware transmitted through encrypted connections.</t>
    </r>
  </si>
  <si>
    <r>
      <rPr>
        <sz val="11"/>
        <color rgb="FF000000"/>
        <rFont val="Calibri"/>
      </rPr>
      <t>Not enforcing security policy on encrypted traffic may allow malware to transit the security boundary without blocks or alerts. With proper security policy to scan and decrypt the TLS/SSL traffic, Sophos Firewall has visibility of the communication and not only block the malware at the gateway but also preventing insecure communication to take place.</t>
    </r>
  </si>
  <si>
    <r>
      <rPr>
        <sz val="11"/>
        <color rgb="FF006096"/>
        <rFont val="Roboto Condensed"/>
      </rPr>
      <t>Navigate to `Protect &gt; Rules and policies &gt; SSL/TLS inspection rules &gt; SSL/TLS inspection settings`.</t>
    </r>
    <r>
      <rPr>
        <sz val="11"/>
        <color rgb="FF006096"/>
        <rFont val="Roboto Condensed"/>
      </rPr>
      <t xml:space="preserve">
</t>
    </r>
    <r>
      <rPr>
        <sz val="11"/>
        <color rgb="FF006096"/>
        <rFont val="Roboto Condensed"/>
      </rPr>
      <t>Verify that `Non-decryptable traffic &gt; SSL 2.0 and SSL 3.0` is set to `Reject` or `Drop`.</t>
    </r>
    <r>
      <rPr>
        <sz val="11"/>
        <color rgb="FF006096"/>
        <rFont val="Roboto Condensed"/>
      </rPr>
      <t xml:space="preserve">
</t>
    </r>
    <r>
      <rPr>
        <sz val="11"/>
        <color rgb="FF006096"/>
        <rFont val="Roboto Condensed"/>
      </rPr>
      <t>Verify that `SSL compression` is set to `Reject` or `Drop`.</t>
    </r>
    <r>
      <rPr>
        <sz val="11"/>
        <color rgb="FF006096"/>
        <rFont val="Roboto Condensed"/>
      </rPr>
      <t xml:space="preserve">
</t>
    </r>
    <r>
      <rPr>
        <sz val="11"/>
        <color rgb="FF006096"/>
        <rFont val="Roboto Condensed"/>
      </rPr>
      <t>Verify that `When SSL/TLS connections exceed limit` is set to `Drop` or `Reject`.</t>
    </r>
    <r>
      <rPr>
        <sz val="11"/>
        <color rgb="FF006096"/>
        <rFont val="Roboto Condensed"/>
      </rPr>
      <t xml:space="preserve">
</t>
    </r>
    <r>
      <rPr>
        <sz val="11"/>
        <color rgb="FF006096"/>
        <rFont val="Roboto Condensed"/>
      </rPr>
      <t>Verify that `TLS 1.3 decryption` is set to `Decrypt as 1.3`.</t>
    </r>
    <r>
      <rPr>
        <sz val="11"/>
        <color rgb="FF006096"/>
        <rFont val="Roboto Condensed"/>
      </rPr>
      <t xml:space="preserve">
</t>
    </r>
    <r>
      <rPr>
        <sz val="11"/>
        <color rgb="FF006096"/>
        <rFont val="Roboto Condensed"/>
      </rPr>
      <t>Verify that `Advanced settings &gt; SSL/TLS engine` is set to `Enabled`.</t>
    </r>
    <r>
      <rPr>
        <sz val="11"/>
        <color rgb="FF006096"/>
        <rFont val="Roboto Condensed"/>
      </rPr>
      <t xml:space="preserve">
</t>
    </r>
    <r>
      <rPr>
        <sz val="11"/>
        <color rgb="FF006096"/>
        <rFont val="Roboto Condensed"/>
      </rPr>
      <t xml:space="preserve">Verify the configured `SSL/TLS inspection rule` and check the `Action` to `Decrypt` and `Log connections` is checked. The rule position should be above rules configured with `Action` set to `Don't decrypt`. </t>
    </r>
    <r>
      <rPr>
        <sz val="11"/>
        <color rgb="FF006096"/>
        <rFont val="Roboto Condensed"/>
      </rPr>
      <t xml:space="preserve">
</t>
    </r>
    <r>
      <rPr>
        <sz val="11"/>
        <color rgb="FF006096"/>
        <rFont val="Roboto Condensed"/>
      </rPr>
      <t>Verify the configured Firewall rules and `Scan HTTP and decrypted HTTPS` and `Use zero-day protection` is checked.</t>
    </r>
    <r>
      <rPr>
        <sz val="11"/>
        <color rgb="FF006096"/>
        <rFont val="Roboto Condensed"/>
      </rPr>
      <t xml:space="preserve">
</t>
    </r>
  </si>
  <si>
    <r>
      <rPr>
        <sz val="11"/>
        <color rgb="FF000000"/>
        <rFont val="Calibri"/>
      </rPr>
      <t>SSL/TLS inspection is enabled by default, but to decrypt the traffic, above configuration needs to be applied respectively.</t>
    </r>
  </si>
  <si>
    <t>5.3</t>
  </si>
  <si>
    <r>
      <rPr>
        <sz val="11"/>
        <rFont val="Calibri"/>
      </rPr>
      <t>Ensure Application filter is set to block high risk (Risk Level 4 and 5) applications</t>
    </r>
  </si>
  <si>
    <r>
      <rPr>
        <sz val="11"/>
        <color rgb="FF006096"/>
        <rFont val="Roboto Condensed"/>
      </rPr>
      <t>Navigate to `Rules and policies &gt; Firewall rules`.</t>
    </r>
    <r>
      <rPr>
        <sz val="11"/>
        <color rgb="FF006096"/>
        <rFont val="Roboto Condensed"/>
      </rPr>
      <t xml:space="preserve">
</t>
    </r>
    <r>
      <rPr>
        <sz val="11"/>
        <color rgb="FF006096"/>
        <rFont val="Roboto Condensed"/>
      </rPr>
      <t>Set the configured outgoing firewall rules with `Identify and control applications (App control)` to `Block high risk (Risk Level 4 and 5) apps`.</t>
    </r>
    <r>
      <rPr>
        <sz val="11"/>
        <color rgb="FF006096"/>
        <rFont val="Roboto Condensed"/>
      </rPr>
      <t xml:space="preserve">
</t>
    </r>
  </si>
  <si>
    <r>
      <rPr>
        <sz val="11"/>
        <color rgb="FF000000"/>
        <rFont val="Calibri"/>
      </rPr>
      <t>When there is a firewall rule to allow outgoing traffic, configure it to identify and control Layer-7 applications and drop traffic that are classified under high risk applications (Risk Level 4 and 5) with application filter.</t>
    </r>
  </si>
  <si>
    <r>
      <rPr>
        <sz val="11"/>
        <color rgb="FF006096"/>
        <rFont val="Roboto Condensed"/>
      </rPr>
      <t>Navigate to `Rules and policies &gt; Firewall rules`.</t>
    </r>
    <r>
      <rPr>
        <sz val="11"/>
        <color rgb="FF006096"/>
        <rFont val="Roboto Condensed"/>
      </rPr>
      <t xml:space="preserve">
</t>
    </r>
    <r>
      <rPr>
        <sz val="11"/>
        <color rgb="FF006096"/>
        <rFont val="Roboto Condensed"/>
      </rPr>
      <t>Verify that configured outgoing firewall rules with `Identify and control applications (App control)` is set to `Block high risk (Risk Level 4 and 5) apps`.</t>
    </r>
    <r>
      <rPr>
        <sz val="11"/>
        <color rgb="FF006096"/>
        <rFont val="Roboto Condensed"/>
      </rPr>
      <t xml:space="preserve">
</t>
    </r>
  </si>
  <si>
    <t>5.4</t>
  </si>
  <si>
    <r>
      <rPr>
        <sz val="11"/>
        <rFont val="Calibri"/>
      </rPr>
      <t>Ensure Intrusion Prevention(IPS) policy is configured on active firewall rules</t>
    </r>
  </si>
  <si>
    <r>
      <rPr>
        <sz val="11"/>
        <color rgb="FF006096"/>
        <rFont val="Roboto Condensed"/>
      </rPr>
      <t>Navigate to 'Protect &gt; Intrusion prevention &gt; IPS policies &gt; Enable IPS protection'</t>
    </r>
    <r>
      <rPr>
        <sz val="11"/>
        <color rgb="FF006096"/>
        <rFont val="Roboto Condensed"/>
      </rPr>
      <t xml:space="preserve">
</t>
    </r>
    <r>
      <rPr>
        <sz val="11"/>
        <color rgb="FF006096"/>
        <rFont val="Roboto Condensed"/>
      </rPr>
      <t>Navigate to `Rules and policies &gt; Firewall rules`.</t>
    </r>
    <r>
      <rPr>
        <sz val="11"/>
        <color rgb="FF006096"/>
        <rFont val="Roboto Condensed"/>
      </rPr>
      <t xml:space="preserve">
</t>
    </r>
    <r>
      <rPr>
        <sz val="11"/>
        <color rgb="FF006096"/>
        <rFont val="Roboto Condensed"/>
      </rPr>
      <t>Navigate to configured firewall rules. Set `Detect and prevent exploits (IPS)` with appropriate IPS rule based on the direction of the traffic. Configure IPS policy with generalpolicy, lantowan_strict, lantowan_general, dmzpolicy, LAN TO WAN, LAN TO DMZ, WAN TO DMZ, WAN TO LAN, DMZ TO WAN, DMZ TO LAN or “custom IPS rule”.</t>
    </r>
    <r>
      <rPr>
        <sz val="11"/>
        <color rgb="FF006096"/>
        <rFont val="Roboto Condensed"/>
      </rPr>
      <t xml:space="preserve">
</t>
    </r>
    <r>
      <rPr>
        <sz val="11"/>
        <color rgb="FF006096"/>
        <rFont val="Roboto Condensed"/>
      </rPr>
      <t>Set IPS rule with client-side exploitation protection policy for user network with outgoing allowed. And similar policy with server side protection for any incoming firewall rules from WAN zone.</t>
    </r>
    <r>
      <rPr>
        <sz val="11"/>
        <color rgb="FF006096"/>
        <rFont val="Roboto Condensed"/>
      </rPr>
      <t xml:space="preserve">
</t>
    </r>
  </si>
  <si>
    <r>
      <rPr>
        <sz val="11"/>
        <color rgb="FF000000"/>
        <rFont val="Calibri"/>
      </rPr>
      <t>Network attacks can be prevented using IPS rules. The firewall matches signatures with traffic patterns and takes the action specified in the rule. IPS signatures identify threats and specify a recommended action to take when the firewall encounters matching traffic. Signatures are specific to applications, services, or platforms. The firewall includes predefined signatures and you can also create custom signatures.</t>
    </r>
  </si>
  <si>
    <r>
      <rPr>
        <sz val="11"/>
        <color rgb="FF006096"/>
        <rFont val="Roboto Condensed"/>
      </rPr>
      <t>Navigate to `Rules and policies &gt; Firewall rules`.</t>
    </r>
    <r>
      <rPr>
        <sz val="11"/>
        <color rgb="FF006096"/>
        <rFont val="Roboto Condensed"/>
      </rPr>
      <t xml:space="preserve">
</t>
    </r>
    <r>
      <rPr>
        <sz val="11"/>
        <color rgb="FF006096"/>
        <rFont val="Roboto Condensed"/>
      </rPr>
      <t>Navigate to configured firewall rules. Verify that `Detect and prevent exploits (IPS)` is configured with appropriate IPS rule based on the direction of the traffic. Either one of these rule should be present generalpolicy, lantowan_strict, lantowan_general, dmzpolicy, LAN TO WAN, LAN TO DMZ, WAN TO DMZ, WAN TO LAN, DMZ TO WAN, DMZ TO LAN or “custom IPS rule”.</t>
    </r>
    <r>
      <rPr>
        <sz val="11"/>
        <color rgb="FF006096"/>
        <rFont val="Roboto Condensed"/>
      </rPr>
      <t xml:space="preserve">
</t>
    </r>
    <r>
      <rPr>
        <sz val="11"/>
        <color rgb="FF006096"/>
        <rFont val="Roboto Condensed"/>
      </rPr>
      <t>It's recommended to have IPS rule with client-side exploitation protection policy for user network with allowed outgoing. And similar policy with server side protection for any incoming firewall rules from WAN zone.</t>
    </r>
    <r>
      <rPr>
        <sz val="11"/>
        <color rgb="FF006096"/>
        <rFont val="Roboto Condensed"/>
      </rPr>
      <t xml:space="preserve">
</t>
    </r>
  </si>
  <si>
    <r>
      <rPr>
        <sz val="11"/>
        <color rgb="FF000000"/>
        <rFont val="Calibri"/>
      </rPr>
      <t>By default IPS is turned off</t>
    </r>
  </si>
  <si>
    <t>5.5</t>
  </si>
  <si>
    <r>
      <rPr>
        <sz val="11"/>
        <rFont val="Calibri"/>
      </rPr>
      <t>Ensure Web Application Firewall (WAF) is configured with appropriate protection policies in all the WAF rules in use</t>
    </r>
  </si>
  <si>
    <r>
      <rPr>
        <sz val="11"/>
        <color rgb="FF006096"/>
        <rFont val="Roboto Condensed"/>
      </rPr>
      <t>Navigate to `Protect &gt; Web server &gt; General settings &gt; SlowHTTP protection settings`.</t>
    </r>
    <r>
      <rPr>
        <sz val="11"/>
        <color rgb="FF006096"/>
        <rFont val="Roboto Condensed"/>
      </rPr>
      <t xml:space="preserve">
</t>
    </r>
    <r>
      <rPr>
        <sz val="11"/>
        <color rgb="FF006096"/>
        <rFont val="Roboto Condensed"/>
      </rPr>
      <t xml:space="preserve">Set `Time-out for request headers` to `ON`. </t>
    </r>
    <r>
      <rPr>
        <sz val="11"/>
        <color rgb="FF006096"/>
        <rFont val="Roboto Condensed"/>
      </rPr>
      <t xml:space="preserve">
</t>
    </r>
    <r>
      <rPr>
        <sz val="11"/>
        <color rgb="FF006096"/>
        <rFont val="Roboto Condensed"/>
      </rPr>
      <t xml:space="preserve">Set the minimum amount of time to receive a request `Soft limit` to optimal configuration. Default setting is `10`. </t>
    </r>
    <r>
      <rPr>
        <sz val="11"/>
        <color rgb="FF006096"/>
        <rFont val="Roboto Condensed"/>
      </rPr>
      <t xml:space="preserve">
</t>
    </r>
    <r>
      <rPr>
        <sz val="11"/>
        <color rgb="FF006096"/>
        <rFont val="Roboto Condensed"/>
      </rPr>
      <t xml:space="preserve">Set the maximum amount of time to receive the request header `Hard limit` to optimal configuration. Default setting is `30`. </t>
    </r>
    <r>
      <rPr>
        <sz val="11"/>
        <color rgb="FF006096"/>
        <rFont val="Roboto Condensed"/>
      </rPr>
      <t xml:space="preserve">
</t>
    </r>
    <r>
      <rPr>
        <sz val="11"/>
        <color rgb="FF006096"/>
        <rFont val="Roboto Condensed"/>
      </rPr>
      <t>Set the amount of data, in bytes, to extend the time-out set by the soft limit. Every time the rate is exceeded, the soft limit is increased by one second. The default extension rate is `5000`.</t>
    </r>
    <r>
      <rPr>
        <sz val="11"/>
        <color rgb="FF006096"/>
        <rFont val="Roboto Condensed"/>
      </rPr>
      <t xml:space="preserve">
</t>
    </r>
    <r>
      <rPr>
        <sz val="11"/>
        <color rgb="FF006096"/>
        <rFont val="Roboto Condensed"/>
      </rPr>
      <t>Set `TLS version settings &gt; TLS version` to TLS 1.2. Select the minimum TLS version that is allowed to connect to the WAF. Note that if TLS version 1.2 is selected, clients like Microsoft Internet Explorer 8 or earlier and those running on Window XP won’t be able to connect to the WAF.</t>
    </r>
    <r>
      <rPr>
        <sz val="11"/>
        <color rgb="FF006096"/>
        <rFont val="Roboto Condensed"/>
      </rPr>
      <t xml:space="preserve">
</t>
    </r>
    <r>
      <rPr>
        <sz val="11"/>
        <color rgb="FF006096"/>
        <rFont val="Roboto Condensed"/>
      </rPr>
      <t xml:space="preserve">Navigate to the configure WAF rules `Rules and policies &gt; Firewall rules`, filter `Rule type &gt; WAF`. Under `Advanced &gt; Protection &gt; edit protection policy` set  `Mode` to `Reject`. </t>
    </r>
    <r>
      <rPr>
        <sz val="11"/>
        <color rgb="FF006096"/>
        <rFont val="Roboto Condensed"/>
      </rPr>
      <t xml:space="preserve">
</t>
    </r>
    <r>
      <rPr>
        <sz val="11"/>
        <color rgb="FF006096"/>
        <rFont val="Roboto Condensed"/>
      </rPr>
      <t xml:space="preserve">Set `Cookie signing` to `ON`. </t>
    </r>
    <r>
      <rPr>
        <sz val="11"/>
        <color rgb="FF006096"/>
        <rFont val="Roboto Condensed"/>
      </rPr>
      <t xml:space="preserve">
</t>
    </r>
    <r>
      <rPr>
        <sz val="11"/>
        <color rgb="FF006096"/>
        <rFont val="Roboto Condensed"/>
      </rPr>
      <t>Set `Static URL hardening` to `ON` with specify the URLs you want to serve. Note that this feature isn’t effective for dynamic URLs created by the client, for example, using JavaScript.</t>
    </r>
    <r>
      <rPr>
        <sz val="11"/>
        <color rgb="FF006096"/>
        <rFont val="Roboto Condensed"/>
      </rPr>
      <t xml:space="preserve">
</t>
    </r>
    <r>
      <rPr>
        <sz val="11"/>
        <color rgb="FF006096"/>
        <rFont val="Roboto Condensed"/>
      </rPr>
      <t xml:space="preserve">Set `Form hardening` to `ON`. </t>
    </r>
    <r>
      <rPr>
        <sz val="11"/>
        <color rgb="FF006096"/>
        <rFont val="Roboto Condensed"/>
      </rPr>
      <t xml:space="preserve">
</t>
    </r>
    <r>
      <rPr>
        <sz val="11"/>
        <color rgb="FF006096"/>
        <rFont val="Roboto Condensed"/>
      </rPr>
      <t>Set `Antivirus` to `ON` with scanning `Mode` to either `Sophos` or `Dual scan`. And Direction of the scanning is set to `Uploads and Downloads`.</t>
    </r>
    <r>
      <rPr>
        <sz val="11"/>
        <color rgb="FF006096"/>
        <rFont val="Roboto Condensed"/>
      </rPr>
      <t xml:space="preserve">
</t>
    </r>
    <r>
      <rPr>
        <sz val="11"/>
        <color rgb="FF006096"/>
        <rFont val="Roboto Condensed"/>
      </rPr>
      <t>Set `Block unscannable content` to `ON`.</t>
    </r>
    <r>
      <rPr>
        <sz val="11"/>
        <color rgb="FF006096"/>
        <rFont val="Roboto Condensed"/>
      </rPr>
      <t xml:space="preserve">
</t>
    </r>
    <r>
      <rPr>
        <sz val="11"/>
        <color rgb="FF006096"/>
        <rFont val="Roboto Condensed"/>
      </rPr>
      <t>Set `Block clients with bad reputation` to `ON`.</t>
    </r>
    <r>
      <rPr>
        <sz val="11"/>
        <color rgb="FF006096"/>
        <rFont val="Roboto Condensed"/>
      </rPr>
      <t xml:space="preserve">
</t>
    </r>
    <r>
      <rPr>
        <sz val="11"/>
        <color rgb="FF006096"/>
        <rFont val="Roboto Condensed"/>
      </rPr>
      <t>Set `Common threat filter` to `ON`. Remove these rule IDs (901100,901110,949100,949190,949110,959100,980100,980110,980120,980130,980140) added to the Skip filter rules.</t>
    </r>
    <r>
      <rPr>
        <sz val="11"/>
        <color rgb="FF006096"/>
        <rFont val="Roboto Condensed"/>
      </rPr>
      <t xml:space="preserve">
</t>
    </r>
    <r>
      <rPr>
        <sz val="11"/>
        <color rgb="FF006096"/>
        <rFont val="Roboto Condensed"/>
      </rPr>
      <t>Set `Application attacks` to enable.</t>
    </r>
    <r>
      <rPr>
        <sz val="11"/>
        <color rgb="FF006096"/>
        <rFont val="Roboto Condensed"/>
      </rPr>
      <t xml:space="preserve">
</t>
    </r>
    <r>
      <rPr>
        <sz val="11"/>
        <color rgb="FF006096"/>
        <rFont val="Roboto Condensed"/>
      </rPr>
      <t>Set `SQL injection attacks` to enable.</t>
    </r>
    <r>
      <rPr>
        <sz val="11"/>
        <color rgb="FF006096"/>
        <rFont val="Roboto Condensed"/>
      </rPr>
      <t xml:space="preserve">
</t>
    </r>
    <r>
      <rPr>
        <sz val="11"/>
        <color rgb="FF006096"/>
        <rFont val="Roboto Condensed"/>
      </rPr>
      <t>Set `XSS attacks` to enable.</t>
    </r>
    <r>
      <rPr>
        <sz val="11"/>
        <color rgb="FF006096"/>
        <rFont val="Roboto Condensed"/>
      </rPr>
      <t xml:space="preserve">
</t>
    </r>
    <r>
      <rPr>
        <sz val="11"/>
        <color rgb="FF006096"/>
        <rFont val="Roboto Condensed"/>
      </rPr>
      <t>Set `Protocol enforcement` to enable.</t>
    </r>
    <r>
      <rPr>
        <sz val="11"/>
        <color rgb="FF006096"/>
        <rFont val="Roboto Condensed"/>
      </rPr>
      <t xml:space="preserve">
</t>
    </r>
    <r>
      <rPr>
        <sz val="11"/>
        <color rgb="FF006096"/>
        <rFont val="Roboto Condensed"/>
      </rPr>
      <t>Set `Scanner detection` to enable.</t>
    </r>
    <r>
      <rPr>
        <sz val="11"/>
        <color rgb="FF006096"/>
        <rFont val="Roboto Condensed"/>
      </rPr>
      <t xml:space="preserve">
</t>
    </r>
    <r>
      <rPr>
        <sz val="11"/>
        <color rgb="FF006096"/>
        <rFont val="Roboto Condensed"/>
      </rPr>
      <t>Set `Data leakage` to enable.</t>
    </r>
    <r>
      <rPr>
        <sz val="11"/>
        <color rgb="FF006096"/>
        <rFont val="Roboto Condensed"/>
      </rPr>
      <t xml:space="preserve">
</t>
    </r>
    <r>
      <rPr>
        <sz val="11"/>
        <color rgb="FF006096"/>
        <rFont val="Roboto Condensed"/>
      </rPr>
      <t>Verify that 'HTTP Strict Transport Security' is checked to make sure your site is accessed using only HTTPS.</t>
    </r>
    <r>
      <rPr>
        <sz val="11"/>
        <color rgb="FF006096"/>
        <rFont val="Roboto Condensed"/>
      </rPr>
      <t xml:space="preserve">
</t>
    </r>
    <r>
      <rPr>
        <sz val="11"/>
        <color rgb="FF006096"/>
        <rFont val="Roboto Condensed"/>
      </rPr>
      <t>Enable 'MIME-type sniffing protection' to instruct the browser to use the MIME type indicated in the web server's response</t>
    </r>
    <r>
      <rPr>
        <sz val="11"/>
        <color rgb="FF006096"/>
        <rFont val="Roboto Condensed"/>
      </rPr>
      <t xml:space="preserve">
</t>
    </r>
    <r>
      <rPr>
        <sz val="11"/>
        <color rgb="FF006096"/>
        <rFont val="Roboto Condensed"/>
      </rPr>
      <t>Within the configured firewall rule with WAF verify that Intrusion prevention is set to either `WAN TO LAN` or `WAN TO DMZ` or custom IPS rule with target server platform.</t>
    </r>
    <r>
      <rPr>
        <sz val="11"/>
        <color rgb="FF006096"/>
        <rFont val="Roboto Condensed"/>
      </rPr>
      <t xml:space="preserve">
</t>
    </r>
    <r>
      <rPr>
        <sz val="11"/>
        <color rgb="FF006096"/>
        <rFont val="Roboto Condensed"/>
      </rPr>
      <t>To Enforce MFA for WAF-protected web servers</t>
    </r>
    <r>
      <rPr>
        <sz val="11"/>
        <color rgb="FF006096"/>
        <rFont val="Roboto Condensed"/>
      </rPr>
      <t xml:space="preserve">
</t>
    </r>
    <r>
      <rPr>
        <sz val="11"/>
        <color rgb="FF006096"/>
        <rFont val="Roboto Condensed"/>
      </rPr>
      <t xml:space="preserve">Navigate to ' Configure ' &gt; ' Authentication '&gt; 'Multi-factor Authentication ' &gt; 'MFA Settings' &gt; Select 'All users ' or 'Specific users and groups' </t>
    </r>
    <r>
      <rPr>
        <sz val="11"/>
        <color rgb="FF006096"/>
        <rFont val="Roboto Condensed"/>
      </rPr>
      <t xml:space="preserve">
</t>
    </r>
    <r>
      <rPr>
        <sz val="11"/>
        <color rgb="FF006096"/>
        <rFont val="Roboto Condensed"/>
      </rPr>
      <t>Turn 'ON' Generate OTP token with next sign-in if Users must use an authentication application for generating passcodes OR Keep if 'OFF' if users must use hardware token.</t>
    </r>
    <r>
      <rPr>
        <sz val="11"/>
        <color rgb="FF006096"/>
        <rFont val="Roboto Condensed"/>
      </rPr>
      <t xml:space="preserve">
</t>
    </r>
    <r>
      <rPr>
        <sz val="11"/>
        <color rgb="FF006096"/>
        <rFont val="Roboto Condensed"/>
      </rPr>
      <t xml:space="preserve">Enable Require MFA for 'Web application firewall' </t>
    </r>
    <r>
      <rPr>
        <sz val="11"/>
        <color rgb="FF006096"/>
        <rFont val="Roboto Condensed"/>
      </rPr>
      <t xml:space="preserve">
</t>
    </r>
    <r>
      <rPr>
        <sz val="11"/>
        <color rgb="FF006096"/>
        <rFont val="Roboto Condensed"/>
      </rPr>
      <t xml:space="preserve">In the authentication policy where MFA needs to be enforced. Navigate to 'Protect' &gt; 'Web Server' &gt; ' Authentication Policies ' &gt; Edit the policy to set the client Mode to 'Form' and select an 'Authentication template' and 'Users or groups'. </t>
    </r>
    <r>
      <rPr>
        <sz val="11"/>
        <color rgb="FF006096"/>
        <rFont val="Roboto Condensed"/>
      </rPr>
      <t xml:space="preserve">
</t>
    </r>
    <r>
      <rPr>
        <sz val="11"/>
        <color rgb="FF006096"/>
        <rFont val="Roboto Condensed"/>
      </rPr>
      <t>In the WAF rule to enforce MFA, select the Web Server and Authentication policy</t>
    </r>
    <r>
      <rPr>
        <sz val="11"/>
        <color rgb="FF006096"/>
        <rFont val="Roboto Condensed"/>
      </rPr>
      <t xml:space="preserve">
</t>
    </r>
  </si>
  <si>
    <r>
      <rPr>
        <sz val="11"/>
        <color rgb="FF000000"/>
        <rFont val="Calibri"/>
      </rPr>
      <t>Sophos firewall protects web servers against Layer 7 (application) vulnerability exploits. These attacks include cookie, URL, and form manipulation. It can also mitigate common threats such as application and cross-site scripting (XSS) attacks. Sophos firewall provides default policies for some common web services.</t>
    </r>
  </si>
  <si>
    <r>
      <rPr>
        <sz val="11"/>
        <color rgb="FF006096"/>
        <rFont val="Roboto Condensed"/>
      </rPr>
      <t>Navigate to `Protect &gt; Web server &gt; General settings &gt; SlowHTTP protection settings`.</t>
    </r>
    <r>
      <rPr>
        <sz val="11"/>
        <color rgb="FF006096"/>
        <rFont val="Roboto Condensed"/>
      </rPr>
      <t xml:space="preserve">
</t>
    </r>
    <r>
      <rPr>
        <sz val="11"/>
        <color rgb="FF006096"/>
        <rFont val="Roboto Condensed"/>
      </rPr>
      <t xml:space="preserve">Verify that `Time-out for request headers` is `ON`. </t>
    </r>
    <r>
      <rPr>
        <sz val="11"/>
        <color rgb="FF006096"/>
        <rFont val="Roboto Condensed"/>
      </rPr>
      <t xml:space="preserve">
</t>
    </r>
    <r>
      <rPr>
        <sz val="11"/>
        <color rgb="FF006096"/>
        <rFont val="Roboto Condensed"/>
      </rPr>
      <t xml:space="preserve">Verify the minimum amount of time to receive a request `Soft limit` is set to optimal configuration. Default setting is `10`. </t>
    </r>
    <r>
      <rPr>
        <sz val="11"/>
        <color rgb="FF006096"/>
        <rFont val="Roboto Condensed"/>
      </rPr>
      <t xml:space="preserve">
</t>
    </r>
    <r>
      <rPr>
        <sz val="11"/>
        <color rgb="FF006096"/>
        <rFont val="Roboto Condensed"/>
      </rPr>
      <t xml:space="preserve">Verify the maximum amount of time to receive the request header `Hard limit` is set to optimal configuration. Default setting is `30`. </t>
    </r>
    <r>
      <rPr>
        <sz val="11"/>
        <color rgb="FF006096"/>
        <rFont val="Roboto Condensed"/>
      </rPr>
      <t xml:space="preserve">
</t>
    </r>
    <r>
      <rPr>
        <sz val="11"/>
        <color rgb="FF006096"/>
        <rFont val="Roboto Condensed"/>
      </rPr>
      <t>Verify the amount of data, in bytes, to extend the time-out set by the soft limit. Every time the rate is exceeded, the soft limit is increased by one second. The default extension rate is `5000`.</t>
    </r>
    <r>
      <rPr>
        <sz val="11"/>
        <color rgb="FF006096"/>
        <rFont val="Roboto Condensed"/>
      </rPr>
      <t xml:space="preserve">
</t>
    </r>
    <r>
      <rPr>
        <sz val="11"/>
        <color rgb="FF006096"/>
        <rFont val="Roboto Condensed"/>
      </rPr>
      <t>Verify that `TLS version settings &gt; TLS version` is set to TLS 1.2. Select the minimum TLS version that is allowed to connect to the WAF. Note that if TLS version 1.2 is selected, clients like Microsoft Internet Explorer 8 or earlier and those running on Window XP won’t be able to connect to the WAF.</t>
    </r>
    <r>
      <rPr>
        <sz val="11"/>
        <color rgb="FF006096"/>
        <rFont val="Roboto Condensed"/>
      </rPr>
      <t xml:space="preserve">
</t>
    </r>
    <r>
      <rPr>
        <sz val="11"/>
        <color rgb="FF006096"/>
        <rFont val="Roboto Condensed"/>
      </rPr>
      <t xml:space="preserve">Navigate to the configure WAF rules `Rules and policies &gt; Firewall rules`, filter `Rule type &gt; WAF`. Verify under `Advanced &gt; Protection &gt; edit protection policy` to check `Mode` is set to `Reject`. </t>
    </r>
    <r>
      <rPr>
        <sz val="11"/>
        <color rgb="FF006096"/>
        <rFont val="Roboto Condensed"/>
      </rPr>
      <t xml:space="preserve">
</t>
    </r>
    <r>
      <rPr>
        <sz val="11"/>
        <color rgb="FF006096"/>
        <rFont val="Roboto Condensed"/>
      </rPr>
      <t xml:space="preserve">Verify that `Cookie signing` is set to `ON`. </t>
    </r>
    <r>
      <rPr>
        <sz val="11"/>
        <color rgb="FF006096"/>
        <rFont val="Roboto Condensed"/>
      </rPr>
      <t xml:space="preserve">
</t>
    </r>
    <r>
      <rPr>
        <sz val="11"/>
        <color rgb="FF006096"/>
        <rFont val="Roboto Condensed"/>
      </rPr>
      <t>Verify that `Static URL hardening` is set to `ON` with specify the URLs you want to serve. Note that this feature isn’t effective for dynamic URLs created by the client, for example, using JavaScript.</t>
    </r>
    <r>
      <rPr>
        <sz val="11"/>
        <color rgb="FF006096"/>
        <rFont val="Roboto Condensed"/>
      </rPr>
      <t xml:space="preserve">
</t>
    </r>
    <r>
      <rPr>
        <sz val="11"/>
        <color rgb="FF006096"/>
        <rFont val="Roboto Condensed"/>
      </rPr>
      <t xml:space="preserve">Verify that `Form hardening` is set to `ON`. </t>
    </r>
    <r>
      <rPr>
        <sz val="11"/>
        <color rgb="FF006096"/>
        <rFont val="Roboto Condensed"/>
      </rPr>
      <t xml:space="preserve">
</t>
    </r>
    <r>
      <rPr>
        <sz val="11"/>
        <color rgb="FF006096"/>
        <rFont val="Roboto Condensed"/>
      </rPr>
      <t>Verify that `Antivirus` is set to `ON` with `Mode` set to either `Sophos` or `Dual scan`. And Direction of the scanning is set to `Uploads and Downloads`.</t>
    </r>
    <r>
      <rPr>
        <sz val="11"/>
        <color rgb="FF006096"/>
        <rFont val="Roboto Condensed"/>
      </rPr>
      <t xml:space="preserve">
</t>
    </r>
    <r>
      <rPr>
        <sz val="11"/>
        <color rgb="FF006096"/>
        <rFont val="Roboto Condensed"/>
      </rPr>
      <t>Verify that `Block unscannable content` is set to `ON`.</t>
    </r>
    <r>
      <rPr>
        <sz val="11"/>
        <color rgb="FF006096"/>
        <rFont val="Roboto Condensed"/>
      </rPr>
      <t xml:space="preserve">
</t>
    </r>
    <r>
      <rPr>
        <sz val="11"/>
        <color rgb="FF006096"/>
        <rFont val="Roboto Condensed"/>
      </rPr>
      <t>Verify that `Block clients with bad reputation` is set to `ON`.</t>
    </r>
    <r>
      <rPr>
        <sz val="11"/>
        <color rgb="FF006096"/>
        <rFont val="Roboto Condensed"/>
      </rPr>
      <t xml:space="preserve">
</t>
    </r>
    <r>
      <rPr>
        <sz val="11"/>
        <color rgb="FF006096"/>
        <rFont val="Roboto Condensed"/>
      </rPr>
      <t>Verify that `Common threat filter` is set to `ON`. And confirm that these rule IDs (901100,901110,949100,949190,949110,959100,980100,980110,980120,980130,980140) are not added to the Skip filter rules.</t>
    </r>
    <r>
      <rPr>
        <sz val="11"/>
        <color rgb="FF006096"/>
        <rFont val="Roboto Condensed"/>
      </rPr>
      <t xml:space="preserve">
</t>
    </r>
    <r>
      <rPr>
        <sz val="11"/>
        <color rgb="FF006096"/>
        <rFont val="Roboto Condensed"/>
      </rPr>
      <t>Verify that `Application attacks` is checked.</t>
    </r>
    <r>
      <rPr>
        <sz val="11"/>
        <color rgb="FF006096"/>
        <rFont val="Roboto Condensed"/>
      </rPr>
      <t xml:space="preserve">
</t>
    </r>
    <r>
      <rPr>
        <sz val="11"/>
        <color rgb="FF006096"/>
        <rFont val="Roboto Condensed"/>
      </rPr>
      <t>Verify that `SQL injection attacks` is checked.</t>
    </r>
    <r>
      <rPr>
        <sz val="11"/>
        <color rgb="FF006096"/>
        <rFont val="Roboto Condensed"/>
      </rPr>
      <t xml:space="preserve">
</t>
    </r>
    <r>
      <rPr>
        <sz val="11"/>
        <color rgb="FF006096"/>
        <rFont val="Roboto Condensed"/>
      </rPr>
      <t>Verify that `XSS attacks` is checked.</t>
    </r>
    <r>
      <rPr>
        <sz val="11"/>
        <color rgb="FF006096"/>
        <rFont val="Roboto Condensed"/>
      </rPr>
      <t xml:space="preserve">
</t>
    </r>
    <r>
      <rPr>
        <sz val="11"/>
        <color rgb="FF006096"/>
        <rFont val="Roboto Condensed"/>
      </rPr>
      <t>Verify that `Protocol enforcement` is checked.</t>
    </r>
    <r>
      <rPr>
        <sz val="11"/>
        <color rgb="FF006096"/>
        <rFont val="Roboto Condensed"/>
      </rPr>
      <t xml:space="preserve">
</t>
    </r>
    <r>
      <rPr>
        <sz val="11"/>
        <color rgb="FF006096"/>
        <rFont val="Roboto Condensed"/>
      </rPr>
      <t>Verify that `Scanner detection` is checked.</t>
    </r>
    <r>
      <rPr>
        <sz val="11"/>
        <color rgb="FF006096"/>
        <rFont val="Roboto Condensed"/>
      </rPr>
      <t xml:space="preserve">
</t>
    </r>
    <r>
      <rPr>
        <sz val="11"/>
        <color rgb="FF006096"/>
        <rFont val="Roboto Condensed"/>
      </rPr>
      <t>Verify that `Data leakage` is checked.</t>
    </r>
    <r>
      <rPr>
        <sz val="11"/>
        <color rgb="FF006096"/>
        <rFont val="Roboto Condensed"/>
      </rPr>
      <t xml:space="preserve">
</t>
    </r>
    <r>
      <rPr>
        <sz val="11"/>
        <color rgb="FF006096"/>
        <rFont val="Roboto Condensed"/>
      </rPr>
      <t>Verify that 'HTTP Strict Transport Security' is checked to make sure your site is accessed using only HTTPS.</t>
    </r>
    <r>
      <rPr>
        <sz val="11"/>
        <color rgb="FF006096"/>
        <rFont val="Roboto Condensed"/>
      </rPr>
      <t xml:space="preserve">
</t>
    </r>
    <r>
      <rPr>
        <sz val="11"/>
        <color rgb="FF006096"/>
        <rFont val="Roboto Condensed"/>
      </rPr>
      <t>Enable 'MIME-type sniffing protection' to instruct the browser to use the MIME type indicated in the web server's response</t>
    </r>
    <r>
      <rPr>
        <sz val="11"/>
        <color rgb="FF006096"/>
        <rFont val="Roboto Condensed"/>
      </rPr>
      <t xml:space="preserve">
</t>
    </r>
    <r>
      <rPr>
        <sz val="11"/>
        <color rgb="FF006096"/>
        <rFont val="Roboto Condensed"/>
      </rPr>
      <t>Within the configured firewall rule with WAF verify that Intrusion prevention is set to either `WAN TO LAN` or `WAN TO DMZ` or custom IPS rule with target server platform.</t>
    </r>
    <r>
      <rPr>
        <sz val="11"/>
        <color rgb="FF006096"/>
        <rFont val="Roboto Condensed"/>
      </rPr>
      <t xml:space="preserve">
</t>
    </r>
    <r>
      <rPr>
        <sz val="11"/>
        <color rgb="FF006096"/>
        <rFont val="Roboto Condensed"/>
      </rPr>
      <t>To Enforce MFA for WAF-protected web servers</t>
    </r>
    <r>
      <rPr>
        <sz val="11"/>
        <color rgb="FF006096"/>
        <rFont val="Roboto Condensed"/>
      </rPr>
      <t xml:space="preserve">
</t>
    </r>
    <r>
      <rPr>
        <sz val="11"/>
        <color rgb="FF006096"/>
        <rFont val="Roboto Condensed"/>
      </rPr>
      <t xml:space="preserve">Navigate to ' Configure ' &gt; ' Authentication '&gt; 'Multi-factor Authentication ' &gt; 'MFA Settings' &gt; Select 'All users ' or 'Specific users and groups' </t>
    </r>
    <r>
      <rPr>
        <sz val="11"/>
        <color rgb="FF006096"/>
        <rFont val="Roboto Condensed"/>
      </rPr>
      <t xml:space="preserve">
</t>
    </r>
    <r>
      <rPr>
        <sz val="11"/>
        <color rgb="FF006096"/>
        <rFont val="Roboto Condensed"/>
      </rPr>
      <t>Turn 'ON' Generate OTP token with next sign-in if Users must use an authentication application for generating passcodes OR Keep if 'OFF' if users must use hardware token.</t>
    </r>
    <r>
      <rPr>
        <sz val="11"/>
        <color rgb="FF006096"/>
        <rFont val="Roboto Condensed"/>
      </rPr>
      <t xml:space="preserve">
</t>
    </r>
    <r>
      <rPr>
        <sz val="11"/>
        <color rgb="FF006096"/>
        <rFont val="Roboto Condensed"/>
      </rPr>
      <t xml:space="preserve">Enable Require MFA for 'Web application firewall' </t>
    </r>
    <r>
      <rPr>
        <sz val="11"/>
        <color rgb="FF006096"/>
        <rFont val="Roboto Condensed"/>
      </rPr>
      <t xml:space="preserve">
</t>
    </r>
    <r>
      <rPr>
        <sz val="11"/>
        <color rgb="FF006096"/>
        <rFont val="Roboto Condensed"/>
      </rPr>
      <t xml:space="preserve">In the authentication policy where MFA needs to be enforced. Navigate to 'Protect' &gt; 'Web Server' &gt; ' Authentication Policies ' &gt; Edit the policy to set the client Mode to 'Form' and select an 'Authentication template' and 'Users or groups'. </t>
    </r>
    <r>
      <rPr>
        <sz val="11"/>
        <color rgb="FF006096"/>
        <rFont val="Roboto Condensed"/>
      </rPr>
      <t xml:space="preserve">
</t>
    </r>
    <r>
      <rPr>
        <sz val="11"/>
        <color rgb="FF006096"/>
        <rFont val="Roboto Condensed"/>
      </rPr>
      <t>In the WAF rule to enforce MFA, select the Web Server and Authentication policy</t>
    </r>
    <r>
      <rPr>
        <sz val="11"/>
        <color rgb="FF006096"/>
        <rFont val="Roboto Condensed"/>
      </rPr>
      <t xml:space="preserve">
</t>
    </r>
  </si>
  <si>
    <t>5.6</t>
  </si>
  <si>
    <r>
      <rPr>
        <sz val="11"/>
        <rFont val="Calibri"/>
      </rPr>
      <t>Ensure Email protection is configured with appropriate protection policies</t>
    </r>
  </si>
  <si>
    <r>
      <rPr>
        <sz val="11"/>
        <color rgb="FF006096"/>
        <rFont val="Roboto Condensed"/>
      </rPr>
      <t>Navigate to `Protect &gt; Email &gt; General settings`. Set the appropriate `SMTP deployment mode` to `MTA mode` when possible. `legacy mode` is not compatible with Zero-day protection for Email and reduce the security effectiveness.</t>
    </r>
    <r>
      <rPr>
        <sz val="11"/>
        <color rgb="FF006096"/>
        <rFont val="Roboto Condensed"/>
      </rPr>
      <t xml:space="preserve">
</t>
    </r>
    <r>
      <rPr>
        <sz val="11"/>
        <color rgb="FF006096"/>
        <rFont val="Roboto Condensed"/>
      </rPr>
      <t>Navigate to `SMTP settings`.</t>
    </r>
    <r>
      <rPr>
        <sz val="11"/>
        <color rgb="FF006096"/>
        <rFont val="Roboto Condensed"/>
      </rPr>
      <t xml:space="preserve">
</t>
    </r>
    <r>
      <rPr>
        <sz val="11"/>
        <color rgb="FF006096"/>
        <rFont val="Roboto Condensed"/>
      </rPr>
      <t xml:space="preserve">Set `Reject based on IP reputation` to Enable. Sophos Firewall checks the sender's IP reputation before the spam checks specified in the SMTP policy. </t>
    </r>
    <r>
      <rPr>
        <sz val="11"/>
        <color rgb="FF006096"/>
        <rFont val="Roboto Condensed"/>
      </rPr>
      <t xml:space="preserve">
</t>
    </r>
    <r>
      <rPr>
        <sz val="11"/>
        <color rgb="FF006096"/>
        <rFont val="Roboto Condensed"/>
      </rPr>
      <t>Set `SMTP DoS settings` to Enable. Sophos Firewall protects the network from SMTP denial-of-service attacks.</t>
    </r>
    <r>
      <rPr>
        <sz val="11"/>
        <color rgb="FF006096"/>
        <rFont val="Roboto Condensed"/>
      </rPr>
      <t xml:space="preserve">
</t>
    </r>
    <r>
      <rPr>
        <sz val="11"/>
        <color rgb="FF006096"/>
        <rFont val="Roboto Condensed"/>
      </rPr>
      <t>Navigate to `SMTP TLS configuration`. Set `Disable legacy TLS protocols` to Enable. To overcome TLS vulnerabilities, it is recommended to turn off legacy TLS protocols.</t>
    </r>
    <r>
      <rPr>
        <sz val="11"/>
        <color rgb="FF006096"/>
        <rFont val="Roboto Condensed"/>
      </rPr>
      <t xml:space="preserve">
</t>
    </r>
    <r>
      <rPr>
        <sz val="11"/>
        <color rgb="FF006096"/>
        <rFont val="Roboto Condensed"/>
      </rPr>
      <t>Navigate to `POP and IMAP TLS configuration`. Set `Disable legacy TLS protocols` to Enable.</t>
    </r>
    <r>
      <rPr>
        <sz val="11"/>
        <color rgb="FF006096"/>
        <rFont val="Roboto Condensed"/>
      </rPr>
      <t xml:space="preserve">
</t>
    </r>
    <r>
      <rPr>
        <sz val="11"/>
        <color rgb="FF006096"/>
        <rFont val="Roboto Condensed"/>
      </rPr>
      <t>Navigate to `Malware protection`. Set `Primary antivirus engine` to `Sophos`. If `Avira` is selected Sophos Firewall will turn off Zero-day protection in SMTP policies with single antivirus scan.</t>
    </r>
    <r>
      <rPr>
        <sz val="11"/>
        <color rgb="FF006096"/>
        <rFont val="Roboto Condensed"/>
      </rPr>
      <t xml:space="preserve">
</t>
    </r>
    <r>
      <rPr>
        <sz val="11"/>
        <color rgb="FF006096"/>
        <rFont val="Roboto Condensed"/>
      </rPr>
      <t>Navigate to `DKIM verification`. Set `DKIM verification` to `ON` and `DKIM verification failed`, `Invalid DKIM signature`, `No DKIM signature found` are set to `Quarantine` or `Reject`. With DKIM the firewall validates the source domain name and message integrity through cryptographic authentication, preventing email spoofing. DKIM verification is applied to inbound emails. Note that Sophos Firewall quarantines DKIM-signed emails that use RSA SHA-1 or have key length less than 1024 or more than 2048 bits.</t>
    </r>
    <r>
      <rPr>
        <sz val="11"/>
        <color rgb="FF006096"/>
        <rFont val="Roboto Condensed"/>
      </rPr>
      <t xml:space="preserve">
</t>
    </r>
    <r>
      <rPr>
        <sz val="11"/>
        <color rgb="FF006096"/>
        <rFont val="Roboto Condensed"/>
      </rPr>
      <t>Navigate to `Protect &gt; Email &gt; Relay settings &gt; Host based relay`. Remove `ANY` from the `allow relay from hosts/networks`. Adding `ANY` will result in an open relay, allowing anyone on the internet to send emails through Sophos Firewall. Set only the specified host or enable authenticated relay.</t>
    </r>
    <r>
      <rPr>
        <sz val="11"/>
        <color rgb="FF006096"/>
        <rFont val="Roboto Condensed"/>
      </rPr>
      <t xml:space="preserve">
</t>
    </r>
    <r>
      <rPr>
        <sz val="11"/>
        <color rgb="FF006096"/>
        <rFont val="Roboto Condensed"/>
      </rPr>
      <t>Navigate to `Protect &gt; Email &gt; Policy &amp; exceptions`. Set the configured SMTP policy `Malware protection &gt; Selected antivirus action` to `Drop` and `Quarantine unscannable content` is checked and `Use zero-day protection' is enabled.</t>
    </r>
    <r>
      <rPr>
        <sz val="11"/>
        <color rgb="FF006096"/>
        <rFont val="Roboto Condensed"/>
      </rPr>
      <t xml:space="preserve">
</t>
    </r>
  </si>
  <si>
    <r>
      <rPr>
        <sz val="11"/>
        <color rgb="FF000000"/>
        <rFont val="Calibri"/>
      </rPr>
      <t>Create one or more Email protection policy to handle email routing and protect domains and mail servers. You can configure SMTP/S, POP/S, and IMAP/S policies with SPAM and malware checks, data protection, and Email encryption.</t>
    </r>
  </si>
  <si>
    <r>
      <rPr>
        <sz val="11"/>
        <color rgb="FF006096"/>
        <rFont val="Roboto Condensed"/>
      </rPr>
      <t>Navigate to `Protect &gt; Email &gt; General settings`. Verify that appropriate `SMTP deployment mode` is used. Note that `legacy mode` is not compatible with Zero-day protection for Email.</t>
    </r>
    <r>
      <rPr>
        <sz val="11"/>
        <color rgb="FF006096"/>
        <rFont val="Roboto Condensed"/>
      </rPr>
      <t xml:space="preserve">
</t>
    </r>
    <r>
      <rPr>
        <sz val="11"/>
        <color rgb="FF006096"/>
        <rFont val="Roboto Condensed"/>
      </rPr>
      <t>Navigate to `SMTP settings`.</t>
    </r>
    <r>
      <rPr>
        <sz val="11"/>
        <color rgb="FF006096"/>
        <rFont val="Roboto Condensed"/>
      </rPr>
      <t xml:space="preserve">
</t>
    </r>
    <r>
      <rPr>
        <sz val="11"/>
        <color rgb="FF006096"/>
        <rFont val="Roboto Condensed"/>
      </rPr>
      <t xml:space="preserve">Verify that `Reject based on IP reputation`. Sophos Firewall checks the sender's IP reputation before the spam checks specified in the SMTP policy. </t>
    </r>
    <r>
      <rPr>
        <sz val="11"/>
        <color rgb="FF006096"/>
        <rFont val="Roboto Condensed"/>
      </rPr>
      <t xml:space="preserve">
</t>
    </r>
    <r>
      <rPr>
        <sz val="11"/>
        <color rgb="FF006096"/>
        <rFont val="Roboto Condensed"/>
      </rPr>
      <t>Verify that `SMTP DoS settings` is Enable. Sophos Firewall protects the network from SMTP denial-of-service attacks.</t>
    </r>
    <r>
      <rPr>
        <sz val="11"/>
        <color rgb="FF006096"/>
        <rFont val="Roboto Condensed"/>
      </rPr>
      <t xml:space="preserve">
</t>
    </r>
    <r>
      <rPr>
        <sz val="11"/>
        <color rgb="FF006096"/>
        <rFont val="Roboto Condensed"/>
      </rPr>
      <t>Navigate to `SMTP TLS configuration`. Verify that `Disable legacy TLS protocols` is Enable. To overcome TLS vulnerabilities, it is recommended to turn off legacy TLS protocols.</t>
    </r>
    <r>
      <rPr>
        <sz val="11"/>
        <color rgb="FF006096"/>
        <rFont val="Roboto Condensed"/>
      </rPr>
      <t xml:space="preserve">
</t>
    </r>
    <r>
      <rPr>
        <sz val="11"/>
        <color rgb="FF006096"/>
        <rFont val="Roboto Condensed"/>
      </rPr>
      <t>Navigate to `POP and IMAP TLS configuration`. Verify that `Disable legacy TLS protocols` is Enable.</t>
    </r>
    <r>
      <rPr>
        <sz val="11"/>
        <color rgb="FF006096"/>
        <rFont val="Roboto Condensed"/>
      </rPr>
      <t xml:space="preserve">
</t>
    </r>
    <r>
      <rPr>
        <sz val="11"/>
        <color rgb="FF006096"/>
        <rFont val="Roboto Condensed"/>
      </rPr>
      <t>Navigate to `Malware protection`. Verify that `Primary antivirus engine` is set to `Sophos`. If `Avira` is selected Sophos Firewall will turn off Sandstorm in SMTP policies with single antivirus scan.</t>
    </r>
    <r>
      <rPr>
        <sz val="11"/>
        <color rgb="FF006096"/>
        <rFont val="Roboto Condensed"/>
      </rPr>
      <t xml:space="preserve">
</t>
    </r>
    <r>
      <rPr>
        <sz val="11"/>
        <color rgb="FF006096"/>
        <rFont val="Roboto Condensed"/>
      </rPr>
      <t>Navigate to `DKIM verification`. Verify that DKIM verification is `ON` and `DKIM verification failed`, `Invalid DKIM signature`, `No DKIM signature found` should be set to `Quarantine` or `Reject`. With DKIM the firewall validates the source domain name and message integrity through cryptographic authentication, preventing email spoofing. DKIM verification is applied to inbound emails. Note that Sophos Firewall quarantines DKIM-signed emails that use RSA SHA-1 or have key length less than 1024 or more than 2048 bits.</t>
    </r>
    <r>
      <rPr>
        <sz val="11"/>
        <color rgb="FF006096"/>
        <rFont val="Roboto Condensed"/>
      </rPr>
      <t xml:space="preserve">
</t>
    </r>
    <r>
      <rPr>
        <sz val="11"/>
        <color rgb="FF006096"/>
        <rFont val="Roboto Condensed"/>
      </rPr>
      <t>Navigate to `Protect &gt; Email &gt; Relay settings &gt; Host based relay`. Verify that `ANY` is not added to the `allow relay from hosts/networks`. Adding `ANY` will result in an open relay, allowing anyone on the internet to send emails through Sophos Firewall.</t>
    </r>
    <r>
      <rPr>
        <sz val="11"/>
        <color rgb="FF006096"/>
        <rFont val="Roboto Condensed"/>
      </rPr>
      <t xml:space="preserve">
</t>
    </r>
    <r>
      <rPr>
        <sz val="11"/>
        <color rgb="FF006096"/>
        <rFont val="Roboto Condensed"/>
      </rPr>
      <t>Navigate to `Protect &gt; Email &gt; Policy &amp; exceptions`. Verify the configured SMTP policy `Malware protection &gt; Selected antivirus action` is set to `Drop` and `Quarantine unscannable content` is checked and `Use zero-day protection' is enabled.</t>
    </r>
    <r>
      <rPr>
        <sz val="11"/>
        <color rgb="FF006096"/>
        <rFont val="Roboto Condensed"/>
      </rPr>
      <t xml:space="preserve">
</t>
    </r>
  </si>
  <si>
    <t>5.7</t>
  </si>
  <si>
    <r>
      <rPr>
        <sz val="11"/>
        <rFont val="Calibri"/>
      </rPr>
      <t>Ensure DoS &amp; Spoof Protection is enabled with the appropriate settings</t>
    </r>
  </si>
  <si>
    <r>
      <rPr>
        <sz val="11"/>
        <color rgb="FF006096"/>
        <rFont val="Roboto Condensed"/>
      </rPr>
      <t>Navigate to `Protect &gt; Intrusion Prevention &gt; DoS &amp; Spoof Protection`</t>
    </r>
    <r>
      <rPr>
        <sz val="11"/>
        <color rgb="FF006096"/>
        <rFont val="Roboto Condensed"/>
      </rPr>
      <t xml:space="preserve">
</t>
    </r>
    <r>
      <rPr>
        <sz val="11"/>
        <color rgb="FF006096"/>
        <rFont val="Roboto Condensed"/>
      </rPr>
      <t>Set `Enable spoof prevention` is checked on LAN and DMZ zones.</t>
    </r>
    <r>
      <rPr>
        <sz val="11"/>
        <color rgb="FF006096"/>
        <rFont val="Roboto Condensed"/>
      </rPr>
      <t xml:space="preserve">
</t>
    </r>
    <r>
      <rPr>
        <sz val="11"/>
        <color rgb="FF006096"/>
        <rFont val="Roboto Condensed"/>
      </rPr>
      <t>Under DoS settings &gt; Set `Apply Flag` is checked on `SYN flood`, `UDP flood`, `TCP flood`, `ICMP/ICMPv6` flood on both Source and Destination.</t>
    </r>
    <r>
      <rPr>
        <sz val="11"/>
        <color rgb="FF006096"/>
        <rFont val="Roboto Condensed"/>
      </rPr>
      <t xml:space="preserve">
</t>
    </r>
    <r>
      <rPr>
        <sz val="11"/>
        <color rgb="FF006096"/>
        <rFont val="Roboto Condensed"/>
      </rPr>
      <t>Under DoS settings &gt; Set `Apply Flag` is checked on `Dropped source routed packets`, `Disable ICMP/ICMPv6 redirect packet`, `ARP hardening` on Destination.</t>
    </r>
    <r>
      <rPr>
        <sz val="11"/>
        <color rgb="FF006096"/>
        <rFont val="Roboto Condensed"/>
      </rPr>
      <t xml:space="preserve">
</t>
    </r>
    <r>
      <rPr>
        <sz val="11"/>
        <color rgb="FF006096"/>
        <rFont val="Roboto Condensed"/>
      </rPr>
      <t>Validate `DoS bypass rule` is not added with wide range of source or destination networks that will reduce integrity of overall DoS protection.</t>
    </r>
    <r>
      <rPr>
        <sz val="11"/>
        <color rgb="FF006096"/>
        <rFont val="Roboto Condensed"/>
      </rPr>
      <t xml:space="preserve">
</t>
    </r>
  </si>
  <si>
    <r>
      <rPr>
        <sz val="11"/>
        <color rgb="FF000000"/>
        <rFont val="Calibri"/>
      </rPr>
      <t>Enable SYN/TCP/UDP Flood protection for source and destination networks with appropriate threshold for Flood protection which depend highly on the environment and device used. Default packet/minutes or packet/seconds value may not be appropriate for all the environment and understanding of traffic patterns on the specific environment may be required to set accurate threshold.</t>
    </r>
    <r>
      <rPr>
        <sz val="11"/>
        <color rgb="FF000000"/>
        <rFont val="Calibri"/>
      </rPr>
      <t xml:space="preserve">
</t>
    </r>
    <r>
      <rPr>
        <sz val="11"/>
        <color rgb="FF000000"/>
        <rFont val="Calibri"/>
      </rPr>
      <t>Enable Spoof protection to drop the packet if the source IP address of a packet does not match any entry on the firewall’s routing table or if the packet is not from a direct subnet.</t>
    </r>
  </si>
  <si>
    <r>
      <rPr>
        <sz val="11"/>
        <color rgb="FF000000"/>
        <rFont val="Calibri"/>
      </rPr>
      <t>Organization may expose to both internal and external DoS and reconnaissance attacks. Malicious traffic flooding and malware communication can cause network congestion and consuming valuable network resources.</t>
    </r>
  </si>
  <si>
    <r>
      <rPr>
        <sz val="11"/>
        <color rgb="FF006096"/>
        <rFont val="Roboto Condensed"/>
      </rPr>
      <t>Navigate to `Protect &gt; Intrusion Prevention &gt; DoS &amp; Spoof Protection`</t>
    </r>
    <r>
      <rPr>
        <sz val="11"/>
        <color rgb="FF006096"/>
        <rFont val="Roboto Condensed"/>
      </rPr>
      <t xml:space="preserve">
</t>
    </r>
    <r>
      <rPr>
        <sz val="11"/>
        <color rgb="FF006096"/>
        <rFont val="Roboto Condensed"/>
      </rPr>
      <t>Verify that `Enable spoof prevention` is checked on LAN and DMZ zones.</t>
    </r>
    <r>
      <rPr>
        <sz val="11"/>
        <color rgb="FF006096"/>
        <rFont val="Roboto Condensed"/>
      </rPr>
      <t xml:space="preserve">
</t>
    </r>
    <r>
      <rPr>
        <sz val="11"/>
        <color rgb="FF006096"/>
        <rFont val="Roboto Condensed"/>
      </rPr>
      <t>Under DoS settings &gt; Verify that `Apply Flag` is checked on `SYN flood`, `UDP flood`, `TCP flood`, `ICMP/ICMPv6` flood on both Source and Destination.</t>
    </r>
    <r>
      <rPr>
        <sz val="11"/>
        <color rgb="FF006096"/>
        <rFont val="Roboto Condensed"/>
      </rPr>
      <t xml:space="preserve">
</t>
    </r>
    <r>
      <rPr>
        <sz val="11"/>
        <color rgb="FF006096"/>
        <rFont val="Roboto Condensed"/>
      </rPr>
      <t>Under DoS settings &gt; Verify that `Apply Flag` is checked on `Dropped source routed packets`, `Disable ICMP/ICMPv6 redirect packet`, `ARP hardening` on Destination.</t>
    </r>
    <r>
      <rPr>
        <sz val="11"/>
        <color rgb="FF006096"/>
        <rFont val="Roboto Condensed"/>
      </rPr>
      <t xml:space="preserve">
</t>
    </r>
    <r>
      <rPr>
        <sz val="11"/>
        <color rgb="FF006096"/>
        <rFont val="Roboto Condensed"/>
      </rPr>
      <t>Verify that `DoS bypass rule` is not added with wide range of source or destination networks that will reduce integrity of overall DoS protection.</t>
    </r>
    <r>
      <rPr>
        <sz val="11"/>
        <color rgb="FF006096"/>
        <rFont val="Roboto Condensed"/>
      </rPr>
      <t xml:space="preserve">
</t>
    </r>
  </si>
  <si>
    <r>
      <rPr>
        <sz val="11"/>
        <color rgb="FF000000"/>
        <rFont val="Calibri"/>
      </rPr>
      <t>Not Configured.</t>
    </r>
  </si>
  <si>
    <t>5.8</t>
  </si>
  <si>
    <r>
      <rPr>
        <sz val="11"/>
        <rFont val="Calibri"/>
      </rPr>
      <t>Ensure Firewall Rules with SMB, Netbios, RDP and other unencrypted protocols should not be directly accessible from WAN Zone</t>
    </r>
  </si>
  <si>
    <r>
      <rPr>
        <sz val="11"/>
        <color rgb="FF006096"/>
        <rFont val="Roboto Condensed"/>
      </rPr>
      <t>Navigate to `Rules and policies &gt; Firewall rules`.</t>
    </r>
    <r>
      <rPr>
        <sz val="11"/>
        <color rgb="FF006096"/>
        <rFont val="Roboto Condensed"/>
      </rPr>
      <t xml:space="preserve">
</t>
    </r>
    <r>
      <rPr>
        <sz val="11"/>
        <color rgb="FF006096"/>
        <rFont val="Roboto Condensed"/>
      </rPr>
      <t>Disable or only allow with specific source IP address in `Firewall rules` with `Source zone` `WAN` with service ports `TCP/UDP 445,137-139,3389,21,79,23,113,135,513,389,1433,5800,5900`. When absolute necessary to allow access from Internet, consider the use of VPN.</t>
    </r>
    <r>
      <rPr>
        <sz val="11"/>
        <color rgb="FF006096"/>
        <rFont val="Roboto Condensed"/>
      </rPr>
      <t xml:space="preserve">
</t>
    </r>
  </si>
  <si>
    <r>
      <rPr>
        <sz val="11"/>
        <color rgb="FF000000"/>
        <rFont val="Calibri"/>
      </rPr>
      <t>Window service ports directly accessible from WAN zone could lead to bruteforce attempts, wormable attacks and other unpatched vulnerabilities.</t>
    </r>
    <r>
      <rPr>
        <sz val="11"/>
        <color rgb="FF000000"/>
        <rFont val="Calibri"/>
      </rPr>
      <t xml:space="preserve">
</t>
    </r>
    <r>
      <rPr>
        <sz val="11"/>
        <color rgb="FF000000"/>
        <rFont val="Calibri"/>
      </rPr>
      <t>Unencrypted protocols that could potentially impact confidentiality, integrity and availability shouldn't be directly accessible from the WAN Zone.</t>
    </r>
  </si>
  <si>
    <r>
      <rPr>
        <sz val="11"/>
        <color rgb="FF000000"/>
        <rFont val="Calibri"/>
      </rPr>
      <t>Directly accessible ports to the internal servers open bigger attack surface for the adversary. For example, allowing Port 3389 RDP from internet could lead to unpatched vulnerability such as Bluekeep CVE-2019-0708, vulnerability known to associate with WannaCry ransomware.</t>
    </r>
  </si>
  <si>
    <r>
      <rPr>
        <sz val="11"/>
        <color rgb="FF006096"/>
        <rFont val="Roboto Condensed"/>
      </rPr>
      <t>Navigate to `Rules and policies &gt; Firewall rules`.</t>
    </r>
    <r>
      <rPr>
        <sz val="11"/>
        <color rgb="FF006096"/>
        <rFont val="Roboto Condensed"/>
      </rPr>
      <t xml:space="preserve">
</t>
    </r>
    <r>
      <rPr>
        <sz val="11"/>
        <color rgb="FF006096"/>
        <rFont val="Roboto Condensed"/>
      </rPr>
      <t>Verify the `Firewall rules` with `Source zone` `WAN` with service ports `TCP/UDP 445,137-139,3389,21,79,23,113,135,513,389,1433,5800,5900` exists in the allowed rules.</t>
    </r>
    <r>
      <rPr>
        <sz val="11"/>
        <color rgb="FF006096"/>
        <rFont val="Roboto Condensed"/>
      </rPr>
      <t xml:space="preserve">
</t>
    </r>
  </si>
  <si>
    <t>5.9</t>
  </si>
  <si>
    <r>
      <rPr>
        <sz val="11"/>
        <rFont val="Calibri"/>
      </rPr>
      <t>Ensure Wireless Protection is configured with secure configuration</t>
    </r>
  </si>
  <si>
    <r>
      <rPr>
        <sz val="11"/>
        <color rgb="FF006096"/>
        <rFont val="Roboto Condensed"/>
      </rPr>
      <t>Navigate to `Protect &gt; Wireless &gt; Wireless networks`</t>
    </r>
    <r>
      <rPr>
        <sz val="11"/>
        <color rgb="FF006096"/>
        <rFont val="Roboto Condensed"/>
      </rPr>
      <t xml:space="preserve">
</t>
    </r>
    <r>
      <rPr>
        <sz val="11"/>
        <color rgb="FF006096"/>
        <rFont val="Roboto Condensed"/>
      </rPr>
      <t>Set the existing `Wireless` settings with `Security mode`, either `WPA2 Personal` or `WPA2 Enterprise`.</t>
    </r>
    <r>
      <rPr>
        <sz val="11"/>
        <color rgb="FF006096"/>
        <rFont val="Roboto Condensed"/>
      </rPr>
      <t xml:space="preserve">
</t>
    </r>
    <r>
      <rPr>
        <sz val="11"/>
        <color rgb="FF006096"/>
        <rFont val="Roboto Condensed"/>
      </rPr>
      <t>Under `Advanced settings`</t>
    </r>
    <r>
      <rPr>
        <sz val="11"/>
        <color rgb="FF006096"/>
        <rFont val="Roboto Condensed"/>
      </rPr>
      <t xml:space="preserve">
</t>
    </r>
    <r>
      <rPr>
        <sz val="11"/>
        <color rgb="FF006096"/>
        <rFont val="Roboto Condensed"/>
      </rPr>
      <t>Set `Encryption` to `AES[secure]`</t>
    </r>
    <r>
      <rPr>
        <sz val="11"/>
        <color rgb="FF006096"/>
        <rFont val="Roboto Condensed"/>
      </rPr>
      <t xml:space="preserve">
</t>
    </r>
    <r>
      <rPr>
        <sz val="11"/>
        <color rgb="FF006096"/>
        <rFont val="Roboto Condensed"/>
      </rPr>
      <t>Set `Time-based access` to `Enable` with `Select active time` and configure appropriate schedule to limit the availability.</t>
    </r>
    <r>
      <rPr>
        <sz val="11"/>
        <color rgb="FF006096"/>
        <rFont val="Roboto Condensed"/>
      </rPr>
      <t xml:space="preserve">
</t>
    </r>
    <r>
      <rPr>
        <sz val="11"/>
        <color rgb="FF006096"/>
        <rFont val="Roboto Condensed"/>
      </rPr>
      <t>Set `Client isolation` to `Enabled`.</t>
    </r>
    <r>
      <rPr>
        <sz val="11"/>
        <color rgb="FF006096"/>
        <rFont val="Roboto Condensed"/>
      </rPr>
      <t xml:space="preserve">
</t>
    </r>
  </si>
  <si>
    <r>
      <rPr>
        <sz val="11"/>
        <color rgb="FF000000"/>
        <rFont val="Calibri"/>
      </rPr>
      <t>When Sophos firewall is used as Wireless controller to manage Sophos Access Points, it is important to tighten configuration to prevent unauthorized access to the Wireless network.</t>
    </r>
  </si>
  <si>
    <r>
      <rPr>
        <sz val="11"/>
        <color rgb="FF000000"/>
        <rFont val="Calibri"/>
      </rPr>
      <t>Authentication with weaker encryption algorithm could lead to compromising encryption keys and unauthorized access to both Wireless and local network. Due to availability and lack of physical access control to Wireless network, it is important to tighten security settings.</t>
    </r>
  </si>
  <si>
    <r>
      <rPr>
        <sz val="11"/>
        <color rgb="FF006096"/>
        <rFont val="Roboto Condensed"/>
      </rPr>
      <t>Navigate to `Protect &gt; Wireless &gt; Wireless networks`</t>
    </r>
    <r>
      <rPr>
        <sz val="11"/>
        <color rgb="FF006096"/>
        <rFont val="Roboto Condensed"/>
      </rPr>
      <t xml:space="preserve">
</t>
    </r>
    <r>
      <rPr>
        <sz val="11"/>
        <color rgb="FF006096"/>
        <rFont val="Roboto Condensed"/>
      </rPr>
      <t>Verify the existing `Wireless` settings with `Security mode`, either `WPA2 Personal` or `WPA2 Enterprise` should be used.</t>
    </r>
    <r>
      <rPr>
        <sz val="11"/>
        <color rgb="FF006096"/>
        <rFont val="Roboto Condensed"/>
      </rPr>
      <t xml:space="preserve">
</t>
    </r>
    <r>
      <rPr>
        <sz val="11"/>
        <color rgb="FF006096"/>
        <rFont val="Roboto Condensed"/>
      </rPr>
      <t>Under `Advanced settings`</t>
    </r>
    <r>
      <rPr>
        <sz val="11"/>
        <color rgb="FF006096"/>
        <rFont val="Roboto Condensed"/>
      </rPr>
      <t xml:space="preserve">
</t>
    </r>
    <r>
      <rPr>
        <sz val="11"/>
        <color rgb="FF006096"/>
        <rFont val="Roboto Condensed"/>
      </rPr>
      <t>Verify that `Encryption` is set to `AES[secure]`</t>
    </r>
    <r>
      <rPr>
        <sz val="11"/>
        <color rgb="FF006096"/>
        <rFont val="Roboto Condensed"/>
      </rPr>
      <t xml:space="preserve">
</t>
    </r>
    <r>
      <rPr>
        <sz val="11"/>
        <color rgb="FF006096"/>
        <rFont val="Roboto Condensed"/>
      </rPr>
      <t>Verify that `Time-based access` is `Enable` with `Select active time` and appropriate schedule to limit the availability.</t>
    </r>
    <r>
      <rPr>
        <sz val="11"/>
        <color rgb="FF006096"/>
        <rFont val="Roboto Condensed"/>
      </rPr>
      <t xml:space="preserve">
</t>
    </r>
    <r>
      <rPr>
        <sz val="11"/>
        <color rgb="FF006096"/>
        <rFont val="Roboto Condensed"/>
      </rPr>
      <t>Verify that `Client isolation` is `Enabled`.</t>
    </r>
    <r>
      <rPr>
        <sz val="11"/>
        <color rgb="FF006096"/>
        <rFont val="Roboto Condensed"/>
      </rPr>
      <t xml:space="preserve">
</t>
    </r>
  </si>
  <si>
    <t>5.10</t>
  </si>
  <si>
    <r>
      <rPr>
        <sz val="11"/>
        <rFont val="Calibri"/>
      </rPr>
      <t>Ensure No Firewall Rules with source `ANY`, service `ANY` and destination `ANY` from `WAN` Zone</t>
    </r>
  </si>
  <si>
    <r>
      <rPr>
        <sz val="11"/>
        <color rgb="FF006096"/>
        <rFont val="Roboto Condensed"/>
      </rPr>
      <t>Navigate to `Protect &gt; Rules and policies &gt; Firewall rules`.</t>
    </r>
    <r>
      <rPr>
        <sz val="11"/>
        <color rgb="FF006096"/>
        <rFont val="Roboto Condensed"/>
      </rPr>
      <t xml:space="preserve">
</t>
    </r>
    <r>
      <rPr>
        <sz val="11"/>
        <color rgb="FF006096"/>
        <rFont val="Roboto Condensed"/>
      </rPr>
      <t>Filter `Destination zone` to `LAN` or `DMZ`.</t>
    </r>
    <r>
      <rPr>
        <sz val="11"/>
        <color rgb="FF006096"/>
        <rFont val="Roboto Condensed"/>
      </rPr>
      <t xml:space="preserve">
</t>
    </r>
    <r>
      <rPr>
        <sz val="11"/>
        <color rgb="FF006096"/>
        <rFont val="Roboto Condensed"/>
      </rPr>
      <t>Remove allowed firewall rules from `WAN` zone with service definition `ANY` to `LAN` or `DMZ` zone with destination network set to `ANY`. Or change the rule to specific source/destination with target service definition.</t>
    </r>
    <r>
      <rPr>
        <sz val="11"/>
        <color rgb="FF006096"/>
        <rFont val="Roboto Condensed"/>
      </rPr>
      <t xml:space="preserve">
</t>
    </r>
  </si>
  <si>
    <r>
      <rPr>
        <sz val="11"/>
        <color rgb="FF000000"/>
        <rFont val="Calibri"/>
      </rPr>
      <t>Allowed firewall rules with no specific source or ANY service definitions from WAN/untrusted zone could lead to unintended exposure to the outside threats.</t>
    </r>
  </si>
  <si>
    <r>
      <rPr>
        <sz val="11"/>
        <color rgb="FF000000"/>
        <rFont val="Calibri"/>
      </rPr>
      <t>Having a allowed firewall rule 'ANY' to 'ANY' with no layer-7 threats protections could lead to threat exposure of unpatched systems, bruteforce attempts and denial of service etc.</t>
    </r>
  </si>
  <si>
    <r>
      <rPr>
        <sz val="11"/>
        <color rgb="FF006096"/>
        <rFont val="Roboto Condensed"/>
      </rPr>
      <t>Navigate to `Protect &gt; Rules and policies &gt; Firewall rules`.</t>
    </r>
    <r>
      <rPr>
        <sz val="11"/>
        <color rgb="FF006096"/>
        <rFont val="Roboto Condensed"/>
      </rPr>
      <t xml:space="preserve">
</t>
    </r>
    <r>
      <rPr>
        <sz val="11"/>
        <color rgb="FF006096"/>
        <rFont val="Roboto Condensed"/>
      </rPr>
      <t>Filter `Destination zone` to `LAN` or `DMZ`.</t>
    </r>
    <r>
      <rPr>
        <sz val="11"/>
        <color rgb="FF006096"/>
        <rFont val="Roboto Condensed"/>
      </rPr>
      <t xml:space="preserve">
</t>
    </r>
    <r>
      <rPr>
        <sz val="11"/>
        <color rgb="FF006096"/>
        <rFont val="Roboto Condensed"/>
      </rPr>
      <t>Verify that no allowed firewall rules from `WAN` zone with service definition `ANY` to `LAN` or `DMZ` zone with destination network set to `ANY`.</t>
    </r>
    <r>
      <rPr>
        <sz val="11"/>
        <color rgb="FF006096"/>
        <rFont val="Roboto Condensed"/>
      </rPr>
      <t xml:space="preserve">
</t>
    </r>
  </si>
  <si>
    <t>5.11</t>
  </si>
  <si>
    <r>
      <rPr>
        <sz val="11"/>
        <rFont val="Calibri"/>
      </rPr>
      <t>Ensure a Optimal Firewall health check score</t>
    </r>
  </si>
  <si>
    <r>
      <rPr>
        <sz val="11"/>
        <color rgb="FF000000"/>
        <rFont val="Calibri"/>
      </rPr>
      <t>Navigate to ' Monitor &amp; Analyze' &gt; 'Firewall Health check'</t>
    </r>
    <r>
      <rPr>
        <sz val="11"/>
        <color rgb="FF000000"/>
        <rFont val="Calibri"/>
      </rPr>
      <t xml:space="preserve">
</t>
    </r>
    <r>
      <rPr>
        <sz val="11"/>
        <color rgb="FF000000"/>
        <rFont val="Calibri"/>
      </rPr>
      <t>Policy compliance shows you the Compliant and Non-compliant status.</t>
    </r>
    <r>
      <rPr>
        <sz val="11"/>
        <color rgb="FF000000"/>
        <rFont val="Calibri"/>
      </rPr>
      <t xml:space="preserve">
</t>
    </r>
    <r>
      <rPr>
        <sz val="11"/>
        <color rgb="FF000000"/>
        <rFont val="Calibri"/>
      </rPr>
      <t>It shows Compliant or Non-Compliant Status for Individual Policies.</t>
    </r>
    <r>
      <rPr>
        <sz val="11"/>
        <color rgb="FF000000"/>
        <rFont val="Calibri"/>
      </rPr>
      <t xml:space="preserve">
</t>
    </r>
    <r>
      <rPr>
        <sz val="11"/>
        <color rgb="FF000000"/>
        <rFont val="Calibri"/>
      </rPr>
      <t>Under 'Action ' for Non-Compliant policy, select ' Fix '. This navigates you to configuration page for that control.</t>
    </r>
  </si>
  <si>
    <r>
      <rPr>
        <sz val="11"/>
        <color rgb="FF000000"/>
        <rFont val="Calibri"/>
      </rPr>
      <t>Health check feature provides quick visibility into the overall security readiness and hygiene of the firewall deployment. It highlights the missing configurations, shows which issues are high, medium or low impact to prioritize them.</t>
    </r>
  </si>
  <si>
    <t>5.12</t>
  </si>
  <si>
    <r>
      <rPr>
        <sz val="11"/>
        <rFont val="Calibri"/>
      </rPr>
      <t>Ensure Sophos DNS protection is configured</t>
    </r>
  </si>
  <si>
    <r>
      <rPr>
        <sz val="11"/>
        <color rgb="FF000000"/>
        <rFont val="Calibri"/>
      </rPr>
      <t>To use DNS protection in Sophos Firewall, the firewall should be connected to and managed by Sophos Central.</t>
    </r>
    <r>
      <rPr>
        <sz val="11"/>
        <color rgb="FF000000"/>
        <rFont val="Calibri"/>
      </rPr>
      <t xml:space="preserve">
</t>
    </r>
    <r>
      <rPr>
        <sz val="11"/>
        <color rgb="FF000000"/>
        <rFont val="Calibri"/>
      </rPr>
      <t>There are two parts to configure the DNS protection</t>
    </r>
    <r>
      <rPr>
        <sz val="11"/>
        <color rgb="FF000000"/>
        <rFont val="Calibri"/>
      </rPr>
      <t xml:space="preserve">
</t>
    </r>
    <r>
      <rPr>
        <sz val="11"/>
        <color rgb="FF000000"/>
        <rFont val="Calibri"/>
      </rPr>
      <t>- Sophos Central Configuration.</t>
    </r>
    <r>
      <rPr>
        <sz val="11"/>
        <color rgb="FF000000"/>
        <rFont val="Calibri"/>
      </rPr>
      <t xml:space="preserve">
</t>
    </r>
    <r>
      <rPr>
        <sz val="11"/>
        <color rgb="FF000000"/>
        <rFont val="Calibri"/>
      </rPr>
      <t>- Sophos Firewall configuration.</t>
    </r>
    <r>
      <rPr>
        <sz val="11"/>
        <color rgb="FF000000"/>
        <rFont val="Calibri"/>
      </rPr>
      <t xml:space="preserve">
</t>
    </r>
    <r>
      <rPr>
        <sz val="11"/>
        <color rgb="FF000000"/>
        <rFont val="Calibri"/>
      </rPr>
      <t>1.Sophos Central configuration,</t>
    </r>
    <r>
      <rPr>
        <sz val="11"/>
        <color rgb="FF000000"/>
        <rFont val="Calibri"/>
      </rPr>
      <t xml:space="preserve">
</t>
    </r>
    <r>
      <rPr>
        <sz val="11"/>
        <color rgb="FF000000"/>
        <rFont val="Calibri"/>
      </rPr>
      <t>Login to Sophos Central Dashboard to which the firewall is registered and managed from.Navigate to 'My Products' &gt; 'DNS Protection' &gt; 'Locations' &gt; Click on 'Add' &gt; Enter the name and description for the location &gt; In 'IPv4 addresses or FQDNs' &gt; Add the firewall WAN Interface IP or the firewall hostname registered with DDNS providers &gt; Click on 'Save.'</t>
    </r>
    <r>
      <rPr>
        <sz val="11"/>
        <color rgb="FF000000"/>
        <rFont val="Calibri"/>
      </rPr>
      <t xml:space="preserve">
</t>
    </r>
    <r>
      <rPr>
        <sz val="11"/>
        <color rgb="FF000000"/>
        <rFont val="Calibri"/>
      </rPr>
      <t>In Sophos Central, copy the DNS Protection IP addresses; these IP addresses need to be configured in Sophos Firewall to be use DNS Protection.To copy the DNS Protection IP address, navigate to 'My Products ' &gt; ' DNS Protection ' &gt; ' Installers' &gt; Next to IP addresses, click 'Copy.'</t>
    </r>
    <r>
      <rPr>
        <sz val="11"/>
        <color rgb="FF000000"/>
        <rFont val="Calibri"/>
      </rPr>
      <t xml:space="preserve">
</t>
    </r>
    <r>
      <rPr>
        <sz val="11"/>
        <color rgb="FF000000"/>
        <rFont val="Calibri"/>
      </rPr>
      <t>- Sophos Firewall Configuration</t>
    </r>
    <r>
      <rPr>
        <sz val="11"/>
        <color rgb="FF000000"/>
        <rFont val="Calibri"/>
      </rPr>
      <t xml:space="preserve">
</t>
    </r>
    <r>
      <rPr>
        <sz val="11"/>
        <color rgb="FF000000"/>
        <rFont val="Calibri"/>
      </rPr>
      <t>Navigate to 'Configure' &gt; 'Network' &gt; 'DNS' &gt; 'DNS Configuration' &gt; 'IPv4' &gt; 'Static DNS' &gt; In 'DNS 1' enter one of the IP addresses copied from Sophos Central to be used as a primary DNS Protection Server. &gt; In 'DNS 2' enter the other IP addresses copied from Sophos Central to be used as a secondary DNS Protection Server. We recommend you don't add any other DNS server in DNS 3. If the firewall switches to the third DNS server, you will lose the protection offered by DNS protection.</t>
    </r>
    <r>
      <rPr>
        <sz val="11"/>
        <color rgb="FF000000"/>
        <rFont val="Calibri"/>
      </rPr>
      <t xml:space="preserve">
</t>
    </r>
    <r>
      <rPr>
        <sz val="11"/>
        <color rgb="FF000000"/>
        <rFont val="Calibri"/>
      </rPr>
      <t>Navigate to 'Configure' &gt; 'Network' &gt; 'DNS' &gt; 'DNS Configuration' &gt; 'IPv6' &gt; 'Static DNS' &gt; Leave DNS 1 , DNS 2, DNS 3 blank</t>
    </r>
    <r>
      <rPr>
        <sz val="11"/>
        <color rgb="FF000000"/>
        <rFont val="Calibri"/>
      </rPr>
      <t xml:space="preserve">
</t>
    </r>
    <r>
      <rPr>
        <sz val="11"/>
        <color rgb="FF000000"/>
        <rFont val="Calibri"/>
      </rPr>
      <t>Navigate to 'Configure' &gt; 'Network' &gt; 'DNS' &gt; 'DNS Configuration' &gt; 'DNS query configuration' &gt; Select 'Choose IPv4 DNS Server over IPv6'</t>
    </r>
    <r>
      <rPr>
        <sz val="11"/>
        <color rgb="FF000000"/>
        <rFont val="Calibri"/>
      </rPr>
      <t xml:space="preserve">
</t>
    </r>
    <r>
      <rPr>
        <sz val="11"/>
        <color rgb="FF000000"/>
        <rFont val="Calibri"/>
      </rPr>
      <t>Click 'Apply'</t>
    </r>
    <r>
      <rPr>
        <sz val="11"/>
        <color rgb="FF000000"/>
        <rFont val="Calibri"/>
      </rPr>
      <t xml:space="preserve">
</t>
    </r>
    <r>
      <rPr>
        <sz val="11"/>
        <color rgb="FF000000"/>
        <rFont val="Calibri"/>
      </rPr>
      <t>Setup network devices to use Sophos Firewall as the DNS resolver.Update the firewall DHCP Server so that the network devices use the firewall as the DNS resolver.Navigate to ' Configure ' &gt; 'Network' &gt; 'DHCP' &gt; Under 'Server' select the configured DHCP server and Click on 'Edit' &gt;  In 'Interface', make note of the selected DHCP Interface's IP address &gt; 'DNS Server' &gt; Unselect 'Use device's DNS settings' &gt; 'Primary DNS' , enter the IP address of the DHCP interface noted in the above &gt; 'Secondary DNS', enter the Public IP address of the DNS protection obtained from Sophos Central in the above step &gt; Click 'Save'Repeat these stpes for all the configured DHCP servers in the firewall</t>
    </r>
  </si>
  <si>
    <r>
      <rPr>
        <sz val="11"/>
        <color rgb="FF000000"/>
        <rFont val="Calibri"/>
      </rPr>
      <t>Sophos DNS protection is a cloud-based service that blocks access to malicious or unwanted domains using real-time threat intelligence from SophosLabs. This method provides enhanced web security without requiring a third-party DNS solution.</t>
    </r>
  </si>
  <si>
    <r>
      <rPr>
        <sz val="11"/>
        <color rgb="FF000000"/>
        <rFont val="Calibri"/>
      </rPr>
      <t>By default DNS protection in Sophos Firewall is not configured</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</si>
  <si>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</si>
  <si>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</si>
  <si>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</si>
  <si>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</si>
  <si>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</si>
  <si>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</si>
  <si>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</si>
  <si>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</si>
  <si>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</si>
  <si>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</si>
  <si>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</si>
  <si>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</si>
  <si>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</si>
  <si>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</si>
  <si>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</si>
  <si>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</si>
  <si>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</si>
  <si>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</si>
  <si>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</si>
  <si>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</si>
  <si>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</si>
  <si>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</si>
  <si>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</si>
  <si>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</si>
  <si>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</si>
  <si>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</si>
  <si>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</si>
  <si>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</si>
  <si>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</si>
  <si>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Sophos Firewall v22 Benchmark</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</si>
  <si>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</si>
  <si>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</si>
  <si>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</si>
  <si>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25 March 2026     </t>
    </r>
    <r>
      <rPr>
        <b/>
        <sz val="11"/>
        <color rgb="FF000000"/>
        <rFont val="Calibri"/>
      </rPr>
      <t>Recommendation Count:</t>
    </r>
    <r>
      <rPr>
        <sz val="11"/>
        <color rgb="FF000000"/>
        <rFont val="Calibri"/>
      </rPr>
      <t xml:space="preserve"> 40</t>
    </r>
  </si>
  <si>
    <t>Development Url:</t>
  </si>
  <si>
    <t>https://workbench.cisecurity.org/benchmarks/24745</t>
  </si>
  <si>
    <t>Download Url:</t>
  </si>
  <si>
    <t>https://downloads.cisecurity.org/#/</t>
  </si>
  <si>
    <t>Guide Overview:</t>
  </si>
  <si>
    <r>
      <rPr>
        <sz val="11"/>
        <color rgb="FF000000"/>
        <rFont val="Calibri"/>
      </rPr>
      <t>OverviewThis document provides prescriptive guidance for establishing a secure configuration posture for Sophos Firewalls running SFOS version v22. This guide was tested against SFOS v22.</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</si>
  <si>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</si>
  <si>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SFOS v22 on a Sophos Firewall.</t>
    </r>
  </si>
  <si>
    <t>Profiles:</t>
  </si>
  <si>
    <r>
      <rPr>
        <b/>
        <sz val="11"/>
        <color rgb="FF240458"/>
        <rFont val="Calibri"/>
      </rPr>
      <t>Level 1</t>
    </r>
  </si>
  <si>
    <r>
      <rPr>
        <sz val="11"/>
        <color rgb="FF000000"/>
        <rFont val="Calibri"/>
      </rPr>
      <t>Items in this profile intend to:o	be practical and prudent;o	provide a clear security benefit; ando	not negatively inhibit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</si>
  <si>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</si>
  <si>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characteristics:o	are intended for environments or use cases where security is paramounto	acts as a defense in depth measureo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</si>
  <si>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</si>
  <si>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</si>
  <si>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</si>
  <si>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</si>
  <si>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</si>
  <si>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</si>
  <si>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</si>
  <si>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</si>
  <si>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</si>
  <si>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</si>
  <si>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</si>
  <si>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</si>
  <si>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</si>
  <si>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</si>
  <si>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</si>
  <si>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</si>
  <si>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</si>
  <si>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</si>
  <si>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</si>
  <si>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</si>
  <si>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</si>
  <si>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Sophos Firewall v22 Benchmark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</si>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</sst>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F8A3-49ED-A4AA-0514974BEAF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F8A3-49ED-A4AA-0514974BEAF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40</c:v>
                </c:pt>
              </c:numCache>
            </c:numRef>
          </c:val>
          <c:extLst>
            <c:ext xmlns:c16="http://schemas.microsoft.com/office/drawing/2014/chart" uri="{C3380CC4-5D6E-409C-BE32-E72D297353CC}">
              <c16:uniqueId val="{00000002-F8A3-49ED-A4AA-0514974BEAF2}"/>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15F3-40FE-BAE9-D084B0E7DE7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15F3-40FE-BAE9-D084B0E7DE7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19</c:v>
                </c:pt>
                <c:pt idx="1">
                  <c:v>21</c:v>
                </c:pt>
              </c:numCache>
            </c:numRef>
          </c:val>
          <c:extLst>
            <c:ext xmlns:c16="http://schemas.microsoft.com/office/drawing/2014/chart" uri="{C3380CC4-5D6E-409C-BE32-E72D297353CC}">
              <c16:uniqueId val="{00000002-15F3-40FE-BAE9-D084B0E7DE7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BD3-4825-8D00-F7ACE0B5FD5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BD3-4825-8D00-F7ACE0B5FD5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40</c:v>
                </c:pt>
              </c:numCache>
            </c:numRef>
          </c:val>
          <c:extLst>
            <c:ext xmlns:c16="http://schemas.microsoft.com/office/drawing/2014/chart" uri="{C3380CC4-5D6E-409C-BE32-E72D297353CC}">
              <c16:uniqueId val="{00000002-EBD3-4825-8D00-F7ACE0B5FD5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3D12-463D-B825-98EABC6DC3B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3D12-463D-B825-98EABC6DC3B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6</c:v>
                </c:pt>
                <c:pt idx="1">
                  <c:v>34</c:v>
                </c:pt>
              </c:numCache>
            </c:numRef>
          </c:val>
          <c:extLst>
            <c:ext xmlns:c16="http://schemas.microsoft.com/office/drawing/2014/chart" uri="{C3380CC4-5D6E-409C-BE32-E72D297353CC}">
              <c16:uniqueId val="{00000002-3D12-463D-B825-98EABC6DC3B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ED9-41DC-B135-0BB166E03CA1}"/>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ED9-41DC-B135-0BB166E03CA1}"/>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40</c:v>
                </c:pt>
              </c:numCache>
            </c:numRef>
          </c:val>
          <c:extLst>
            <c:ext xmlns:c16="http://schemas.microsoft.com/office/drawing/2014/chart" uri="{C3380CC4-5D6E-409C-BE32-E72D297353CC}">
              <c16:uniqueId val="{00000002-4ED9-41DC-B135-0BB166E03CA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1919-4A2A-AF2C-CD1559C39F4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1919-4A2A-AF2C-CD1559C39F4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40</c:v>
                </c:pt>
              </c:numCache>
            </c:numRef>
          </c:val>
          <c:extLst>
            <c:ext xmlns:c16="http://schemas.microsoft.com/office/drawing/2014/chart" uri="{C3380CC4-5D6E-409C-BE32-E72D297353CC}">
              <c16:uniqueId val="{00000002-1919-4A2A-AF2C-CD1559C39F4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E356-40F1-8766-0A27187DF80E}"/>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E356-40F1-8766-0A27187DF80E}"/>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E356-40F1-8766-0A27187DF80E}"/>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E356-40F1-8766-0A27187DF80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57E8-4DFB-B2F7-C01CAC55CF4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3qb30w">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j0ctdr">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t3ay42">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wmbokg">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riyxn3">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isrwy4">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vpcrrf">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mtckth">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41">
  <autoFilter ref="A1:Q41"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4745"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262</v>
      </c>
    </row>
    <row r="3" spans="2:3" ht="15" customHeight="1" x14ac:dyDescent="0.35"/>
    <row r="4" spans="2:3" ht="58" x14ac:dyDescent="0.35">
      <c r="B4" s="20" t="s">
        <v>263</v>
      </c>
      <c r="C4" s="21" t="s">
        <v>264</v>
      </c>
    </row>
    <row r="5" spans="2:3" x14ac:dyDescent="0.35">
      <c r="C5" s="21" t="s">
        <v>265</v>
      </c>
    </row>
    <row r="6" spans="2:3" x14ac:dyDescent="0.35">
      <c r="C6" s="18" t="s">
        <v>266</v>
      </c>
    </row>
    <row r="7" spans="2:3" ht="10" customHeight="1" x14ac:dyDescent="0.35"/>
    <row r="8" spans="2:3" ht="232" x14ac:dyDescent="0.35">
      <c r="B8" s="22" t="s">
        <v>267</v>
      </c>
      <c r="C8" s="21" t="s">
        <v>268</v>
      </c>
    </row>
    <row r="9" spans="2:3" ht="10" customHeight="1" x14ac:dyDescent="0.35"/>
    <row r="10" spans="2:3" ht="35" customHeight="1" x14ac:dyDescent="0.35">
      <c r="B10" s="22" t="s">
        <v>269</v>
      </c>
      <c r="C10" s="21" t="s">
        <v>270</v>
      </c>
    </row>
    <row r="11" spans="2:3" ht="75" customHeight="1" x14ac:dyDescent="0.35">
      <c r="B11" s="18" t="s">
        <v>25</v>
      </c>
      <c r="C11" s="21" t="s">
        <v>271</v>
      </c>
    </row>
    <row r="12" spans="2:3" ht="47" customHeight="1" x14ac:dyDescent="0.35">
      <c r="B12" s="18" t="s">
        <v>25</v>
      </c>
      <c r="C12" s="21" t="s">
        <v>272</v>
      </c>
    </row>
    <row r="13" spans="2:3" ht="35" customHeight="1" x14ac:dyDescent="0.35">
      <c r="B13" s="18" t="s">
        <v>25</v>
      </c>
      <c r="C13" s="21" t="s">
        <v>273</v>
      </c>
    </row>
    <row r="14" spans="2:3" ht="32" customHeight="1" x14ac:dyDescent="0.35">
      <c r="B14" s="18" t="s">
        <v>25</v>
      </c>
      <c r="C14" s="21" t="s">
        <v>274</v>
      </c>
    </row>
    <row r="15" spans="2:3" ht="30" customHeight="1" x14ac:dyDescent="0.35">
      <c r="B15" s="18" t="s">
        <v>25</v>
      </c>
      <c r="C15" s="21" t="s">
        <v>275</v>
      </c>
    </row>
    <row r="16" spans="2:3" ht="10" customHeight="1" x14ac:dyDescent="0.35"/>
    <row r="17" spans="1:3" ht="145" customHeight="1" x14ac:dyDescent="0.35">
      <c r="B17" s="22" t="s">
        <v>276</v>
      </c>
      <c r="C17" s="21" t="s">
        <v>277</v>
      </c>
    </row>
    <row r="18" spans="1:3" ht="10" customHeight="1" x14ac:dyDescent="0.35"/>
    <row r="19" spans="1:3" ht="3" customHeight="1" x14ac:dyDescent="0.35">
      <c r="B19" s="23"/>
      <c r="C19" s="23"/>
    </row>
    <row r="20" spans="1:3" ht="12" customHeight="1" x14ac:dyDescent="0.35"/>
    <row r="21" spans="1:3" ht="35" customHeight="1" x14ac:dyDescent="0.35">
      <c r="A21" s="25"/>
      <c r="B21" s="26" t="s">
        <v>278</v>
      </c>
      <c r="C21" s="27" t="s">
        <v>279</v>
      </c>
    </row>
    <row r="22" spans="1:3" ht="18" customHeight="1" x14ac:dyDescent="0.35">
      <c r="A22" s="25"/>
      <c r="B22" s="25" t="s">
        <v>25</v>
      </c>
      <c r="C22" s="27" t="s">
        <v>280</v>
      </c>
    </row>
    <row r="23" spans="1:3" ht="18" customHeight="1" x14ac:dyDescent="0.35">
      <c r="A23" s="25"/>
      <c r="B23" s="25" t="s">
        <v>25</v>
      </c>
      <c r="C23" s="27" t="s">
        <v>281</v>
      </c>
    </row>
    <row r="24" spans="1:3" ht="18" customHeight="1" x14ac:dyDescent="0.35">
      <c r="A24" s="25"/>
      <c r="B24" s="25" t="s">
        <v>25</v>
      </c>
      <c r="C24" s="27" t="s">
        <v>282</v>
      </c>
    </row>
    <row r="25" spans="1:3" ht="18" customHeight="1" x14ac:dyDescent="0.35">
      <c r="A25" s="25"/>
      <c r="B25" s="25" t="s">
        <v>25</v>
      </c>
      <c r="C25" s="27" t="s">
        <v>283</v>
      </c>
    </row>
    <row r="26" spans="1:3" ht="18" customHeight="1" x14ac:dyDescent="0.35">
      <c r="A26" s="25"/>
      <c r="B26" s="25" t="s">
        <v>25</v>
      </c>
      <c r="C26" s="27" t="s">
        <v>284</v>
      </c>
    </row>
    <row r="27" spans="1:3" ht="18" customHeight="1" x14ac:dyDescent="0.35">
      <c r="A27" s="25"/>
      <c r="B27" s="25" t="s">
        <v>25</v>
      </c>
      <c r="C27" s="27" t="s">
        <v>285</v>
      </c>
    </row>
    <row r="28" spans="1:3" ht="18" customHeight="1" x14ac:dyDescent="0.35">
      <c r="A28" s="25"/>
      <c r="B28" s="25" t="s">
        <v>25</v>
      </c>
      <c r="C28" s="27" t="s">
        <v>286</v>
      </c>
    </row>
    <row r="29" spans="1:3" ht="18" customHeight="1" x14ac:dyDescent="0.35">
      <c r="A29" s="25"/>
      <c r="B29" s="25" t="s">
        <v>25</v>
      </c>
      <c r="C29" s="27" t="s">
        <v>287</v>
      </c>
    </row>
    <row r="30" spans="1:3" ht="44" customHeight="1" x14ac:dyDescent="0.35">
      <c r="A30" s="25"/>
      <c r="B30" s="25" t="s">
        <v>25</v>
      </c>
      <c r="C30" s="28" t="s">
        <v>288</v>
      </c>
    </row>
    <row r="31" spans="1:3" ht="10" customHeight="1" x14ac:dyDescent="0.35"/>
    <row r="32" spans="1:3" ht="3" customHeight="1" x14ac:dyDescent="0.35">
      <c r="B32" s="23"/>
      <c r="C32" s="23"/>
    </row>
    <row r="33" spans="2:3" ht="12" customHeight="1" x14ac:dyDescent="0.35"/>
    <row r="34" spans="2:3" ht="24" customHeight="1" x14ac:dyDescent="0.35">
      <c r="B34" s="29" t="s">
        <v>289</v>
      </c>
      <c r="C34" s="30" t="s">
        <v>290</v>
      </c>
    </row>
    <row r="35" spans="2:3" ht="18.5" x14ac:dyDescent="0.35">
      <c r="B35" s="29" t="s">
        <v>291</v>
      </c>
      <c r="C35" s="31" t="s">
        <v>292</v>
      </c>
    </row>
    <row r="36" spans="2:3" ht="27" customHeight="1" x14ac:dyDescent="0.35">
      <c r="B36" s="32" t="s">
        <v>293</v>
      </c>
      <c r="C36" s="24" t="s">
        <v>294</v>
      </c>
    </row>
    <row r="37" spans="2:3" x14ac:dyDescent="0.35">
      <c r="B37" s="29" t="s">
        <v>295</v>
      </c>
      <c r="C37" s="33" t="s">
        <v>296</v>
      </c>
    </row>
    <row r="38" spans="2:3" x14ac:dyDescent="0.35">
      <c r="B38" s="29" t="s">
        <v>297</v>
      </c>
      <c r="C38" s="33" t="s">
        <v>298</v>
      </c>
    </row>
    <row r="39" spans="2:3" ht="10" customHeight="1" x14ac:dyDescent="0.35"/>
    <row r="40" spans="2:3" ht="29" x14ac:dyDescent="0.35">
      <c r="B40" s="29" t="s">
        <v>299</v>
      </c>
      <c r="C40" s="34" t="s">
        <v>300</v>
      </c>
    </row>
    <row r="42" spans="2:3" ht="43.5" x14ac:dyDescent="0.35">
      <c r="B42" s="29" t="s">
        <v>301</v>
      </c>
      <c r="C42" s="21" t="s">
        <v>302</v>
      </c>
    </row>
    <row r="43" spans="2:3" ht="10" customHeight="1" x14ac:dyDescent="0.35"/>
    <row r="44" spans="2:3" x14ac:dyDescent="0.35">
      <c r="B44" s="29" t="s">
        <v>303</v>
      </c>
      <c r="C44" s="35" t="s">
        <v>304</v>
      </c>
    </row>
    <row r="45" spans="2:3" ht="29" x14ac:dyDescent="0.35">
      <c r="C45" s="21" t="s">
        <v>305</v>
      </c>
    </row>
    <row r="47" spans="2:3" x14ac:dyDescent="0.35">
      <c r="C47" s="35" t="s">
        <v>306</v>
      </c>
    </row>
    <row r="48" spans="2:3" ht="43.5" x14ac:dyDescent="0.35">
      <c r="C48" s="21" t="s">
        <v>307</v>
      </c>
    </row>
    <row r="49" spans="2:3" ht="10" customHeight="1" x14ac:dyDescent="0.35"/>
    <row r="50" spans="2:3" ht="3" customHeight="1" x14ac:dyDescent="0.35">
      <c r="B50" s="23"/>
      <c r="C50" s="23"/>
    </row>
    <row r="51" spans="2:3" ht="12" customHeight="1" x14ac:dyDescent="0.35"/>
    <row r="52" spans="2:3" ht="130.5" x14ac:dyDescent="0.35">
      <c r="B52" s="20" t="s">
        <v>308</v>
      </c>
      <c r="C52" s="21" t="s">
        <v>309</v>
      </c>
    </row>
    <row r="53" spans="2:3" ht="6" customHeight="1" x14ac:dyDescent="0.35"/>
    <row r="54" spans="2:3" ht="217.5" x14ac:dyDescent="0.35">
      <c r="C54" s="21" t="s">
        <v>310</v>
      </c>
    </row>
    <row r="55" spans="2:3" ht="6" customHeight="1" x14ac:dyDescent="0.35"/>
    <row r="56" spans="2:3" ht="43.5" x14ac:dyDescent="0.35">
      <c r="C56" s="21" t="s">
        <v>311</v>
      </c>
    </row>
    <row r="57" spans="2:3" ht="10" customHeight="1" x14ac:dyDescent="0.35"/>
    <row r="58" spans="2:3" ht="3" customHeight="1" x14ac:dyDescent="0.35">
      <c r="B58" s="23"/>
      <c r="C58" s="23"/>
    </row>
    <row r="59" spans="2:3" ht="12" customHeight="1" x14ac:dyDescent="0.35"/>
    <row r="60" spans="2:3" ht="145" x14ac:dyDescent="0.35">
      <c r="B60" s="20" t="s">
        <v>312</v>
      </c>
      <c r="C60" s="21" t="s">
        <v>313</v>
      </c>
    </row>
    <row r="61" spans="2:3" ht="6" customHeight="1" x14ac:dyDescent="0.35"/>
    <row r="62" spans="2:3" ht="203" x14ac:dyDescent="0.35">
      <c r="C62" s="21" t="s">
        <v>314</v>
      </c>
    </row>
    <row r="63" spans="2:3" ht="6" customHeight="1" x14ac:dyDescent="0.35"/>
    <row r="64" spans="2:3" ht="43.5" x14ac:dyDescent="0.35">
      <c r="C64" s="21" t="s">
        <v>315</v>
      </c>
    </row>
    <row r="65" spans="2:3" ht="10" customHeight="1" x14ac:dyDescent="0.35"/>
    <row r="66" spans="2:3" ht="3" customHeight="1" x14ac:dyDescent="0.35">
      <c r="B66" s="23"/>
      <c r="C66" s="23"/>
    </row>
    <row r="67" spans="2:3" ht="12" customHeight="1" x14ac:dyDescent="0.35"/>
    <row r="68" spans="2:3" ht="101.5" x14ac:dyDescent="0.35">
      <c r="B68" s="20" t="s">
        <v>316</v>
      </c>
      <c r="C68" s="21" t="s">
        <v>317</v>
      </c>
    </row>
    <row r="69" spans="2:3" ht="6" customHeight="1" x14ac:dyDescent="0.35"/>
    <row r="70" spans="2:3" ht="145" x14ac:dyDescent="0.35">
      <c r="C70" s="21" t="s">
        <v>318</v>
      </c>
    </row>
    <row r="71" spans="2:3" ht="6" customHeight="1" x14ac:dyDescent="0.35"/>
    <row r="72" spans="2:3" ht="43.5" x14ac:dyDescent="0.35">
      <c r="C72" s="21" t="s">
        <v>319</v>
      </c>
    </row>
    <row r="73" spans="2:3" ht="10" customHeight="1" x14ac:dyDescent="0.35"/>
    <row r="74" spans="2:3" ht="3" customHeight="1" x14ac:dyDescent="0.35">
      <c r="B74" s="23"/>
      <c r="C74" s="23"/>
    </row>
    <row r="75" spans="2:3" ht="12" customHeight="1" x14ac:dyDescent="0.35"/>
    <row r="76" spans="2:3" ht="26" customHeight="1" x14ac:dyDescent="0.35">
      <c r="B76" s="36" t="s">
        <v>320</v>
      </c>
    </row>
    <row r="77" spans="2:3" ht="8" customHeight="1" x14ac:dyDescent="0.35"/>
    <row r="78" spans="2:3" ht="20" customHeight="1" x14ac:dyDescent="0.35">
      <c r="B78" s="29" t="s">
        <v>321</v>
      </c>
      <c r="C78" s="37" t="s">
        <v>322</v>
      </c>
    </row>
    <row r="79" spans="2:3" ht="116" x14ac:dyDescent="0.35">
      <c r="C79" s="21" t="s">
        <v>323</v>
      </c>
    </row>
    <row r="80" spans="2:3" ht="10" customHeight="1" x14ac:dyDescent="0.35"/>
    <row r="83" spans="2:3" ht="32" customHeight="1" x14ac:dyDescent="0.35">
      <c r="B83" s="106" t="s">
        <v>261</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324</v>
      </c>
      <c r="C2" s="108"/>
      <c r="D2" s="108"/>
      <c r="E2" s="108"/>
      <c r="F2" s="108"/>
      <c r="G2" s="108"/>
      <c r="H2" s="108"/>
      <c r="I2" s="108"/>
    </row>
    <row r="4" spans="2:15" ht="18.5" x14ac:dyDescent="0.45">
      <c r="B4" s="39" t="s">
        <v>325</v>
      </c>
    </row>
    <row r="5" spans="2:15" x14ac:dyDescent="0.35">
      <c r="B5" s="41" t="s">
        <v>25</v>
      </c>
      <c r="C5" s="41" t="s">
        <v>326</v>
      </c>
      <c r="D5" s="41" t="s">
        <v>327</v>
      </c>
      <c r="F5" s="109" t="s">
        <v>328</v>
      </c>
      <c r="G5" s="109"/>
      <c r="H5" s="109"/>
      <c r="I5" s="110" t="s">
        <v>329</v>
      </c>
      <c r="J5" s="110"/>
      <c r="K5" s="110"/>
      <c r="L5" s="110"/>
      <c r="M5" s="110"/>
      <c r="N5" s="110"/>
      <c r="O5" s="110"/>
    </row>
    <row r="6" spans="2:15" x14ac:dyDescent="0.35">
      <c r="B6" s="47" t="s">
        <v>330</v>
      </c>
      <c r="C6" s="48">
        <v>40</v>
      </c>
      <c r="D6" s="49" t="s">
        <v>25</v>
      </c>
      <c r="F6" s="109" t="s">
        <v>331</v>
      </c>
      <c r="G6" s="109"/>
      <c r="H6" s="109"/>
      <c r="I6" s="111" t="s">
        <v>332</v>
      </c>
      <c r="J6" s="111"/>
      <c r="K6" s="111"/>
      <c r="L6" s="111"/>
      <c r="M6" s="111"/>
      <c r="N6" s="111"/>
      <c r="O6" s="111"/>
    </row>
    <row r="7" spans="2:15" x14ac:dyDescent="0.35">
      <c r="B7" s="50" t="s">
        <v>333</v>
      </c>
      <c r="C7" s="51">
        <f>C6-C8-C9</f>
        <v>40</v>
      </c>
      <c r="D7" s="52">
        <f>IF(C6&gt;0,C7/C6,0)</f>
        <v>1</v>
      </c>
      <c r="F7" s="109" t="s">
        <v>334</v>
      </c>
      <c r="G7" s="109"/>
      <c r="H7" s="109"/>
      <c r="I7" s="111" t="s">
        <v>332</v>
      </c>
      <c r="J7" s="111"/>
      <c r="K7" s="111"/>
      <c r="L7" s="111"/>
      <c r="M7" s="111"/>
      <c r="N7" s="111"/>
      <c r="O7" s="111"/>
    </row>
    <row r="8" spans="2:15" x14ac:dyDescent="0.35">
      <c r="B8" s="43" t="s">
        <v>335</v>
      </c>
      <c r="C8" s="44">
        <f>COUNTIF('Recommendations'!I:I,"Risk Accepted")</f>
        <v>0</v>
      </c>
      <c r="D8" s="45">
        <f>IF(C6&gt;0,C8/C6,0)</f>
        <v>0</v>
      </c>
      <c r="F8" s="109" t="s">
        <v>336</v>
      </c>
      <c r="G8" s="109"/>
      <c r="H8" s="109"/>
      <c r="I8" s="111" t="s">
        <v>332</v>
      </c>
      <c r="J8" s="111"/>
      <c r="K8" s="111"/>
      <c r="L8" s="111"/>
      <c r="M8" s="111"/>
      <c r="N8" s="111"/>
      <c r="O8" s="111"/>
    </row>
    <row r="9" spans="2:15" x14ac:dyDescent="0.35">
      <c r="B9" s="43" t="s">
        <v>337</v>
      </c>
      <c r="C9" s="44">
        <f>COUNTIF('Recommendations'!I:I,"N/A")</f>
        <v>0</v>
      </c>
      <c r="D9" s="45">
        <f>IF(C6&gt;0,C9/C6,0)</f>
        <v>0</v>
      </c>
      <c r="F9" s="109" t="s">
        <v>338</v>
      </c>
      <c r="G9" s="109"/>
      <c r="H9" s="109"/>
      <c r="I9" s="111" t="s">
        <v>332</v>
      </c>
      <c r="J9" s="111"/>
      <c r="K9" s="111"/>
      <c r="L9" s="111"/>
      <c r="M9" s="111"/>
      <c r="N9" s="111"/>
      <c r="O9" s="111"/>
    </row>
    <row r="12" spans="2:15" ht="18.5" x14ac:dyDescent="0.45">
      <c r="B12" s="39" t="s">
        <v>339</v>
      </c>
    </row>
    <row r="14" spans="2:15" x14ac:dyDescent="0.35">
      <c r="B14" s="53" t="s">
        <v>340</v>
      </c>
    </row>
    <row r="15" spans="2:15" x14ac:dyDescent="0.35">
      <c r="B15" s="41" t="s">
        <v>25</v>
      </c>
      <c r="C15" s="41" t="s">
        <v>341</v>
      </c>
      <c r="D15" s="41" t="s">
        <v>342</v>
      </c>
      <c r="E15" s="41" t="s">
        <v>343</v>
      </c>
      <c r="F15" s="41" t="s">
        <v>344</v>
      </c>
    </row>
    <row r="16" spans="2:15" x14ac:dyDescent="0.35">
      <c r="B16" s="43" t="s">
        <v>345</v>
      </c>
      <c r="C16" s="44">
        <f>COUNTIF('Recommendations'!P:P,"Resolved")</f>
        <v>0</v>
      </c>
      <c r="D16" s="44">
        <f>COUNTIF('Recommendations'!P:P,"Testing")</f>
        <v>0</v>
      </c>
      <c r="E16" s="44">
        <f>COUNTIF('Recommendations'!P:P,"Outstanding")</f>
        <v>40</v>
      </c>
      <c r="F16" s="44">
        <f>SUM(C16:E16)</f>
        <v>40</v>
      </c>
    </row>
    <row r="18" spans="2:6" x14ac:dyDescent="0.35">
      <c r="B18" s="53" t="s">
        <v>346</v>
      </c>
    </row>
    <row r="19" spans="2:6" x14ac:dyDescent="0.35">
      <c r="B19" s="54" t="s">
        <v>25</v>
      </c>
      <c r="C19" s="54" t="s">
        <v>341</v>
      </c>
      <c r="D19" s="54" t="s">
        <v>342</v>
      </c>
      <c r="E19" s="54" t="s">
        <v>343</v>
      </c>
      <c r="F19" s="54" t="s">
        <v>25</v>
      </c>
    </row>
    <row r="20" spans="2:6" x14ac:dyDescent="0.35">
      <c r="B20" s="43" t="s">
        <v>345</v>
      </c>
      <c r="C20" s="45">
        <f>IF(F16&gt;0, C16/F16, 0)</f>
        <v>0</v>
      </c>
      <c r="D20" s="45">
        <f>IF(F16&gt;0, D16/F16, 0)</f>
        <v>0</v>
      </c>
      <c r="E20" s="45">
        <f>IF(F16&gt;0, E16/F16, 0)</f>
        <v>1</v>
      </c>
      <c r="F20" s="46" t="s">
        <v>25</v>
      </c>
    </row>
    <row r="25" spans="2:6" ht="18.5" x14ac:dyDescent="0.45">
      <c r="B25" s="39" t="s">
        <v>347</v>
      </c>
    </row>
    <row r="27" spans="2:6" x14ac:dyDescent="0.35">
      <c r="B27" s="53" t="s">
        <v>340</v>
      </c>
    </row>
    <row r="28" spans="2:6" x14ac:dyDescent="0.35">
      <c r="B28" s="41" t="s">
        <v>4</v>
      </c>
      <c r="C28" s="41" t="s">
        <v>341</v>
      </c>
      <c r="D28" s="41" t="s">
        <v>342</v>
      </c>
      <c r="E28" s="41" t="s">
        <v>343</v>
      </c>
      <c r="F28" s="41" t="s">
        <v>344</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19</v>
      </c>
      <c r="F29" s="44">
        <f>SUM(C29:E29)</f>
        <v>19</v>
      </c>
    </row>
    <row r="30" spans="2:6" x14ac:dyDescent="0.35">
      <c r="B30" s="43" t="s">
        <v>45</v>
      </c>
      <c r="C30" s="44">
        <f>COUNTIFS('Recommendations'!E:E,"Level 2",'Recommendations'!P:P,"=Resolved")</f>
        <v>0</v>
      </c>
      <c r="D30" s="44">
        <f>COUNTIFS('Recommendations'!E:E,"=Level 2",'Recommendations'!P:P,"=Testing")</f>
        <v>0</v>
      </c>
      <c r="E30" s="44">
        <f>COUNTIFS('Recommendations'!E:E,"=Level 2",'Recommendations'!P:P,"=Outstanding")</f>
        <v>21</v>
      </c>
      <c r="F30" s="44">
        <f>SUM(C30:E30)</f>
        <v>21</v>
      </c>
    </row>
    <row r="32" spans="2:6" x14ac:dyDescent="0.35">
      <c r="B32" s="53" t="s">
        <v>346</v>
      </c>
    </row>
    <row r="33" spans="2:6" x14ac:dyDescent="0.35">
      <c r="B33" s="54" t="s">
        <v>4</v>
      </c>
      <c r="C33" s="54" t="s">
        <v>341</v>
      </c>
      <c r="D33" s="54" t="s">
        <v>342</v>
      </c>
      <c r="E33" s="54" t="s">
        <v>343</v>
      </c>
      <c r="F33" s="54" t="s">
        <v>25</v>
      </c>
    </row>
    <row r="34" spans="2:6" x14ac:dyDescent="0.35">
      <c r="B34" s="43" t="s">
        <v>21</v>
      </c>
      <c r="C34" s="45">
        <f>IF(F29&gt;0, C29/F29, 0)</f>
        <v>0</v>
      </c>
      <c r="D34" s="45">
        <f>IF(F29&gt;0, D29/F29, 0)</f>
        <v>0</v>
      </c>
      <c r="E34" s="45">
        <f>IF(F29&gt;0, E29/F29, 0)</f>
        <v>1</v>
      </c>
      <c r="F34" s="46" t="s">
        <v>25</v>
      </c>
    </row>
    <row r="35" spans="2:6" x14ac:dyDescent="0.35">
      <c r="B35" s="43" t="s">
        <v>45</v>
      </c>
      <c r="C35" s="45">
        <f>IF(F30&gt;0, C30/F30, 0)</f>
        <v>0</v>
      </c>
      <c r="D35" s="45">
        <f>IF(F30&gt;0, D30/F30, 0)</f>
        <v>0</v>
      </c>
      <c r="E35" s="45">
        <f>IF(F30&gt;0, E30/F30, 0)</f>
        <v>1</v>
      </c>
      <c r="F35" s="46" t="s">
        <v>25</v>
      </c>
    </row>
    <row r="40" spans="2:6" ht="18.5" x14ac:dyDescent="0.45">
      <c r="B40" s="39" t="s">
        <v>348</v>
      </c>
    </row>
    <row r="42" spans="2:6" x14ac:dyDescent="0.35">
      <c r="B42" s="53" t="s">
        <v>340</v>
      </c>
    </row>
    <row r="43" spans="2:6" x14ac:dyDescent="0.35">
      <c r="B43" s="41" t="s">
        <v>7</v>
      </c>
      <c r="C43" s="41" t="s">
        <v>341</v>
      </c>
      <c r="D43" s="41" t="s">
        <v>342</v>
      </c>
      <c r="E43" s="41" t="s">
        <v>343</v>
      </c>
      <c r="F43" s="41" t="s">
        <v>344</v>
      </c>
    </row>
    <row r="44" spans="2:6" x14ac:dyDescent="0.35">
      <c r="B44" s="43" t="s">
        <v>349</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350</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351</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352</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353</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40</v>
      </c>
      <c r="F49" s="44">
        <f t="shared" si="0"/>
        <v>40</v>
      </c>
    </row>
    <row r="51" spans="2:6" x14ac:dyDescent="0.35">
      <c r="B51" s="53" t="s">
        <v>346</v>
      </c>
    </row>
    <row r="52" spans="2:6" x14ac:dyDescent="0.35">
      <c r="B52" s="54" t="s">
        <v>7</v>
      </c>
      <c r="C52" s="54" t="s">
        <v>341</v>
      </c>
      <c r="D52" s="54" t="s">
        <v>342</v>
      </c>
      <c r="E52" s="54" t="s">
        <v>343</v>
      </c>
      <c r="F52" s="54" t="s">
        <v>25</v>
      </c>
    </row>
    <row r="53" spans="2:6" x14ac:dyDescent="0.35">
      <c r="B53" s="43" t="s">
        <v>349</v>
      </c>
      <c r="C53" s="45">
        <f t="shared" ref="C53:C58" si="1">IF(F44&gt;0, C44/F44, 0)</f>
        <v>0</v>
      </c>
      <c r="D53" s="45">
        <f t="shared" ref="D53:D58" si="2">IF(F44&gt;0, D44/F44, 0)</f>
        <v>0</v>
      </c>
      <c r="E53" s="45">
        <f t="shared" ref="E53:E58" si="3">IF(F44&gt;0, E44/F44, 0)</f>
        <v>0</v>
      </c>
      <c r="F53" s="46" t="s">
        <v>25</v>
      </c>
    </row>
    <row r="54" spans="2:6" x14ac:dyDescent="0.35">
      <c r="B54" s="43" t="s">
        <v>350</v>
      </c>
      <c r="C54" s="45">
        <f t="shared" si="1"/>
        <v>0</v>
      </c>
      <c r="D54" s="45">
        <f t="shared" si="2"/>
        <v>0</v>
      </c>
      <c r="E54" s="45">
        <f t="shared" si="3"/>
        <v>0</v>
      </c>
      <c r="F54" s="46" t="s">
        <v>25</v>
      </c>
    </row>
    <row r="55" spans="2:6" x14ac:dyDescent="0.35">
      <c r="B55" s="43" t="s">
        <v>351</v>
      </c>
      <c r="C55" s="45">
        <f t="shared" si="1"/>
        <v>0</v>
      </c>
      <c r="D55" s="45">
        <f t="shared" si="2"/>
        <v>0</v>
      </c>
      <c r="E55" s="45">
        <f t="shared" si="3"/>
        <v>0</v>
      </c>
      <c r="F55" s="46" t="s">
        <v>25</v>
      </c>
    </row>
    <row r="56" spans="2:6" x14ac:dyDescent="0.35">
      <c r="B56" s="43" t="s">
        <v>352</v>
      </c>
      <c r="C56" s="45">
        <f t="shared" si="1"/>
        <v>0</v>
      </c>
      <c r="D56" s="45">
        <f t="shared" si="2"/>
        <v>0</v>
      </c>
      <c r="E56" s="45">
        <f t="shared" si="3"/>
        <v>0</v>
      </c>
      <c r="F56" s="46" t="s">
        <v>25</v>
      </c>
    </row>
    <row r="57" spans="2:6" x14ac:dyDescent="0.35">
      <c r="B57" s="43" t="s">
        <v>353</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354</v>
      </c>
    </row>
    <row r="65" spans="2:6" x14ac:dyDescent="0.35">
      <c r="B65" s="53" t="s">
        <v>340</v>
      </c>
    </row>
    <row r="66" spans="2:6" x14ac:dyDescent="0.35">
      <c r="B66" s="41" t="s">
        <v>3</v>
      </c>
      <c r="C66" s="41" t="s">
        <v>341</v>
      </c>
      <c r="D66" s="41" t="s">
        <v>342</v>
      </c>
      <c r="E66" s="41" t="s">
        <v>343</v>
      </c>
      <c r="F66" s="41" t="s">
        <v>344</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6</v>
      </c>
      <c r="F67" s="44">
        <f>SUM(C67:E67)</f>
        <v>6</v>
      </c>
    </row>
    <row r="68" spans="2:6" x14ac:dyDescent="0.35">
      <c r="B68" s="43" t="s">
        <v>38</v>
      </c>
      <c r="C68" s="44">
        <f>COUNTIFS('Recommendations'!D:D,"Manual",'Recommendations'!P:P,"=Resolved")</f>
        <v>0</v>
      </c>
      <c r="D68" s="44">
        <f>COUNTIFS('Recommendations'!D:D,"=Manual",'Recommendations'!P:P,"=Testing")</f>
        <v>0</v>
      </c>
      <c r="E68" s="44">
        <f>COUNTIFS('Recommendations'!D:D,"=Manual",'Recommendations'!P:P,"=Outstanding")</f>
        <v>34</v>
      </c>
      <c r="F68" s="44">
        <f>SUM(C68:E68)</f>
        <v>34</v>
      </c>
    </row>
    <row r="70" spans="2:6" x14ac:dyDescent="0.35">
      <c r="B70" s="53" t="s">
        <v>346</v>
      </c>
    </row>
    <row r="71" spans="2:6" x14ac:dyDescent="0.35">
      <c r="B71" s="54" t="s">
        <v>3</v>
      </c>
      <c r="C71" s="54" t="s">
        <v>341</v>
      </c>
      <c r="D71" s="54" t="s">
        <v>342</v>
      </c>
      <c r="E71" s="54" t="s">
        <v>343</v>
      </c>
      <c r="F71" s="54" t="s">
        <v>25</v>
      </c>
    </row>
    <row r="72" spans="2:6" x14ac:dyDescent="0.35">
      <c r="B72" s="43" t="s">
        <v>20</v>
      </c>
      <c r="C72" s="45">
        <f>IF(F67&gt;0, C67/F67, 0)</f>
        <v>0</v>
      </c>
      <c r="D72" s="45">
        <f>IF(F67&gt;0, D67/F67, 0)</f>
        <v>0</v>
      </c>
      <c r="E72" s="45">
        <f>IF(F67&gt;0, E67/F67, 0)</f>
        <v>1</v>
      </c>
      <c r="F72" s="46" t="s">
        <v>25</v>
      </c>
    </row>
    <row r="73" spans="2:6" x14ac:dyDescent="0.35">
      <c r="B73" s="43" t="s">
        <v>38</v>
      </c>
      <c r="C73" s="45">
        <f>IF(F68&gt;0, C68/F68, 0)</f>
        <v>0</v>
      </c>
      <c r="D73" s="45">
        <f>IF(F68&gt;0, D68/F68, 0)</f>
        <v>0</v>
      </c>
      <c r="E73" s="45">
        <f>IF(F68&gt;0, E68/F68, 0)</f>
        <v>1</v>
      </c>
      <c r="F73" s="46" t="s">
        <v>25</v>
      </c>
    </row>
    <row r="78" spans="2:6" ht="18.5" x14ac:dyDescent="0.45">
      <c r="B78" s="39" t="s">
        <v>355</v>
      </c>
    </row>
    <row r="80" spans="2:6" x14ac:dyDescent="0.35">
      <c r="B80" s="53" t="s">
        <v>340</v>
      </c>
    </row>
    <row r="81" spans="2:6" x14ac:dyDescent="0.35">
      <c r="B81" s="41" t="s">
        <v>5</v>
      </c>
      <c r="C81" s="41" t="s">
        <v>341</v>
      </c>
      <c r="D81" s="41" t="s">
        <v>342</v>
      </c>
      <c r="E81" s="41" t="s">
        <v>343</v>
      </c>
      <c r="F81" s="41" t="s">
        <v>344</v>
      </c>
    </row>
    <row r="82" spans="2:6" x14ac:dyDescent="0.35">
      <c r="B82" s="43" t="s">
        <v>356</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357</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358</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359</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40</v>
      </c>
      <c r="F86" s="44">
        <f>SUM(C86:E86)</f>
        <v>40</v>
      </c>
    </row>
    <row r="88" spans="2:6" x14ac:dyDescent="0.35">
      <c r="B88" s="53" t="s">
        <v>346</v>
      </c>
    </row>
    <row r="89" spans="2:6" x14ac:dyDescent="0.35">
      <c r="B89" s="54" t="s">
        <v>5</v>
      </c>
      <c r="C89" s="54" t="s">
        <v>341</v>
      </c>
      <c r="D89" s="54" t="s">
        <v>342</v>
      </c>
      <c r="E89" s="54" t="s">
        <v>343</v>
      </c>
      <c r="F89" s="54" t="s">
        <v>25</v>
      </c>
    </row>
    <row r="90" spans="2:6" x14ac:dyDescent="0.35">
      <c r="B90" s="43" t="s">
        <v>356</v>
      </c>
      <c r="C90" s="45">
        <f>IF(F82&gt;0, C82/F82, 0)</f>
        <v>0</v>
      </c>
      <c r="D90" s="45">
        <f>IF(F82&gt;0, D82/F82, 0)</f>
        <v>0</v>
      </c>
      <c r="E90" s="45">
        <f>IF(F82&gt;0, E82/F82, 0)</f>
        <v>0</v>
      </c>
      <c r="F90" s="46" t="s">
        <v>25</v>
      </c>
    </row>
    <row r="91" spans="2:6" x14ac:dyDescent="0.35">
      <c r="B91" s="43" t="s">
        <v>357</v>
      </c>
      <c r="C91" s="45">
        <f>IF(F83&gt;0, C83/F83, 0)</f>
        <v>0</v>
      </c>
      <c r="D91" s="45">
        <f>IF(F83&gt;0, D83/F83, 0)</f>
        <v>0</v>
      </c>
      <c r="E91" s="45">
        <f>IF(F83&gt;0, E83/F83, 0)</f>
        <v>0</v>
      </c>
      <c r="F91" s="46" t="s">
        <v>25</v>
      </c>
    </row>
    <row r="92" spans="2:6" x14ac:dyDescent="0.35">
      <c r="B92" s="43" t="s">
        <v>358</v>
      </c>
      <c r="C92" s="45">
        <f>IF(F84&gt;0, C84/F84, 0)</f>
        <v>0</v>
      </c>
      <c r="D92" s="45">
        <f>IF(F84&gt;0, D84/F84, 0)</f>
        <v>0</v>
      </c>
      <c r="E92" s="45">
        <f>IF(F84&gt;0, E84/F84, 0)</f>
        <v>0</v>
      </c>
      <c r="F92" s="46" t="s">
        <v>25</v>
      </c>
    </row>
    <row r="93" spans="2:6" x14ac:dyDescent="0.35">
      <c r="B93" s="43" t="s">
        <v>359</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360</v>
      </c>
    </row>
    <row r="101" spans="2:6" x14ac:dyDescent="0.35">
      <c r="B101" s="53" t="s">
        <v>340</v>
      </c>
    </row>
    <row r="102" spans="2:6" x14ac:dyDescent="0.35">
      <c r="B102" s="41" t="s">
        <v>361</v>
      </c>
      <c r="C102" s="41" t="s">
        <v>341</v>
      </c>
      <c r="D102" s="41" t="s">
        <v>342</v>
      </c>
      <c r="E102" s="41" t="s">
        <v>343</v>
      </c>
      <c r="F102" s="41" t="s">
        <v>344</v>
      </c>
    </row>
    <row r="103" spans="2:6" x14ac:dyDescent="0.35">
      <c r="B103" s="43" t="s">
        <v>362</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363</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364</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40</v>
      </c>
      <c r="F106" s="44">
        <f>SUM(C106:E106)</f>
        <v>40</v>
      </c>
    </row>
    <row r="108" spans="2:6" x14ac:dyDescent="0.35">
      <c r="B108" s="53" t="s">
        <v>346</v>
      </c>
    </row>
    <row r="109" spans="2:6" x14ac:dyDescent="0.35">
      <c r="B109" s="54" t="s">
        <v>361</v>
      </c>
      <c r="C109" s="54" t="s">
        <v>341</v>
      </c>
      <c r="D109" s="54" t="s">
        <v>342</v>
      </c>
      <c r="E109" s="54" t="s">
        <v>343</v>
      </c>
      <c r="F109" s="54" t="s">
        <v>25</v>
      </c>
    </row>
    <row r="110" spans="2:6" x14ac:dyDescent="0.35">
      <c r="B110" s="43" t="s">
        <v>362</v>
      </c>
      <c r="C110" s="45">
        <f>IF(F103&gt;0, C103/F103, 0)</f>
        <v>0</v>
      </c>
      <c r="D110" s="45">
        <f>IF(F103&gt;0, D103/F103, 0)</f>
        <v>0</v>
      </c>
      <c r="E110" s="45">
        <f>IF(F103&gt;0, E103/F103, 0)</f>
        <v>0</v>
      </c>
      <c r="F110" s="46" t="s">
        <v>25</v>
      </c>
    </row>
    <row r="111" spans="2:6" x14ac:dyDescent="0.35">
      <c r="B111" s="43" t="s">
        <v>363</v>
      </c>
      <c r="C111" s="45">
        <f>IF(F104&gt;0, C104/F104, 0)</f>
        <v>0</v>
      </c>
      <c r="D111" s="45">
        <f>IF(F104&gt;0, D104/F104, 0)</f>
        <v>0</v>
      </c>
      <c r="E111" s="45">
        <f>IF(F104&gt;0, E104/F104, 0)</f>
        <v>0</v>
      </c>
      <c r="F111" s="46" t="s">
        <v>25</v>
      </c>
    </row>
    <row r="112" spans="2:6" x14ac:dyDescent="0.35">
      <c r="B112" s="43" t="s">
        <v>364</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365</v>
      </c>
      <c r="J118" s="39" t="s">
        <v>366</v>
      </c>
    </row>
    <row r="119" spans="2:15" x14ac:dyDescent="0.35">
      <c r="B119" s="41" t="s">
        <v>7</v>
      </c>
      <c r="C119" s="112" t="s">
        <v>367</v>
      </c>
      <c r="D119" s="112"/>
      <c r="E119" s="41" t="s">
        <v>333</v>
      </c>
      <c r="F119" s="41" t="s">
        <v>341</v>
      </c>
      <c r="G119" s="112" t="s">
        <v>368</v>
      </c>
      <c r="H119" s="112"/>
      <c r="J119" s="41" t="s">
        <v>7</v>
      </c>
      <c r="K119" s="41" t="s">
        <v>356</v>
      </c>
      <c r="L119" s="41" t="s">
        <v>357</v>
      </c>
      <c r="M119" s="41" t="s">
        <v>358</v>
      </c>
      <c r="N119" s="41" t="s">
        <v>359</v>
      </c>
      <c r="O119" s="41" t="s">
        <v>22</v>
      </c>
    </row>
    <row r="120" spans="2:15" x14ac:dyDescent="0.35">
      <c r="B120" s="47" t="s">
        <v>349</v>
      </c>
      <c r="C120" s="113" t="s">
        <v>25</v>
      </c>
      <c r="D120" s="113"/>
      <c r="E120" s="44">
        <f>COUNTIF('Recommendations'!H:H,"Phase1")-COUNTIFS('Recommendations'!H:H,"Phase1",'Recommendations'!I:I,"Risk Accepted")-COUNTIFS('Recommendations'!H:H,"Phase1",'Recommendations'!I:I,"N/A")</f>
        <v>0</v>
      </c>
      <c r="F120" s="44">
        <f>COUNTIFS('Recommendations'!H:H,"Phase1",'Recommendations'!P:P,"Resolved")</f>
        <v>0</v>
      </c>
      <c r="G120" s="114">
        <f t="shared" ref="G120:G125" si="4">IF(E120&gt;0,F120/E120,0)</f>
        <v>0</v>
      </c>
      <c r="H120" s="114"/>
      <c r="J120" s="47" t="s">
        <v>349</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350</v>
      </c>
      <c r="C121" s="113" t="s">
        <v>25</v>
      </c>
      <c r="D121" s="113"/>
      <c r="E121" s="44">
        <f>COUNTIF('Recommendations'!H:H,"Phase2")-COUNTIFS('Recommendations'!H:H,"Phase2",'Recommendations'!I:I,"Risk Accepted")-COUNTIFS('Recommendations'!H:H,"Phase2",'Recommendations'!I:I,"N/A")</f>
        <v>0</v>
      </c>
      <c r="F121" s="44">
        <f>COUNTIFS('Recommendations'!H:H,"Phase2",'Recommendations'!P:P,"Resolved")</f>
        <v>0</v>
      </c>
      <c r="G121" s="114">
        <f t="shared" si="4"/>
        <v>0</v>
      </c>
      <c r="H121" s="114"/>
      <c r="J121" s="47" t="s">
        <v>350</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351</v>
      </c>
      <c r="C122" s="113" t="s">
        <v>25</v>
      </c>
      <c r="D122" s="113"/>
      <c r="E122" s="44">
        <f>COUNTIF('Recommendations'!H:H,"Phase3")-COUNTIFS('Recommendations'!H:H,"Phase3",'Recommendations'!I:I,"Risk Accepted")-COUNTIFS('Recommendations'!H:H,"Phase3",'Recommendations'!I:I,"N/A")</f>
        <v>0</v>
      </c>
      <c r="F122" s="44">
        <f>COUNTIFS('Recommendations'!H:H,"Phase3",'Recommendations'!P:P,"Resolved")</f>
        <v>0</v>
      </c>
      <c r="G122" s="114">
        <f t="shared" si="4"/>
        <v>0</v>
      </c>
      <c r="H122" s="114"/>
      <c r="J122" s="47" t="s">
        <v>351</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352</v>
      </c>
      <c r="C123" s="113" t="s">
        <v>25</v>
      </c>
      <c r="D123" s="113"/>
      <c r="E123" s="44">
        <f>COUNTIF('Recommendations'!H:H,"Phase4")-COUNTIFS('Recommendations'!H:H,"Phase4",'Recommendations'!I:I,"Risk Accepted")-COUNTIFS('Recommendations'!H:H,"Phase4",'Recommendations'!I:I,"N/A")</f>
        <v>0</v>
      </c>
      <c r="F123" s="44">
        <f>COUNTIFS('Recommendations'!H:H,"Phase4",'Recommendations'!P:P,"Resolved")</f>
        <v>0</v>
      </c>
      <c r="G123" s="114">
        <f t="shared" si="4"/>
        <v>0</v>
      </c>
      <c r="H123" s="114"/>
      <c r="J123" s="47" t="s">
        <v>352</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353</v>
      </c>
      <c r="C124" s="113" t="s">
        <v>25</v>
      </c>
      <c r="D124" s="113"/>
      <c r="E124" s="44">
        <f>COUNTIF('Recommendations'!H:H,"Phase5")-COUNTIFS('Recommendations'!H:H,"Phase5",'Recommendations'!I:I,"Risk Accepted")-COUNTIFS('Recommendations'!H:H,"Phase5",'Recommendations'!I:I,"N/A")</f>
        <v>0</v>
      </c>
      <c r="F124" s="44">
        <f>COUNTIFS('Recommendations'!H:H,"Phase5",'Recommendations'!P:P,"Resolved")</f>
        <v>0</v>
      </c>
      <c r="G124" s="114">
        <f t="shared" si="4"/>
        <v>0</v>
      </c>
      <c r="H124" s="114"/>
      <c r="J124" s="47" t="s">
        <v>353</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13" t="s">
        <v>25</v>
      </c>
      <c r="D125" s="113"/>
      <c r="E125" s="44">
        <f>COUNTIF('Recommendations'!H:H,"Pending")-COUNTIFS('Recommendations'!H:H,"Pending",'Recommendations'!I:I,"Risk Accepted")-COUNTIFS('Recommendations'!H:H,"Pending",'Recommendations'!I:I,"N/A")</f>
        <v>40</v>
      </c>
      <c r="F125" s="44">
        <f>COUNTIFS('Recommendations'!H:H,"Pending",'Recommendations'!P:P,"Resolved")</f>
        <v>0</v>
      </c>
      <c r="G125" s="114">
        <f t="shared" si="4"/>
        <v>0</v>
      </c>
      <c r="H125" s="114"/>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40</v>
      </c>
    </row>
    <row r="132" spans="2:24" ht="21" x14ac:dyDescent="0.5">
      <c r="B132" s="39" t="s">
        <v>369</v>
      </c>
      <c r="P132" s="56" t="s">
        <v>370</v>
      </c>
    </row>
    <row r="134" spans="2:24" ht="60" customHeight="1" x14ac:dyDescent="0.35">
      <c r="B134" s="115" t="s">
        <v>371</v>
      </c>
      <c r="C134" s="108"/>
      <c r="D134" s="108"/>
      <c r="E134" s="108"/>
      <c r="F134" s="108"/>
      <c r="P134" s="115" t="s">
        <v>372</v>
      </c>
      <c r="Q134" s="108"/>
      <c r="R134" s="108"/>
      <c r="S134" s="108"/>
      <c r="T134" s="108"/>
      <c r="U134" s="108"/>
      <c r="V134" s="108"/>
      <c r="W134" s="108"/>
    </row>
    <row r="136" spans="2:24" ht="30" customHeight="1" x14ac:dyDescent="0.35">
      <c r="P136" s="57" t="s">
        <v>373</v>
      </c>
      <c r="Q136" s="58">
        <f>C16</f>
        <v>0</v>
      </c>
      <c r="R136" s="59"/>
      <c r="S136" s="58">
        <f>C82</f>
        <v>0</v>
      </c>
      <c r="T136" s="59"/>
      <c r="U136" s="58">
        <f>C83</f>
        <v>0</v>
      </c>
      <c r="V136" s="59"/>
      <c r="W136" s="58">
        <f>C84</f>
        <v>0</v>
      </c>
      <c r="X136" s="59"/>
    </row>
    <row r="137" spans="2:24" ht="35" customHeight="1" x14ac:dyDescent="0.35">
      <c r="P137" s="60" t="s">
        <v>374</v>
      </c>
      <c r="Q137" s="60" t="s">
        <v>375</v>
      </c>
      <c r="R137" s="60" t="s">
        <v>376</v>
      </c>
      <c r="S137" s="60" t="s">
        <v>377</v>
      </c>
      <c r="T137" s="60" t="s">
        <v>378</v>
      </c>
      <c r="U137" s="60" t="s">
        <v>379</v>
      </c>
      <c r="V137" s="60" t="s">
        <v>380</v>
      </c>
      <c r="W137" s="60" t="s">
        <v>381</v>
      </c>
      <c r="X137" s="60" t="s">
        <v>382</v>
      </c>
    </row>
    <row r="138" spans="2:24" x14ac:dyDescent="0.35">
      <c r="O138" s="61" t="s">
        <v>383</v>
      </c>
      <c r="P138" s="62" t="s">
        <v>384</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385</v>
      </c>
      <c r="P173" s="56" t="s">
        <v>386</v>
      </c>
    </row>
    <row r="175" spans="2:24" ht="45" customHeight="1" x14ac:dyDescent="0.35">
      <c r="B175" s="115" t="s">
        <v>387</v>
      </c>
      <c r="C175" s="108"/>
      <c r="D175" s="108"/>
      <c r="E175" s="108"/>
      <c r="F175" s="108"/>
      <c r="P175" s="115" t="s">
        <v>388</v>
      </c>
      <c r="Q175" s="108"/>
      <c r="R175" s="108"/>
      <c r="S175" s="108"/>
      <c r="T175" s="108"/>
      <c r="U175" s="108"/>
    </row>
    <row r="176" spans="2:24" ht="35" customHeight="1" x14ac:dyDescent="0.35">
      <c r="P176" s="112" t="s">
        <v>389</v>
      </c>
      <c r="Q176" s="112"/>
      <c r="R176" s="112" t="s">
        <v>390</v>
      </c>
      <c r="S176" s="112"/>
      <c r="T176" s="112"/>
    </row>
    <row r="177" spans="16:22" ht="30" customHeight="1" x14ac:dyDescent="0.35">
      <c r="P177" s="116">
        <v>0</v>
      </c>
      <c r="Q177" s="117"/>
      <c r="R177" s="118" t="s">
        <v>391</v>
      </c>
      <c r="S177" s="119"/>
      <c r="T177" s="119"/>
    </row>
    <row r="180" spans="16:22" ht="25" customHeight="1" x14ac:dyDescent="0.35">
      <c r="P180" s="65" t="s">
        <v>374</v>
      </c>
      <c r="Q180" s="65" t="s">
        <v>392</v>
      </c>
      <c r="R180" s="65" t="s">
        <v>393</v>
      </c>
      <c r="S180" s="120" t="s">
        <v>9</v>
      </c>
      <c r="T180" s="120"/>
      <c r="U180" s="120"/>
      <c r="V180" s="108"/>
    </row>
    <row r="181" spans="16:22" ht="20" customHeight="1" x14ac:dyDescent="0.35">
      <c r="P181" s="67"/>
      <c r="Q181" s="68"/>
      <c r="R181" s="69" t="str">
        <f>IF(AND(NOT(ISBLANK(Q181)), Dashboard!$P177&gt;0), Q181/Dashboard!$P177, "")</f>
        <v/>
      </c>
      <c r="S181" s="121"/>
      <c r="T181" s="122"/>
      <c r="U181" s="122"/>
      <c r="V181" s="122"/>
    </row>
    <row r="182" spans="16:22" ht="20" customHeight="1" x14ac:dyDescent="0.35">
      <c r="P182" s="67"/>
      <c r="Q182" s="68"/>
      <c r="R182" s="69" t="str">
        <f>IF(AND(NOT(ISBLANK(Q182)), Dashboard!$P177&gt;0), Q182/Dashboard!$P177, "")</f>
        <v/>
      </c>
      <c r="S182" s="121"/>
      <c r="T182" s="122"/>
      <c r="U182" s="122"/>
      <c r="V182" s="122"/>
    </row>
    <row r="183" spans="16:22" ht="20" customHeight="1" x14ac:dyDescent="0.35">
      <c r="P183" s="67"/>
      <c r="Q183" s="68"/>
      <c r="R183" s="69" t="str">
        <f>IF(AND(NOT(ISBLANK(Q183)), Dashboard!$P177&gt;0), Q183/Dashboard!$P177, "")</f>
        <v/>
      </c>
      <c r="S183" s="121"/>
      <c r="T183" s="122"/>
      <c r="U183" s="122"/>
      <c r="V183" s="122"/>
    </row>
    <row r="184" spans="16:22" ht="20" customHeight="1" x14ac:dyDescent="0.35">
      <c r="P184" s="67"/>
      <c r="Q184" s="68"/>
      <c r="R184" s="69" t="str">
        <f>IF(AND(NOT(ISBLANK(Q184)), Dashboard!$P177&gt;0), Q184/Dashboard!$P177, "")</f>
        <v/>
      </c>
      <c r="S184" s="121"/>
      <c r="T184" s="122"/>
      <c r="U184" s="122"/>
      <c r="V184" s="122"/>
    </row>
    <row r="185" spans="16:22" ht="20" customHeight="1" x14ac:dyDescent="0.35">
      <c r="P185" s="67"/>
      <c r="Q185" s="68"/>
      <c r="R185" s="69" t="str">
        <f>IF(AND(NOT(ISBLANK(Q185)), Dashboard!$P177&gt;0), Q185/Dashboard!$P177, "")</f>
        <v/>
      </c>
      <c r="S185" s="121"/>
      <c r="T185" s="122"/>
      <c r="U185" s="122"/>
      <c r="V185" s="122"/>
    </row>
    <row r="186" spans="16:22" ht="20" customHeight="1" x14ac:dyDescent="0.35">
      <c r="P186" s="67"/>
      <c r="Q186" s="68"/>
      <c r="R186" s="69" t="str">
        <f>IF(AND(NOT(ISBLANK(Q186)), Dashboard!$P177&gt;0), Q186/Dashboard!$P177, "")</f>
        <v/>
      </c>
      <c r="S186" s="121"/>
      <c r="T186" s="122"/>
      <c r="U186" s="122"/>
      <c r="V186" s="122"/>
    </row>
    <row r="187" spans="16:22" ht="20" customHeight="1" x14ac:dyDescent="0.35">
      <c r="P187" s="67"/>
      <c r="Q187" s="68"/>
      <c r="R187" s="69" t="str">
        <f>IF(AND(NOT(ISBLANK(Q187)), Dashboard!$P177&gt;0), Q187/Dashboard!$P177, "")</f>
        <v/>
      </c>
      <c r="S187" s="121"/>
      <c r="T187" s="122"/>
      <c r="U187" s="122"/>
      <c r="V187" s="122"/>
    </row>
    <row r="188" spans="16:22" ht="20" customHeight="1" x14ac:dyDescent="0.35">
      <c r="P188" s="67"/>
      <c r="Q188" s="68"/>
      <c r="R188" s="69" t="str">
        <f>IF(AND(NOT(ISBLANK(Q188)), Dashboard!$P177&gt;0), Q188/Dashboard!$P177, "")</f>
        <v/>
      </c>
      <c r="S188" s="121"/>
      <c r="T188" s="122"/>
      <c r="U188" s="122"/>
      <c r="V188" s="122"/>
    </row>
    <row r="189" spans="16:22" ht="20" customHeight="1" x14ac:dyDescent="0.35">
      <c r="P189" s="67"/>
      <c r="Q189" s="68"/>
      <c r="R189" s="69" t="str">
        <f>IF(AND(NOT(ISBLANK(Q189)), Dashboard!$P177&gt;0), Q189/Dashboard!$P177, "")</f>
        <v/>
      </c>
      <c r="S189" s="121"/>
      <c r="T189" s="122"/>
      <c r="U189" s="122"/>
      <c r="V189" s="122"/>
    </row>
    <row r="190" spans="16:22" ht="20" customHeight="1" x14ac:dyDescent="0.35">
      <c r="P190" s="67"/>
      <c r="Q190" s="68"/>
      <c r="R190" s="69" t="str">
        <f>IF(AND(NOT(ISBLANK(Q190)), Dashboard!$P177&gt;0), Q190/Dashboard!$P177, "")</f>
        <v/>
      </c>
      <c r="S190" s="121"/>
      <c r="T190" s="122"/>
      <c r="U190" s="122"/>
      <c r="V190" s="122"/>
    </row>
    <row r="191" spans="16:22" ht="20" customHeight="1" x14ac:dyDescent="0.35">
      <c r="P191" s="67"/>
      <c r="Q191" s="68"/>
      <c r="R191" s="69" t="str">
        <f>IF(AND(NOT(ISBLANK(Q191)), Dashboard!$P177&gt;0), Q191/Dashboard!$P177, "")</f>
        <v/>
      </c>
      <c r="S191" s="121"/>
      <c r="T191" s="122"/>
      <c r="U191" s="122"/>
      <c r="V191" s="122"/>
    </row>
    <row r="192" spans="16:22" ht="20" customHeight="1" x14ac:dyDescent="0.35">
      <c r="P192" s="67"/>
      <c r="Q192" s="68"/>
      <c r="R192" s="69" t="str">
        <f>IF(AND(NOT(ISBLANK(Q192)), Dashboard!$P177&gt;0), Q192/Dashboard!$P177, "")</f>
        <v/>
      </c>
      <c r="S192" s="121"/>
      <c r="T192" s="122"/>
      <c r="U192" s="122"/>
      <c r="V192" s="122"/>
    </row>
    <row r="193" spans="2:22" ht="20" customHeight="1" x14ac:dyDescent="0.35">
      <c r="P193" s="67"/>
      <c r="Q193" s="68"/>
      <c r="R193" s="69" t="str">
        <f>IF(AND(NOT(ISBLANK(Q193)), Dashboard!$P177&gt;0), Q193/Dashboard!$P177, "")</f>
        <v/>
      </c>
      <c r="S193" s="121"/>
      <c r="T193" s="122"/>
      <c r="U193" s="122"/>
      <c r="V193" s="122"/>
    </row>
    <row r="194" spans="2:22" ht="20" customHeight="1" x14ac:dyDescent="0.35">
      <c r="P194" s="67"/>
      <c r="Q194" s="68"/>
      <c r="R194" s="69" t="str">
        <f>IF(AND(NOT(ISBLANK(Q194)), Dashboard!$P177&gt;0), Q194/Dashboard!$P177, "")</f>
        <v/>
      </c>
      <c r="S194" s="121"/>
      <c r="T194" s="122"/>
      <c r="U194" s="122"/>
      <c r="V194" s="122"/>
    </row>
    <row r="195" spans="2:22" ht="20" customHeight="1" x14ac:dyDescent="0.35">
      <c r="P195" s="67"/>
      <c r="Q195" s="68"/>
      <c r="R195" s="69" t="str">
        <f>IF(AND(NOT(ISBLANK(Q195)), Dashboard!$P177&gt;0), Q195/Dashboard!$P177, "")</f>
        <v/>
      </c>
      <c r="S195" s="121"/>
      <c r="T195" s="122"/>
      <c r="U195" s="122"/>
      <c r="V195" s="122"/>
    </row>
    <row r="196" spans="2:22" ht="20" customHeight="1" x14ac:dyDescent="0.35">
      <c r="P196" s="67"/>
      <c r="Q196" s="68"/>
      <c r="R196" s="69" t="str">
        <f>IF(AND(NOT(ISBLANK(Q196)), Dashboard!$P177&gt;0), Q196/Dashboard!$P177, "")</f>
        <v/>
      </c>
      <c r="S196" s="121"/>
      <c r="T196" s="122"/>
      <c r="U196" s="122"/>
      <c r="V196" s="122"/>
    </row>
    <row r="197" spans="2:22" ht="20" customHeight="1" x14ac:dyDescent="0.35">
      <c r="P197" s="67"/>
      <c r="Q197" s="68"/>
      <c r="R197" s="69" t="str">
        <f>IF(AND(NOT(ISBLANK(Q197)), Dashboard!$P177&gt;0), Q197/Dashboard!$P177, "")</f>
        <v/>
      </c>
      <c r="S197" s="121"/>
      <c r="T197" s="122"/>
      <c r="U197" s="122"/>
      <c r="V197" s="122"/>
    </row>
    <row r="198" spans="2:22" ht="20" customHeight="1" x14ac:dyDescent="0.35">
      <c r="P198" s="67"/>
      <c r="Q198" s="68"/>
      <c r="R198" s="69" t="str">
        <f>IF(AND(NOT(ISBLANK(Q198)), Dashboard!$P177&gt;0), Q198/Dashboard!$P177, "")</f>
        <v/>
      </c>
      <c r="S198" s="121"/>
      <c r="T198" s="122"/>
      <c r="U198" s="122"/>
      <c r="V198" s="122"/>
    </row>
    <row r="199" spans="2:22" ht="20" customHeight="1" x14ac:dyDescent="0.35">
      <c r="P199" s="67"/>
      <c r="Q199" s="68"/>
      <c r="R199" s="69" t="str">
        <f>IF(AND(NOT(ISBLANK(Q199)), Dashboard!$P177&gt;0), Q199/Dashboard!$P177, "")</f>
        <v/>
      </c>
      <c r="S199" s="121"/>
      <c r="T199" s="122"/>
      <c r="U199" s="122"/>
      <c r="V199" s="122"/>
    </row>
    <row r="200" spans="2:22" ht="20" customHeight="1" x14ac:dyDescent="0.35">
      <c r="P200" s="67"/>
      <c r="Q200" s="68"/>
      <c r="R200" s="69" t="str">
        <f>IF(AND(NOT(ISBLANK(Q200)), Dashboard!$P177&gt;0), Q200/Dashboard!$P177, "")</f>
        <v/>
      </c>
      <c r="S200" s="121"/>
      <c r="T200" s="122"/>
      <c r="U200" s="122"/>
      <c r="V200" s="122"/>
    </row>
    <row r="204" spans="2:22" ht="32" customHeight="1" x14ac:dyDescent="0.35">
      <c r="B204" s="106" t="s">
        <v>261</v>
      </c>
      <c r="C204" s="106"/>
      <c r="D204" s="106"/>
      <c r="E204" s="106"/>
      <c r="F204" s="106"/>
      <c r="G204" s="106"/>
      <c r="H204" s="106"/>
      <c r="I204" s="106"/>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0:H125">
    <cfRule type="expression" dxfId="35" priority="4">
      <formula>$G120&gt;=0.8</formula>
    </cfRule>
    <cfRule type="expression" dxfId="34" priority="5">
      <formula>AND($G120&gt;=0.5,$G120&lt;0.8)</formula>
    </cfRule>
    <cfRule type="expression" dxfId="33" priority="6">
      <formula>$G120&lt;0.5</formula>
    </cfRule>
  </conditionalFormatting>
  <conditionalFormatting sqref="K120:K125">
    <cfRule type="cellIs" dxfId="32" priority="7" operator="greaterThan">
      <formula>0</formula>
    </cfRule>
  </conditionalFormatting>
  <conditionalFormatting sqref="L120:L125">
    <cfRule type="cellIs" dxfId="31" priority="8" operator="greaterThan">
      <formula>0</formula>
    </cfRule>
  </conditionalFormatting>
  <conditionalFormatting sqref="M120:M125">
    <cfRule type="cellIs" dxfId="30" priority="9" operator="greaterThan">
      <formula>0</formula>
    </cfRule>
  </conditionalFormatting>
  <conditionalFormatting sqref="N120:N125">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5"/>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t="s">
        <v>29</v>
      </c>
      <c r="P2" s="4" t="str">
        <f t="shared" ref="P2:P41" si="0">IF(OR(I2="Implemented",I2="Compensated"),"Resolved",IF(OR(I2="Risk Accepted",I2="N/A"),"Excluded",IF(I2="Testing","Testing","Outstanding")))</f>
        <v>Outstanding</v>
      </c>
      <c r="Q2" s="13" t="s">
        <v>25</v>
      </c>
    </row>
    <row r="3" spans="1:17" ht="60" customHeight="1" x14ac:dyDescent="0.35">
      <c r="A3" s="11" t="s">
        <v>17</v>
      </c>
      <c r="B3" s="2" t="s">
        <v>30</v>
      </c>
      <c r="C3" s="1" t="s">
        <v>31</v>
      </c>
      <c r="D3" s="3" t="s">
        <v>20</v>
      </c>
      <c r="E3" s="3" t="s">
        <v>21</v>
      </c>
      <c r="F3" s="4" t="s">
        <v>22</v>
      </c>
      <c r="G3" s="4" t="s">
        <v>23</v>
      </c>
      <c r="H3" s="4" t="s">
        <v>24</v>
      </c>
      <c r="I3" s="4" t="s">
        <v>25</v>
      </c>
      <c r="J3" s="5" t="s">
        <v>25</v>
      </c>
      <c r="K3" s="5" t="s">
        <v>32</v>
      </c>
      <c r="L3" s="5" t="s">
        <v>33</v>
      </c>
      <c r="M3" s="5"/>
      <c r="N3" s="5" t="s">
        <v>34</v>
      </c>
      <c r="O3" s="5" t="s">
        <v>35</v>
      </c>
      <c r="P3" s="4" t="str">
        <f t="shared" si="0"/>
        <v>Outstanding</v>
      </c>
      <c r="Q3" s="13" t="s">
        <v>25</v>
      </c>
    </row>
    <row r="4" spans="1:17" ht="60" customHeight="1" x14ac:dyDescent="0.35">
      <c r="A4" s="11" t="s">
        <v>17</v>
      </c>
      <c r="B4" s="2" t="s">
        <v>36</v>
      </c>
      <c r="C4" s="1" t="s">
        <v>37</v>
      </c>
      <c r="D4" s="3" t="s">
        <v>38</v>
      </c>
      <c r="E4" s="3" t="s">
        <v>21</v>
      </c>
      <c r="F4" s="4" t="s">
        <v>22</v>
      </c>
      <c r="G4" s="4" t="s">
        <v>23</v>
      </c>
      <c r="H4" s="4" t="s">
        <v>24</v>
      </c>
      <c r="I4" s="4" t="s">
        <v>25</v>
      </c>
      <c r="J4" s="5" t="s">
        <v>25</v>
      </c>
      <c r="K4" s="5" t="s">
        <v>39</v>
      </c>
      <c r="L4" s="5" t="s">
        <v>40</v>
      </c>
      <c r="M4" s="5"/>
      <c r="N4" s="5" t="s">
        <v>41</v>
      </c>
      <c r="O4" s="5" t="s">
        <v>42</v>
      </c>
      <c r="P4" s="4" t="str">
        <f t="shared" si="0"/>
        <v>Outstanding</v>
      </c>
      <c r="Q4" s="13" t="s">
        <v>25</v>
      </c>
    </row>
    <row r="5" spans="1:17" ht="60" customHeight="1" x14ac:dyDescent="0.35">
      <c r="A5" s="11" t="s">
        <v>17</v>
      </c>
      <c r="B5" s="2" t="s">
        <v>43</v>
      </c>
      <c r="C5" s="1" t="s">
        <v>44</v>
      </c>
      <c r="D5" s="3" t="s">
        <v>38</v>
      </c>
      <c r="E5" s="3" t="s">
        <v>45</v>
      </c>
      <c r="F5" s="4" t="s">
        <v>22</v>
      </c>
      <c r="G5" s="4" t="s">
        <v>23</v>
      </c>
      <c r="H5" s="4" t="s">
        <v>24</v>
      </c>
      <c r="I5" s="4" t="s">
        <v>25</v>
      </c>
      <c r="J5" s="5" t="s">
        <v>25</v>
      </c>
      <c r="K5" s="5" t="s">
        <v>46</v>
      </c>
      <c r="L5" s="5" t="s">
        <v>47</v>
      </c>
      <c r="M5" s="5" t="s">
        <v>48</v>
      </c>
      <c r="N5" s="5" t="s">
        <v>49</v>
      </c>
      <c r="O5" s="5" t="s">
        <v>42</v>
      </c>
      <c r="P5" s="4" t="str">
        <f t="shared" si="0"/>
        <v>Outstanding</v>
      </c>
      <c r="Q5" s="13" t="s">
        <v>25</v>
      </c>
    </row>
    <row r="6" spans="1:17" ht="60" customHeight="1" x14ac:dyDescent="0.35">
      <c r="A6" s="11" t="s">
        <v>17</v>
      </c>
      <c r="B6" s="2" t="s">
        <v>50</v>
      </c>
      <c r="C6" s="1" t="s">
        <v>51</v>
      </c>
      <c r="D6" s="3" t="s">
        <v>20</v>
      </c>
      <c r="E6" s="3" t="s">
        <v>21</v>
      </c>
      <c r="F6" s="4" t="s">
        <v>22</v>
      </c>
      <c r="G6" s="4" t="s">
        <v>23</v>
      </c>
      <c r="H6" s="4" t="s">
        <v>24</v>
      </c>
      <c r="I6" s="4" t="s">
        <v>25</v>
      </c>
      <c r="J6" s="5" t="s">
        <v>25</v>
      </c>
      <c r="K6" s="5" t="s">
        <v>52</v>
      </c>
      <c r="L6" s="5" t="s">
        <v>53</v>
      </c>
      <c r="M6" s="5" t="s">
        <v>54</v>
      </c>
      <c r="N6" s="5" t="s">
        <v>55</v>
      </c>
      <c r="O6" s="5" t="s">
        <v>56</v>
      </c>
      <c r="P6" s="4" t="str">
        <f t="shared" si="0"/>
        <v>Outstanding</v>
      </c>
      <c r="Q6" s="13" t="s">
        <v>25</v>
      </c>
    </row>
    <row r="7" spans="1:17" ht="60" customHeight="1" x14ac:dyDescent="0.35">
      <c r="A7" s="11" t="s">
        <v>17</v>
      </c>
      <c r="B7" s="2" t="s">
        <v>57</v>
      </c>
      <c r="C7" s="1" t="s">
        <v>58</v>
      </c>
      <c r="D7" s="3" t="s">
        <v>38</v>
      </c>
      <c r="E7" s="3" t="s">
        <v>21</v>
      </c>
      <c r="F7" s="4" t="s">
        <v>22</v>
      </c>
      <c r="G7" s="4" t="s">
        <v>23</v>
      </c>
      <c r="H7" s="4" t="s">
        <v>24</v>
      </c>
      <c r="I7" s="4" t="s">
        <v>25</v>
      </c>
      <c r="J7" s="5" t="s">
        <v>25</v>
      </c>
      <c r="K7" s="5" t="s">
        <v>59</v>
      </c>
      <c r="L7" s="5" t="s">
        <v>60</v>
      </c>
      <c r="M7" s="5" t="s">
        <v>61</v>
      </c>
      <c r="N7" s="5" t="s">
        <v>62</v>
      </c>
      <c r="O7" s="5" t="s">
        <v>63</v>
      </c>
      <c r="P7" s="4" t="str">
        <f t="shared" si="0"/>
        <v>Outstanding</v>
      </c>
      <c r="Q7" s="13" t="s">
        <v>25</v>
      </c>
    </row>
    <row r="8" spans="1:17" ht="60" customHeight="1" x14ac:dyDescent="0.35">
      <c r="A8" s="11" t="s">
        <v>17</v>
      </c>
      <c r="B8" s="2" t="s">
        <v>64</v>
      </c>
      <c r="C8" s="1" t="s">
        <v>65</v>
      </c>
      <c r="D8" s="3" t="s">
        <v>38</v>
      </c>
      <c r="E8" s="3" t="s">
        <v>45</v>
      </c>
      <c r="F8" s="4" t="s">
        <v>22</v>
      </c>
      <c r="G8" s="4" t="s">
        <v>23</v>
      </c>
      <c r="H8" s="4" t="s">
        <v>24</v>
      </c>
      <c r="I8" s="4" t="s">
        <v>25</v>
      </c>
      <c r="J8" s="5" t="s">
        <v>25</v>
      </c>
      <c r="K8" s="5" t="s">
        <v>66</v>
      </c>
      <c r="L8" s="5" t="s">
        <v>67</v>
      </c>
      <c r="M8" s="5" t="s">
        <v>68</v>
      </c>
      <c r="N8" s="5" t="s">
        <v>69</v>
      </c>
      <c r="O8" s="5" t="s">
        <v>70</v>
      </c>
      <c r="P8" s="4" t="str">
        <f t="shared" si="0"/>
        <v>Outstanding</v>
      </c>
      <c r="Q8" s="13" t="s">
        <v>25</v>
      </c>
    </row>
    <row r="9" spans="1:17" ht="60" customHeight="1" x14ac:dyDescent="0.35">
      <c r="A9" s="11" t="s">
        <v>17</v>
      </c>
      <c r="B9" s="2" t="s">
        <v>71</v>
      </c>
      <c r="C9" s="1" t="s">
        <v>72</v>
      </c>
      <c r="D9" s="3" t="s">
        <v>38</v>
      </c>
      <c r="E9" s="3" t="s">
        <v>21</v>
      </c>
      <c r="F9" s="4" t="s">
        <v>22</v>
      </c>
      <c r="G9" s="4" t="s">
        <v>23</v>
      </c>
      <c r="H9" s="4" t="s">
        <v>24</v>
      </c>
      <c r="I9" s="4" t="s">
        <v>25</v>
      </c>
      <c r="J9" s="5" t="s">
        <v>25</v>
      </c>
      <c r="K9" s="5" t="s">
        <v>73</v>
      </c>
      <c r="L9" s="5" t="s">
        <v>74</v>
      </c>
      <c r="M9" s="5"/>
      <c r="N9" s="5" t="s">
        <v>73</v>
      </c>
      <c r="O9" s="5" t="s">
        <v>75</v>
      </c>
      <c r="P9" s="4" t="str">
        <f t="shared" si="0"/>
        <v>Outstanding</v>
      </c>
      <c r="Q9" s="13" t="s">
        <v>25</v>
      </c>
    </row>
    <row r="10" spans="1:17" ht="60" customHeight="1" x14ac:dyDescent="0.35">
      <c r="A10" s="11" t="s">
        <v>17</v>
      </c>
      <c r="B10" s="2" t="s">
        <v>76</v>
      </c>
      <c r="C10" s="1" t="s">
        <v>77</v>
      </c>
      <c r="D10" s="3" t="s">
        <v>38</v>
      </c>
      <c r="E10" s="3" t="s">
        <v>21</v>
      </c>
      <c r="F10" s="4" t="s">
        <v>22</v>
      </c>
      <c r="G10" s="4" t="s">
        <v>23</v>
      </c>
      <c r="H10" s="4" t="s">
        <v>24</v>
      </c>
      <c r="I10" s="4" t="s">
        <v>25</v>
      </c>
      <c r="J10" s="5" t="s">
        <v>25</v>
      </c>
      <c r="K10" s="5" t="s">
        <v>78</v>
      </c>
      <c r="L10" s="5" t="s">
        <v>79</v>
      </c>
      <c r="M10" s="5"/>
      <c r="N10" s="5" t="s">
        <v>78</v>
      </c>
      <c r="O10" s="5" t="s">
        <v>80</v>
      </c>
      <c r="P10" s="4" t="str">
        <f t="shared" si="0"/>
        <v>Outstanding</v>
      </c>
      <c r="Q10" s="13" t="s">
        <v>25</v>
      </c>
    </row>
    <row r="11" spans="1:17" ht="60" customHeight="1" x14ac:dyDescent="0.35">
      <c r="A11" s="11" t="s">
        <v>17</v>
      </c>
      <c r="B11" s="2" t="s">
        <v>81</v>
      </c>
      <c r="C11" s="1" t="s">
        <v>82</v>
      </c>
      <c r="D11" s="3" t="s">
        <v>20</v>
      </c>
      <c r="E11" s="3" t="s">
        <v>21</v>
      </c>
      <c r="F11" s="4" t="s">
        <v>22</v>
      </c>
      <c r="G11" s="4" t="s">
        <v>23</v>
      </c>
      <c r="H11" s="4" t="s">
        <v>24</v>
      </c>
      <c r="I11" s="4" t="s">
        <v>25</v>
      </c>
      <c r="J11" s="5" t="s">
        <v>25</v>
      </c>
      <c r="K11" s="5" t="s">
        <v>83</v>
      </c>
      <c r="L11" s="5" t="s">
        <v>84</v>
      </c>
      <c r="M11" s="5"/>
      <c r="N11" s="5" t="s">
        <v>85</v>
      </c>
      <c r="O11" s="5"/>
      <c r="P11" s="4" t="str">
        <f t="shared" si="0"/>
        <v>Outstanding</v>
      </c>
      <c r="Q11" s="13" t="s">
        <v>25</v>
      </c>
    </row>
    <row r="12" spans="1:17" ht="60" customHeight="1" x14ac:dyDescent="0.35">
      <c r="A12" s="11" t="s">
        <v>86</v>
      </c>
      <c r="B12" s="2" t="s">
        <v>87</v>
      </c>
      <c r="C12" s="1" t="s">
        <v>88</v>
      </c>
      <c r="D12" s="3" t="s">
        <v>20</v>
      </c>
      <c r="E12" s="3" t="s">
        <v>21</v>
      </c>
      <c r="F12" s="4" t="s">
        <v>22</v>
      </c>
      <c r="G12" s="4" t="s">
        <v>23</v>
      </c>
      <c r="H12" s="4" t="s">
        <v>24</v>
      </c>
      <c r="I12" s="4" t="s">
        <v>25</v>
      </c>
      <c r="J12" s="5" t="s">
        <v>25</v>
      </c>
      <c r="K12" s="5" t="s">
        <v>89</v>
      </c>
      <c r="L12" s="5" t="s">
        <v>90</v>
      </c>
      <c r="M12" s="5"/>
      <c r="N12" s="5" t="s">
        <v>91</v>
      </c>
      <c r="O12" s="5" t="s">
        <v>42</v>
      </c>
      <c r="P12" s="4" t="str">
        <f t="shared" si="0"/>
        <v>Outstanding</v>
      </c>
      <c r="Q12" s="13" t="s">
        <v>25</v>
      </c>
    </row>
    <row r="13" spans="1:17" ht="60" customHeight="1" x14ac:dyDescent="0.35">
      <c r="A13" s="11" t="s">
        <v>86</v>
      </c>
      <c r="B13" s="2" t="s">
        <v>92</v>
      </c>
      <c r="C13" s="1" t="s">
        <v>93</v>
      </c>
      <c r="D13" s="3" t="s">
        <v>38</v>
      </c>
      <c r="E13" s="3" t="s">
        <v>21</v>
      </c>
      <c r="F13" s="4" t="s">
        <v>22</v>
      </c>
      <c r="G13" s="4" t="s">
        <v>23</v>
      </c>
      <c r="H13" s="4" t="s">
        <v>24</v>
      </c>
      <c r="I13" s="4" t="s">
        <v>25</v>
      </c>
      <c r="J13" s="5" t="s">
        <v>25</v>
      </c>
      <c r="K13" s="5" t="s">
        <v>94</v>
      </c>
      <c r="L13" s="5" t="s">
        <v>95</v>
      </c>
      <c r="M13" s="5" t="s">
        <v>96</v>
      </c>
      <c r="N13" s="5" t="s">
        <v>97</v>
      </c>
      <c r="O13" s="5" t="s">
        <v>42</v>
      </c>
      <c r="P13" s="4" t="str">
        <f t="shared" si="0"/>
        <v>Outstanding</v>
      </c>
      <c r="Q13" s="13" t="s">
        <v>25</v>
      </c>
    </row>
    <row r="14" spans="1:17" ht="60" customHeight="1" x14ac:dyDescent="0.35">
      <c r="A14" s="11" t="s">
        <v>98</v>
      </c>
      <c r="B14" s="2" t="s">
        <v>99</v>
      </c>
      <c r="C14" s="1" t="s">
        <v>100</v>
      </c>
      <c r="D14" s="3" t="s">
        <v>38</v>
      </c>
      <c r="E14" s="3" t="s">
        <v>45</v>
      </c>
      <c r="F14" s="4" t="s">
        <v>22</v>
      </c>
      <c r="G14" s="4" t="s">
        <v>23</v>
      </c>
      <c r="H14" s="4" t="s">
        <v>24</v>
      </c>
      <c r="I14" s="4" t="s">
        <v>25</v>
      </c>
      <c r="J14" s="5" t="s">
        <v>25</v>
      </c>
      <c r="K14" s="5" t="s">
        <v>101</v>
      </c>
      <c r="L14" s="5" t="s">
        <v>102</v>
      </c>
      <c r="M14" s="5"/>
      <c r="N14" s="5" t="s">
        <v>103</v>
      </c>
      <c r="O14" s="5" t="s">
        <v>104</v>
      </c>
      <c r="P14" s="4" t="str">
        <f t="shared" si="0"/>
        <v>Outstanding</v>
      </c>
      <c r="Q14" s="13" t="s">
        <v>25</v>
      </c>
    </row>
    <row r="15" spans="1:17" ht="60" customHeight="1" x14ac:dyDescent="0.35">
      <c r="A15" s="11" t="s">
        <v>98</v>
      </c>
      <c r="B15" s="2" t="s">
        <v>105</v>
      </c>
      <c r="C15" s="1" t="s">
        <v>106</v>
      </c>
      <c r="D15" s="3" t="s">
        <v>38</v>
      </c>
      <c r="E15" s="3" t="s">
        <v>21</v>
      </c>
      <c r="F15" s="4" t="s">
        <v>22</v>
      </c>
      <c r="G15" s="4" t="s">
        <v>23</v>
      </c>
      <c r="H15" s="4" t="s">
        <v>24</v>
      </c>
      <c r="I15" s="4" t="s">
        <v>25</v>
      </c>
      <c r="J15" s="5" t="s">
        <v>25</v>
      </c>
      <c r="K15" s="5" t="s">
        <v>107</v>
      </c>
      <c r="L15" s="5" t="s">
        <v>108</v>
      </c>
      <c r="M15" s="5"/>
      <c r="N15" s="5" t="s">
        <v>109</v>
      </c>
      <c r="O15" s="5" t="s">
        <v>104</v>
      </c>
      <c r="P15" s="4" t="str">
        <f t="shared" si="0"/>
        <v>Outstanding</v>
      </c>
      <c r="Q15" s="13" t="s">
        <v>25</v>
      </c>
    </row>
    <row r="16" spans="1:17" ht="60" customHeight="1" x14ac:dyDescent="0.35">
      <c r="A16" s="11" t="s">
        <v>110</v>
      </c>
      <c r="B16" s="2" t="s">
        <v>111</v>
      </c>
      <c r="C16" s="1" t="s">
        <v>112</v>
      </c>
      <c r="D16" s="3" t="s">
        <v>38</v>
      </c>
      <c r="E16" s="3" t="s">
        <v>45</v>
      </c>
      <c r="F16" s="4" t="s">
        <v>22</v>
      </c>
      <c r="G16" s="4" t="s">
        <v>23</v>
      </c>
      <c r="H16" s="4" t="s">
        <v>24</v>
      </c>
      <c r="I16" s="4" t="s">
        <v>25</v>
      </c>
      <c r="J16" s="5" t="s">
        <v>25</v>
      </c>
      <c r="K16" s="5" t="s">
        <v>113</v>
      </c>
      <c r="L16" s="5" t="s">
        <v>114</v>
      </c>
      <c r="M16" s="5" t="s">
        <v>115</v>
      </c>
      <c r="N16" s="5" t="s">
        <v>116</v>
      </c>
      <c r="O16" s="5" t="s">
        <v>42</v>
      </c>
      <c r="P16" s="4" t="str">
        <f t="shared" si="0"/>
        <v>Outstanding</v>
      </c>
      <c r="Q16" s="13" t="s">
        <v>25</v>
      </c>
    </row>
    <row r="17" spans="1:17" ht="60" customHeight="1" x14ac:dyDescent="0.35">
      <c r="A17" s="11" t="s">
        <v>110</v>
      </c>
      <c r="B17" s="2" t="s">
        <v>117</v>
      </c>
      <c r="C17" s="1" t="s">
        <v>118</v>
      </c>
      <c r="D17" s="3" t="s">
        <v>20</v>
      </c>
      <c r="E17" s="3" t="s">
        <v>21</v>
      </c>
      <c r="F17" s="4" t="s">
        <v>22</v>
      </c>
      <c r="G17" s="4" t="s">
        <v>23</v>
      </c>
      <c r="H17" s="4" t="s">
        <v>24</v>
      </c>
      <c r="I17" s="4" t="s">
        <v>25</v>
      </c>
      <c r="J17" s="5" t="s">
        <v>25</v>
      </c>
      <c r="K17" s="5" t="s">
        <v>119</v>
      </c>
      <c r="L17" s="5" t="s">
        <v>120</v>
      </c>
      <c r="M17" s="5" t="s">
        <v>121</v>
      </c>
      <c r="N17" s="5" t="s">
        <v>122</v>
      </c>
      <c r="O17" s="5" t="s">
        <v>123</v>
      </c>
      <c r="P17" s="4" t="str">
        <f t="shared" si="0"/>
        <v>Outstanding</v>
      </c>
      <c r="Q17" s="13" t="s">
        <v>25</v>
      </c>
    </row>
    <row r="18" spans="1:17" ht="60" customHeight="1" x14ac:dyDescent="0.35">
      <c r="A18" s="11" t="s">
        <v>110</v>
      </c>
      <c r="B18" s="2" t="s">
        <v>124</v>
      </c>
      <c r="C18" s="1" t="s">
        <v>125</v>
      </c>
      <c r="D18" s="3" t="s">
        <v>38</v>
      </c>
      <c r="E18" s="3" t="s">
        <v>21</v>
      </c>
      <c r="F18" s="4" t="s">
        <v>22</v>
      </c>
      <c r="G18" s="4" t="s">
        <v>23</v>
      </c>
      <c r="H18" s="4" t="s">
        <v>24</v>
      </c>
      <c r="I18" s="4" t="s">
        <v>25</v>
      </c>
      <c r="J18" s="5" t="s">
        <v>25</v>
      </c>
      <c r="K18" s="5" t="s">
        <v>126</v>
      </c>
      <c r="L18" s="5" t="s">
        <v>127</v>
      </c>
      <c r="M18" s="5"/>
      <c r="N18" s="5" t="s">
        <v>126</v>
      </c>
      <c r="O18" s="5" t="s">
        <v>128</v>
      </c>
      <c r="P18" s="4" t="str">
        <f t="shared" si="0"/>
        <v>Outstanding</v>
      </c>
      <c r="Q18" s="13" t="s">
        <v>25</v>
      </c>
    </row>
    <row r="19" spans="1:17" ht="60" customHeight="1" x14ac:dyDescent="0.35">
      <c r="A19" s="11" t="s">
        <v>110</v>
      </c>
      <c r="B19" s="2" t="s">
        <v>129</v>
      </c>
      <c r="C19" s="1" t="s">
        <v>130</v>
      </c>
      <c r="D19" s="3" t="s">
        <v>38</v>
      </c>
      <c r="E19" s="3" t="s">
        <v>21</v>
      </c>
      <c r="F19" s="4" t="s">
        <v>22</v>
      </c>
      <c r="G19" s="4" t="s">
        <v>23</v>
      </c>
      <c r="H19" s="4" t="s">
        <v>24</v>
      </c>
      <c r="I19" s="4" t="s">
        <v>25</v>
      </c>
      <c r="J19" s="5" t="s">
        <v>25</v>
      </c>
      <c r="K19" s="5" t="s">
        <v>131</v>
      </c>
      <c r="L19" s="5" t="s">
        <v>132</v>
      </c>
      <c r="M19" s="5"/>
      <c r="N19" s="5" t="s">
        <v>133</v>
      </c>
      <c r="O19" s="5" t="s">
        <v>134</v>
      </c>
      <c r="P19" s="4" t="str">
        <f t="shared" si="0"/>
        <v>Outstanding</v>
      </c>
      <c r="Q19" s="13" t="s">
        <v>25</v>
      </c>
    </row>
    <row r="20" spans="1:17" ht="60" customHeight="1" x14ac:dyDescent="0.35">
      <c r="A20" s="11" t="s">
        <v>110</v>
      </c>
      <c r="B20" s="2" t="s">
        <v>135</v>
      </c>
      <c r="C20" s="1" t="s">
        <v>136</v>
      </c>
      <c r="D20" s="3" t="s">
        <v>38</v>
      </c>
      <c r="E20" s="3" t="s">
        <v>21</v>
      </c>
      <c r="F20" s="4" t="s">
        <v>22</v>
      </c>
      <c r="G20" s="4" t="s">
        <v>23</v>
      </c>
      <c r="H20" s="4" t="s">
        <v>24</v>
      </c>
      <c r="I20" s="4" t="s">
        <v>25</v>
      </c>
      <c r="J20" s="5" t="s">
        <v>25</v>
      </c>
      <c r="K20" s="5" t="s">
        <v>137</v>
      </c>
      <c r="L20" s="5" t="s">
        <v>138</v>
      </c>
      <c r="M20" s="5" t="s">
        <v>139</v>
      </c>
      <c r="N20" s="5" t="s">
        <v>140</v>
      </c>
      <c r="O20" s="5"/>
      <c r="P20" s="4" t="str">
        <f t="shared" si="0"/>
        <v>Outstanding</v>
      </c>
      <c r="Q20" s="13" t="s">
        <v>25</v>
      </c>
    </row>
    <row r="21" spans="1:17" ht="60" customHeight="1" x14ac:dyDescent="0.35">
      <c r="A21" s="11" t="s">
        <v>110</v>
      </c>
      <c r="B21" s="2" t="s">
        <v>141</v>
      </c>
      <c r="C21" s="1" t="s">
        <v>142</v>
      </c>
      <c r="D21" s="3" t="s">
        <v>38</v>
      </c>
      <c r="E21" s="3" t="s">
        <v>45</v>
      </c>
      <c r="F21" s="4" t="s">
        <v>22</v>
      </c>
      <c r="G21" s="4" t="s">
        <v>23</v>
      </c>
      <c r="H21" s="4" t="s">
        <v>24</v>
      </c>
      <c r="I21" s="4" t="s">
        <v>25</v>
      </c>
      <c r="J21" s="5" t="s">
        <v>25</v>
      </c>
      <c r="K21" s="5" t="s">
        <v>143</v>
      </c>
      <c r="L21" s="5" t="s">
        <v>144</v>
      </c>
      <c r="M21" s="5" t="s">
        <v>145</v>
      </c>
      <c r="N21" s="5" t="s">
        <v>146</v>
      </c>
      <c r="O21" s="5" t="s">
        <v>104</v>
      </c>
      <c r="P21" s="4" t="str">
        <f t="shared" si="0"/>
        <v>Outstanding</v>
      </c>
      <c r="Q21" s="13" t="s">
        <v>25</v>
      </c>
    </row>
    <row r="22" spans="1:17" ht="60" customHeight="1" x14ac:dyDescent="0.35">
      <c r="A22" s="11" t="s">
        <v>110</v>
      </c>
      <c r="B22" s="2" t="s">
        <v>147</v>
      </c>
      <c r="C22" s="1" t="s">
        <v>148</v>
      </c>
      <c r="D22" s="3" t="s">
        <v>38</v>
      </c>
      <c r="E22" s="3" t="s">
        <v>45</v>
      </c>
      <c r="F22" s="4" t="s">
        <v>22</v>
      </c>
      <c r="G22" s="4" t="s">
        <v>23</v>
      </c>
      <c r="H22" s="4" t="s">
        <v>24</v>
      </c>
      <c r="I22" s="4" t="s">
        <v>25</v>
      </c>
      <c r="J22" s="5" t="s">
        <v>25</v>
      </c>
      <c r="K22" s="5" t="s">
        <v>149</v>
      </c>
      <c r="L22" s="5" t="s">
        <v>150</v>
      </c>
      <c r="M22" s="5"/>
      <c r="N22" s="5" t="s">
        <v>151</v>
      </c>
      <c r="O22" s="5" t="s">
        <v>152</v>
      </c>
      <c r="P22" s="4" t="str">
        <f t="shared" si="0"/>
        <v>Outstanding</v>
      </c>
      <c r="Q22" s="13" t="s">
        <v>25</v>
      </c>
    </row>
    <row r="23" spans="1:17" ht="60" customHeight="1" x14ac:dyDescent="0.35">
      <c r="A23" s="11" t="s">
        <v>153</v>
      </c>
      <c r="B23" s="2" t="s">
        <v>154</v>
      </c>
      <c r="C23" s="1" t="s">
        <v>155</v>
      </c>
      <c r="D23" s="3" t="s">
        <v>38</v>
      </c>
      <c r="E23" s="3" t="s">
        <v>45</v>
      </c>
      <c r="F23" s="4" t="s">
        <v>22</v>
      </c>
      <c r="G23" s="4" t="s">
        <v>23</v>
      </c>
      <c r="H23" s="4" t="s">
        <v>24</v>
      </c>
      <c r="I23" s="4" t="s">
        <v>25</v>
      </c>
      <c r="J23" s="5" t="s">
        <v>25</v>
      </c>
      <c r="K23" s="5" t="s">
        <v>156</v>
      </c>
      <c r="L23" s="5" t="s">
        <v>157</v>
      </c>
      <c r="M23" s="5"/>
      <c r="N23" s="5" t="s">
        <v>158</v>
      </c>
      <c r="O23" s="5" t="s">
        <v>134</v>
      </c>
      <c r="P23" s="4" t="str">
        <f t="shared" si="0"/>
        <v>Outstanding</v>
      </c>
      <c r="Q23" s="13" t="s">
        <v>25</v>
      </c>
    </row>
    <row r="24" spans="1:17" ht="60" customHeight="1" x14ac:dyDescent="0.35">
      <c r="A24" s="11" t="s">
        <v>153</v>
      </c>
      <c r="B24" s="2" t="s">
        <v>159</v>
      </c>
      <c r="C24" s="1" t="s">
        <v>160</v>
      </c>
      <c r="D24" s="3" t="s">
        <v>38</v>
      </c>
      <c r="E24" s="3" t="s">
        <v>45</v>
      </c>
      <c r="F24" s="4" t="s">
        <v>22</v>
      </c>
      <c r="G24" s="4" t="s">
        <v>23</v>
      </c>
      <c r="H24" s="4" t="s">
        <v>24</v>
      </c>
      <c r="I24" s="4" t="s">
        <v>25</v>
      </c>
      <c r="J24" s="5" t="s">
        <v>25</v>
      </c>
      <c r="K24" s="5" t="s">
        <v>161</v>
      </c>
      <c r="L24" s="5" t="s">
        <v>162</v>
      </c>
      <c r="M24" s="5" t="s">
        <v>163</v>
      </c>
      <c r="N24" s="5" t="s">
        <v>164</v>
      </c>
      <c r="O24" s="5" t="s">
        <v>165</v>
      </c>
      <c r="P24" s="4" t="str">
        <f t="shared" si="0"/>
        <v>Outstanding</v>
      </c>
      <c r="Q24" s="13" t="s">
        <v>25</v>
      </c>
    </row>
    <row r="25" spans="1:17" ht="60" customHeight="1" x14ac:dyDescent="0.35">
      <c r="A25" s="11" t="s">
        <v>153</v>
      </c>
      <c r="B25" s="2" t="s">
        <v>166</v>
      </c>
      <c r="C25" s="1" t="s">
        <v>167</v>
      </c>
      <c r="D25" s="3" t="s">
        <v>38</v>
      </c>
      <c r="E25" s="3" t="s">
        <v>45</v>
      </c>
      <c r="F25" s="4" t="s">
        <v>22</v>
      </c>
      <c r="G25" s="4" t="s">
        <v>23</v>
      </c>
      <c r="H25" s="4" t="s">
        <v>24</v>
      </c>
      <c r="I25" s="4" t="s">
        <v>25</v>
      </c>
      <c r="J25" s="5" t="s">
        <v>25</v>
      </c>
      <c r="K25" s="5" t="s">
        <v>168</v>
      </c>
      <c r="L25" s="5" t="s">
        <v>169</v>
      </c>
      <c r="M25" s="5" t="s">
        <v>170</v>
      </c>
      <c r="N25" s="5" t="s">
        <v>171</v>
      </c>
      <c r="O25" s="5" t="s">
        <v>104</v>
      </c>
      <c r="P25" s="4" t="str">
        <f t="shared" si="0"/>
        <v>Outstanding</v>
      </c>
      <c r="Q25" s="13" t="s">
        <v>25</v>
      </c>
    </row>
    <row r="26" spans="1:17" ht="60" customHeight="1" x14ac:dyDescent="0.35">
      <c r="A26" s="11" t="s">
        <v>153</v>
      </c>
      <c r="B26" s="2" t="s">
        <v>172</v>
      </c>
      <c r="C26" s="1" t="s">
        <v>173</v>
      </c>
      <c r="D26" s="3" t="s">
        <v>38</v>
      </c>
      <c r="E26" s="3" t="s">
        <v>45</v>
      </c>
      <c r="F26" s="4" t="s">
        <v>22</v>
      </c>
      <c r="G26" s="4" t="s">
        <v>23</v>
      </c>
      <c r="H26" s="4" t="s">
        <v>24</v>
      </c>
      <c r="I26" s="4" t="s">
        <v>25</v>
      </c>
      <c r="J26" s="5" t="s">
        <v>25</v>
      </c>
      <c r="K26" s="5" t="s">
        <v>174</v>
      </c>
      <c r="L26" s="5" t="s">
        <v>175</v>
      </c>
      <c r="M26" s="5" t="s">
        <v>176</v>
      </c>
      <c r="N26" s="5" t="s">
        <v>177</v>
      </c>
      <c r="O26" s="5" t="s">
        <v>104</v>
      </c>
      <c r="P26" s="4" t="str">
        <f t="shared" si="0"/>
        <v>Outstanding</v>
      </c>
      <c r="Q26" s="13" t="s">
        <v>25</v>
      </c>
    </row>
    <row r="27" spans="1:17" ht="60" customHeight="1" x14ac:dyDescent="0.35">
      <c r="A27" s="11" t="s">
        <v>153</v>
      </c>
      <c r="B27" s="2" t="s">
        <v>178</v>
      </c>
      <c r="C27" s="1" t="s">
        <v>179</v>
      </c>
      <c r="D27" s="3" t="s">
        <v>38</v>
      </c>
      <c r="E27" s="3" t="s">
        <v>45</v>
      </c>
      <c r="F27" s="4" t="s">
        <v>22</v>
      </c>
      <c r="G27" s="4" t="s">
        <v>23</v>
      </c>
      <c r="H27" s="4" t="s">
        <v>24</v>
      </c>
      <c r="I27" s="4" t="s">
        <v>25</v>
      </c>
      <c r="J27" s="5" t="s">
        <v>25</v>
      </c>
      <c r="K27" s="5" t="s">
        <v>180</v>
      </c>
      <c r="L27" s="5" t="s">
        <v>181</v>
      </c>
      <c r="M27" s="5"/>
      <c r="N27" s="5" t="s">
        <v>180</v>
      </c>
      <c r="O27" s="5" t="s">
        <v>42</v>
      </c>
      <c r="P27" s="4" t="str">
        <f t="shared" si="0"/>
        <v>Outstanding</v>
      </c>
      <c r="Q27" s="13" t="s">
        <v>25</v>
      </c>
    </row>
    <row r="28" spans="1:17" ht="60" customHeight="1" x14ac:dyDescent="0.35">
      <c r="A28" s="11" t="s">
        <v>153</v>
      </c>
      <c r="B28" s="2" t="s">
        <v>182</v>
      </c>
      <c r="C28" s="1" t="s">
        <v>183</v>
      </c>
      <c r="D28" s="3" t="s">
        <v>38</v>
      </c>
      <c r="E28" s="3" t="s">
        <v>45</v>
      </c>
      <c r="F28" s="4" t="s">
        <v>22</v>
      </c>
      <c r="G28" s="4" t="s">
        <v>23</v>
      </c>
      <c r="H28" s="4" t="s">
        <v>24</v>
      </c>
      <c r="I28" s="4" t="s">
        <v>25</v>
      </c>
      <c r="J28" s="5" t="s">
        <v>25</v>
      </c>
      <c r="K28" s="5" t="s">
        <v>184</v>
      </c>
      <c r="L28" s="5" t="s">
        <v>185</v>
      </c>
      <c r="M28" s="5"/>
      <c r="N28" s="5" t="s">
        <v>184</v>
      </c>
      <c r="O28" s="5" t="s">
        <v>42</v>
      </c>
      <c r="P28" s="4" t="str">
        <f t="shared" si="0"/>
        <v>Outstanding</v>
      </c>
      <c r="Q28" s="13" t="s">
        <v>25</v>
      </c>
    </row>
    <row r="29" spans="1:17" ht="60" customHeight="1" x14ac:dyDescent="0.35">
      <c r="A29" s="11" t="s">
        <v>153</v>
      </c>
      <c r="B29" s="2" t="s">
        <v>186</v>
      </c>
      <c r="C29" s="1" t="s">
        <v>187</v>
      </c>
      <c r="D29" s="3" t="s">
        <v>38</v>
      </c>
      <c r="E29" s="3" t="s">
        <v>45</v>
      </c>
      <c r="F29" s="4" t="s">
        <v>22</v>
      </c>
      <c r="G29" s="4" t="s">
        <v>23</v>
      </c>
      <c r="H29" s="4" t="s">
        <v>24</v>
      </c>
      <c r="I29" s="4" t="s">
        <v>25</v>
      </c>
      <c r="J29" s="5" t="s">
        <v>25</v>
      </c>
      <c r="K29" s="5" t="s">
        <v>188</v>
      </c>
      <c r="L29" s="5" t="s">
        <v>189</v>
      </c>
      <c r="M29" s="5"/>
      <c r="N29" s="5" t="s">
        <v>190</v>
      </c>
      <c r="O29" s="5" t="s">
        <v>191</v>
      </c>
      <c r="P29" s="4" t="str">
        <f t="shared" si="0"/>
        <v>Outstanding</v>
      </c>
      <c r="Q29" s="13" t="s">
        <v>25</v>
      </c>
    </row>
    <row r="30" spans="1:17" ht="60" customHeight="1" x14ac:dyDescent="0.35">
      <c r="A30" s="11" t="s">
        <v>192</v>
      </c>
      <c r="B30" s="2" t="s">
        <v>193</v>
      </c>
      <c r="C30" s="1" t="s">
        <v>194</v>
      </c>
      <c r="D30" s="3" t="s">
        <v>38</v>
      </c>
      <c r="E30" s="3" t="s">
        <v>45</v>
      </c>
      <c r="F30" s="4" t="s">
        <v>22</v>
      </c>
      <c r="G30" s="4" t="s">
        <v>23</v>
      </c>
      <c r="H30" s="4" t="s">
        <v>24</v>
      </c>
      <c r="I30" s="4" t="s">
        <v>25</v>
      </c>
      <c r="J30" s="5" t="s">
        <v>25</v>
      </c>
      <c r="K30" s="5" t="s">
        <v>195</v>
      </c>
      <c r="L30" s="5" t="s">
        <v>196</v>
      </c>
      <c r="M30" s="5" t="s">
        <v>197</v>
      </c>
      <c r="N30" s="5" t="s">
        <v>198</v>
      </c>
      <c r="O30" s="5" t="s">
        <v>42</v>
      </c>
      <c r="P30" s="4" t="str">
        <f t="shared" si="0"/>
        <v>Outstanding</v>
      </c>
      <c r="Q30" s="13" t="s">
        <v>25</v>
      </c>
    </row>
    <row r="31" spans="1:17" ht="60" customHeight="1" x14ac:dyDescent="0.35">
      <c r="A31" s="11" t="s">
        <v>192</v>
      </c>
      <c r="B31" s="2" t="s">
        <v>199</v>
      </c>
      <c r="C31" s="1" t="s">
        <v>200</v>
      </c>
      <c r="D31" s="3" t="s">
        <v>38</v>
      </c>
      <c r="E31" s="3" t="s">
        <v>45</v>
      </c>
      <c r="F31" s="4" t="s">
        <v>22</v>
      </c>
      <c r="G31" s="4" t="s">
        <v>23</v>
      </c>
      <c r="H31" s="4" t="s">
        <v>24</v>
      </c>
      <c r="I31" s="4" t="s">
        <v>25</v>
      </c>
      <c r="J31" s="5" t="s">
        <v>25</v>
      </c>
      <c r="K31" s="5" t="s">
        <v>201</v>
      </c>
      <c r="L31" s="5" t="s">
        <v>202</v>
      </c>
      <c r="M31" s="5" t="s">
        <v>203</v>
      </c>
      <c r="N31" s="5" t="s">
        <v>204</v>
      </c>
      <c r="O31" s="5" t="s">
        <v>205</v>
      </c>
      <c r="P31" s="4" t="str">
        <f t="shared" si="0"/>
        <v>Outstanding</v>
      </c>
      <c r="Q31" s="13" t="s">
        <v>25</v>
      </c>
    </row>
    <row r="32" spans="1:17" ht="60" customHeight="1" x14ac:dyDescent="0.35">
      <c r="A32" s="11" t="s">
        <v>192</v>
      </c>
      <c r="B32" s="2" t="s">
        <v>206</v>
      </c>
      <c r="C32" s="1" t="s">
        <v>207</v>
      </c>
      <c r="D32" s="3" t="s">
        <v>38</v>
      </c>
      <c r="E32" s="3" t="s">
        <v>45</v>
      </c>
      <c r="F32" s="4" t="s">
        <v>22</v>
      </c>
      <c r="G32" s="4" t="s">
        <v>23</v>
      </c>
      <c r="H32" s="4" t="s">
        <v>24</v>
      </c>
      <c r="I32" s="4" t="s">
        <v>25</v>
      </c>
      <c r="J32" s="5" t="s">
        <v>25</v>
      </c>
      <c r="K32" s="5" t="s">
        <v>208</v>
      </c>
      <c r="L32" s="5" t="s">
        <v>209</v>
      </c>
      <c r="M32" s="5"/>
      <c r="N32" s="5" t="s">
        <v>210</v>
      </c>
      <c r="O32" s="5" t="s">
        <v>134</v>
      </c>
      <c r="P32" s="4" t="str">
        <f t="shared" si="0"/>
        <v>Outstanding</v>
      </c>
      <c r="Q32" s="13" t="s">
        <v>25</v>
      </c>
    </row>
    <row r="33" spans="1:17" ht="60" customHeight="1" x14ac:dyDescent="0.35">
      <c r="A33" s="11" t="s">
        <v>192</v>
      </c>
      <c r="B33" s="2" t="s">
        <v>211</v>
      </c>
      <c r="C33" s="1" t="s">
        <v>212</v>
      </c>
      <c r="D33" s="3" t="s">
        <v>38</v>
      </c>
      <c r="E33" s="3" t="s">
        <v>45</v>
      </c>
      <c r="F33" s="4" t="s">
        <v>22</v>
      </c>
      <c r="G33" s="4" t="s">
        <v>23</v>
      </c>
      <c r="H33" s="4" t="s">
        <v>24</v>
      </c>
      <c r="I33" s="4" t="s">
        <v>25</v>
      </c>
      <c r="J33" s="5" t="s">
        <v>25</v>
      </c>
      <c r="K33" s="5" t="s">
        <v>213</v>
      </c>
      <c r="L33" s="5" t="s">
        <v>214</v>
      </c>
      <c r="M33" s="5"/>
      <c r="N33" s="5" t="s">
        <v>215</v>
      </c>
      <c r="O33" s="5" t="s">
        <v>216</v>
      </c>
      <c r="P33" s="4" t="str">
        <f t="shared" si="0"/>
        <v>Outstanding</v>
      </c>
      <c r="Q33" s="13" t="s">
        <v>25</v>
      </c>
    </row>
    <row r="34" spans="1:17" ht="60" customHeight="1" x14ac:dyDescent="0.35">
      <c r="A34" s="11" t="s">
        <v>192</v>
      </c>
      <c r="B34" s="2" t="s">
        <v>217</v>
      </c>
      <c r="C34" s="1" t="s">
        <v>218</v>
      </c>
      <c r="D34" s="3" t="s">
        <v>38</v>
      </c>
      <c r="E34" s="3" t="s">
        <v>45</v>
      </c>
      <c r="F34" s="4" t="s">
        <v>22</v>
      </c>
      <c r="G34" s="4" t="s">
        <v>23</v>
      </c>
      <c r="H34" s="4" t="s">
        <v>24</v>
      </c>
      <c r="I34" s="4" t="s">
        <v>25</v>
      </c>
      <c r="J34" s="5" t="s">
        <v>25</v>
      </c>
      <c r="K34" s="5" t="s">
        <v>219</v>
      </c>
      <c r="L34" s="5" t="s">
        <v>220</v>
      </c>
      <c r="M34" s="5"/>
      <c r="N34" s="5" t="s">
        <v>221</v>
      </c>
      <c r="O34" s="5" t="s">
        <v>104</v>
      </c>
      <c r="P34" s="4" t="str">
        <f t="shared" si="0"/>
        <v>Outstanding</v>
      </c>
      <c r="Q34" s="13" t="s">
        <v>25</v>
      </c>
    </row>
    <row r="35" spans="1:17" ht="60" customHeight="1" x14ac:dyDescent="0.35">
      <c r="A35" s="11" t="s">
        <v>192</v>
      </c>
      <c r="B35" s="2" t="s">
        <v>222</v>
      </c>
      <c r="C35" s="1" t="s">
        <v>223</v>
      </c>
      <c r="D35" s="3" t="s">
        <v>38</v>
      </c>
      <c r="E35" s="3" t="s">
        <v>45</v>
      </c>
      <c r="F35" s="4" t="s">
        <v>22</v>
      </c>
      <c r="G35" s="4" t="s">
        <v>23</v>
      </c>
      <c r="H35" s="4" t="s">
        <v>24</v>
      </c>
      <c r="I35" s="4" t="s">
        <v>25</v>
      </c>
      <c r="J35" s="5" t="s">
        <v>25</v>
      </c>
      <c r="K35" s="5" t="s">
        <v>224</v>
      </c>
      <c r="L35" s="5" t="s">
        <v>225</v>
      </c>
      <c r="M35" s="5"/>
      <c r="N35" s="5" t="s">
        <v>226</v>
      </c>
      <c r="O35" s="5" t="s">
        <v>104</v>
      </c>
      <c r="P35" s="4" t="str">
        <f t="shared" si="0"/>
        <v>Outstanding</v>
      </c>
      <c r="Q35" s="13" t="s">
        <v>25</v>
      </c>
    </row>
    <row r="36" spans="1:17" ht="60" customHeight="1" x14ac:dyDescent="0.35">
      <c r="A36" s="11" t="s">
        <v>192</v>
      </c>
      <c r="B36" s="2" t="s">
        <v>227</v>
      </c>
      <c r="C36" s="1" t="s">
        <v>228</v>
      </c>
      <c r="D36" s="3" t="s">
        <v>38</v>
      </c>
      <c r="E36" s="3" t="s">
        <v>21</v>
      </c>
      <c r="F36" s="4" t="s">
        <v>22</v>
      </c>
      <c r="G36" s="4" t="s">
        <v>23</v>
      </c>
      <c r="H36" s="4" t="s">
        <v>24</v>
      </c>
      <c r="I36" s="4" t="s">
        <v>25</v>
      </c>
      <c r="J36" s="5" t="s">
        <v>25</v>
      </c>
      <c r="K36" s="5" t="s">
        <v>229</v>
      </c>
      <c r="L36" s="5" t="s">
        <v>230</v>
      </c>
      <c r="M36" s="5" t="s">
        <v>231</v>
      </c>
      <c r="N36" s="5" t="s">
        <v>232</v>
      </c>
      <c r="O36" s="5" t="s">
        <v>233</v>
      </c>
      <c r="P36" s="4" t="str">
        <f t="shared" si="0"/>
        <v>Outstanding</v>
      </c>
      <c r="Q36" s="13" t="s">
        <v>25</v>
      </c>
    </row>
    <row r="37" spans="1:17" ht="60" customHeight="1" x14ac:dyDescent="0.35">
      <c r="A37" s="11" t="s">
        <v>192</v>
      </c>
      <c r="B37" s="2" t="s">
        <v>234</v>
      </c>
      <c r="C37" s="1" t="s">
        <v>235</v>
      </c>
      <c r="D37" s="3" t="s">
        <v>38</v>
      </c>
      <c r="E37" s="3" t="s">
        <v>21</v>
      </c>
      <c r="F37" s="4" t="s">
        <v>22</v>
      </c>
      <c r="G37" s="4" t="s">
        <v>23</v>
      </c>
      <c r="H37" s="4" t="s">
        <v>24</v>
      </c>
      <c r="I37" s="4" t="s">
        <v>25</v>
      </c>
      <c r="J37" s="5" t="s">
        <v>25</v>
      </c>
      <c r="K37" s="5" t="s">
        <v>236</v>
      </c>
      <c r="L37" s="5" t="s">
        <v>237</v>
      </c>
      <c r="M37" s="5" t="s">
        <v>238</v>
      </c>
      <c r="N37" s="5" t="s">
        <v>239</v>
      </c>
      <c r="O37" s="5" t="s">
        <v>233</v>
      </c>
      <c r="P37" s="4" t="str">
        <f t="shared" si="0"/>
        <v>Outstanding</v>
      </c>
      <c r="Q37" s="13" t="s">
        <v>25</v>
      </c>
    </row>
    <row r="38" spans="1:17" ht="60" customHeight="1" x14ac:dyDescent="0.35">
      <c r="A38" s="11" t="s">
        <v>192</v>
      </c>
      <c r="B38" s="2" t="s">
        <v>240</v>
      </c>
      <c r="C38" s="1" t="s">
        <v>241</v>
      </c>
      <c r="D38" s="3" t="s">
        <v>38</v>
      </c>
      <c r="E38" s="3" t="s">
        <v>21</v>
      </c>
      <c r="F38" s="4" t="s">
        <v>22</v>
      </c>
      <c r="G38" s="4" t="s">
        <v>23</v>
      </c>
      <c r="H38" s="4" t="s">
        <v>24</v>
      </c>
      <c r="I38" s="4" t="s">
        <v>25</v>
      </c>
      <c r="J38" s="5" t="s">
        <v>25</v>
      </c>
      <c r="K38" s="5" t="s">
        <v>242</v>
      </c>
      <c r="L38" s="5" t="s">
        <v>243</v>
      </c>
      <c r="M38" s="5" t="s">
        <v>244</v>
      </c>
      <c r="N38" s="5" t="s">
        <v>245</v>
      </c>
      <c r="O38" s="5" t="s">
        <v>233</v>
      </c>
      <c r="P38" s="4" t="str">
        <f t="shared" si="0"/>
        <v>Outstanding</v>
      </c>
      <c r="Q38" s="13" t="s">
        <v>25</v>
      </c>
    </row>
    <row r="39" spans="1:17" ht="60" customHeight="1" x14ac:dyDescent="0.35">
      <c r="A39" s="11" t="s">
        <v>192</v>
      </c>
      <c r="B39" s="2" t="s">
        <v>246</v>
      </c>
      <c r="C39" s="1" t="s">
        <v>247</v>
      </c>
      <c r="D39" s="3" t="s">
        <v>38</v>
      </c>
      <c r="E39" s="3" t="s">
        <v>21</v>
      </c>
      <c r="F39" s="4" t="s">
        <v>22</v>
      </c>
      <c r="G39" s="4" t="s">
        <v>23</v>
      </c>
      <c r="H39" s="4" t="s">
        <v>24</v>
      </c>
      <c r="I39" s="4" t="s">
        <v>25</v>
      </c>
      <c r="J39" s="5" t="s">
        <v>25</v>
      </c>
      <c r="K39" s="5" t="s">
        <v>248</v>
      </c>
      <c r="L39" s="5" t="s">
        <v>249</v>
      </c>
      <c r="M39" s="5" t="s">
        <v>250</v>
      </c>
      <c r="N39" s="5" t="s">
        <v>251</v>
      </c>
      <c r="O39" s="5" t="s">
        <v>233</v>
      </c>
      <c r="P39" s="4" t="str">
        <f t="shared" si="0"/>
        <v>Outstanding</v>
      </c>
      <c r="Q39" s="13" t="s">
        <v>25</v>
      </c>
    </row>
    <row r="40" spans="1:17" ht="60" customHeight="1" x14ac:dyDescent="0.35">
      <c r="A40" s="11" t="s">
        <v>192</v>
      </c>
      <c r="B40" s="2" t="s">
        <v>252</v>
      </c>
      <c r="C40" s="1" t="s">
        <v>253</v>
      </c>
      <c r="D40" s="3" t="s">
        <v>38</v>
      </c>
      <c r="E40" s="3" t="s">
        <v>45</v>
      </c>
      <c r="F40" s="4" t="s">
        <v>22</v>
      </c>
      <c r="G40" s="4" t="s">
        <v>23</v>
      </c>
      <c r="H40" s="4" t="s">
        <v>24</v>
      </c>
      <c r="I40" s="4" t="s">
        <v>25</v>
      </c>
      <c r="J40" s="5" t="s">
        <v>25</v>
      </c>
      <c r="K40" s="5" t="s">
        <v>254</v>
      </c>
      <c r="L40" s="5" t="s">
        <v>255</v>
      </c>
      <c r="M40" s="5"/>
      <c r="N40" s="5" t="s">
        <v>254</v>
      </c>
      <c r="O40" s="5"/>
      <c r="P40" s="4" t="str">
        <f t="shared" si="0"/>
        <v>Outstanding</v>
      </c>
      <c r="Q40" s="13" t="s">
        <v>25</v>
      </c>
    </row>
    <row r="41" spans="1:17" ht="60" customHeight="1" x14ac:dyDescent="0.35">
      <c r="A41" s="12" t="s">
        <v>192</v>
      </c>
      <c r="B41" s="6" t="s">
        <v>256</v>
      </c>
      <c r="C41" s="7" t="s">
        <v>257</v>
      </c>
      <c r="D41" s="8" t="s">
        <v>38</v>
      </c>
      <c r="E41" s="8" t="s">
        <v>45</v>
      </c>
      <c r="F41" s="9" t="s">
        <v>22</v>
      </c>
      <c r="G41" s="9" t="s">
        <v>23</v>
      </c>
      <c r="H41" s="9" t="s">
        <v>24</v>
      </c>
      <c r="I41" s="9" t="s">
        <v>25</v>
      </c>
      <c r="J41" s="10" t="s">
        <v>25</v>
      </c>
      <c r="K41" s="10" t="s">
        <v>258</v>
      </c>
      <c r="L41" s="10" t="s">
        <v>259</v>
      </c>
      <c r="M41" s="10"/>
      <c r="N41" s="10" t="s">
        <v>258</v>
      </c>
      <c r="O41" s="10" t="s">
        <v>260</v>
      </c>
      <c r="P41" s="9" t="str">
        <f t="shared" si="0"/>
        <v>Outstanding</v>
      </c>
      <c r="Q41" s="14" t="s">
        <v>25</v>
      </c>
    </row>
    <row r="45" spans="1:17" ht="32" customHeight="1" x14ac:dyDescent="0.35">
      <c r="A45" s="106" t="s">
        <v>261</v>
      </c>
      <c r="B45" s="106"/>
      <c r="C45" s="106"/>
      <c r="D45" s="106"/>
    </row>
  </sheetData>
  <mergeCells count="1">
    <mergeCell ref="A45:D45"/>
  </mergeCells>
  <conditionalFormatting sqref="F2:F41">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41">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41">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41" xr:uid="{00000000-0002-0000-0200-000000000000}">
      <formula1>"Must,Should,Could,Won't,Unassigned"</formula1>
    </dataValidation>
    <dataValidation type="list" showErrorMessage="1" errorTitle="Invalid Value" error="Please select a value from the list: Low, Medium, High, Unassessed." sqref="G2:G41" xr:uid="{00000000-0002-0000-0200-000001000000}">
      <formula1>"Low,Medium,High,Unassessed"</formula1>
    </dataValidation>
    <dataValidation type="list" showErrorMessage="1" errorTitle="Invalid Value" error="Please select a value from the list: Phase1, Phase2, Phase3, Phase4, Phase5, Pending." sqref="H2:H4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41" xr:uid="{00000000-0002-0000-0200-000003000000}">
      <formula1>"Implemented,Testing,Failed,Compensated,Risk Accepted,N/A"</formula1>
    </dataValidation>
  </dataValidations>
  <hyperlinks>
    <hyperlink ref="A4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394</v>
      </c>
      <c r="C2" s="123" t="s">
        <v>394</v>
      </c>
      <c r="D2" s="123" t="s">
        <v>394</v>
      </c>
      <c r="E2" s="123" t="s">
        <v>394</v>
      </c>
      <c r="F2" s="123" t="s">
        <v>394</v>
      </c>
      <c r="G2" s="123" t="s">
        <v>394</v>
      </c>
      <c r="H2" s="127" t="s">
        <v>395</v>
      </c>
      <c r="I2" s="127" t="s">
        <v>395</v>
      </c>
      <c r="J2" s="127" t="s">
        <v>395</v>
      </c>
      <c r="K2" s="127" t="s">
        <v>395</v>
      </c>
      <c r="L2" s="127" t="s">
        <v>395</v>
      </c>
      <c r="M2" s="126" t="s">
        <v>396</v>
      </c>
      <c r="N2" s="126" t="s">
        <v>396</v>
      </c>
      <c r="O2" s="128" t="s">
        <v>397</v>
      </c>
      <c r="P2" s="128" t="s">
        <v>397</v>
      </c>
      <c r="Q2" s="124" t="s">
        <v>15</v>
      </c>
      <c r="R2" s="124" t="s">
        <v>15</v>
      </c>
      <c r="S2" s="124" t="s">
        <v>15</v>
      </c>
      <c r="T2" s="125" t="s">
        <v>398</v>
      </c>
    </row>
    <row r="3" spans="2:20" ht="35" customHeight="1" x14ac:dyDescent="0.35">
      <c r="B3" s="70" t="s">
        <v>399</v>
      </c>
      <c r="C3" s="70" t="s">
        <v>400</v>
      </c>
      <c r="D3" s="70" t="s">
        <v>401</v>
      </c>
      <c r="E3" s="70" t="s">
        <v>402</v>
      </c>
      <c r="F3" s="70" t="s">
        <v>403</v>
      </c>
      <c r="G3" s="70" t="s">
        <v>11</v>
      </c>
      <c r="H3" s="71" t="s">
        <v>404</v>
      </c>
      <c r="I3" s="71" t="s">
        <v>405</v>
      </c>
      <c r="J3" s="71" t="s">
        <v>406</v>
      </c>
      <c r="K3" s="71" t="s">
        <v>407</v>
      </c>
      <c r="L3" s="71" t="s">
        <v>338</v>
      </c>
      <c r="M3" s="72" t="s">
        <v>408</v>
      </c>
      <c r="N3" s="72" t="s">
        <v>409</v>
      </c>
      <c r="O3" s="73" t="s">
        <v>410</v>
      </c>
      <c r="P3" s="73" t="s">
        <v>411</v>
      </c>
      <c r="Q3" s="74" t="s">
        <v>15</v>
      </c>
      <c r="R3" s="74" t="s">
        <v>412</v>
      </c>
      <c r="S3" s="74" t="s">
        <v>413</v>
      </c>
      <c r="T3" s="75" t="s">
        <v>414</v>
      </c>
    </row>
    <row r="4" spans="2:20" ht="60" customHeight="1" x14ac:dyDescent="0.35">
      <c r="B4" s="76" t="s">
        <v>415</v>
      </c>
      <c r="C4" s="76" t="s">
        <v>416</v>
      </c>
      <c r="D4" s="76" t="s">
        <v>417</v>
      </c>
      <c r="E4" s="76" t="s">
        <v>418</v>
      </c>
      <c r="F4" s="76" t="s">
        <v>419</v>
      </c>
      <c r="G4" s="76" t="s">
        <v>420</v>
      </c>
      <c r="H4" s="76" t="s">
        <v>421</v>
      </c>
      <c r="I4" s="76" t="s">
        <v>422</v>
      </c>
      <c r="J4" s="76" t="s">
        <v>423</v>
      </c>
      <c r="K4" s="76" t="s">
        <v>424</v>
      </c>
      <c r="L4" s="76" t="s">
        <v>425</v>
      </c>
      <c r="M4" s="76" t="s">
        <v>426</v>
      </c>
      <c r="N4" s="76" t="s">
        <v>427</v>
      </c>
      <c r="O4" s="76" t="s">
        <v>428</v>
      </c>
      <c r="P4" s="76" t="s">
        <v>429</v>
      </c>
      <c r="Q4" s="76" t="s">
        <v>430</v>
      </c>
      <c r="R4" s="76" t="s">
        <v>431</v>
      </c>
      <c r="S4" s="76" t="s">
        <v>432</v>
      </c>
      <c r="T4" s="76" t="s">
        <v>433</v>
      </c>
    </row>
    <row r="5" spans="2:20" ht="60" customHeight="1" x14ac:dyDescent="0.35">
      <c r="B5" s="38" t="s">
        <v>434</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435</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436</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437</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438</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439</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440</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441</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442</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443</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444</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445</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446</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447</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448</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449</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450</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451</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452</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453</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454</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455</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456</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457</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458</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459</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460</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461</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462</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463</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464</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465</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466</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467</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468</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469</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470</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471</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472</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473</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474</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475</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476</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477</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478</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479</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480</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481</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482</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483</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261</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484</v>
      </c>
      <c r="B1" s="104" t="s">
        <v>1</v>
      </c>
      <c r="C1" s="104" t="s">
        <v>485</v>
      </c>
      <c r="D1" s="104" t="s">
        <v>11</v>
      </c>
      <c r="E1" s="104" t="s">
        <v>486</v>
      </c>
      <c r="F1" s="104" t="s">
        <v>487</v>
      </c>
      <c r="G1" s="104" t="s">
        <v>488</v>
      </c>
      <c r="H1" s="104" t="s">
        <v>489</v>
      </c>
      <c r="I1" s="104" t="s">
        <v>490</v>
      </c>
      <c r="J1" s="104" t="s">
        <v>491</v>
      </c>
      <c r="K1" s="104" t="s">
        <v>492</v>
      </c>
      <c r="L1" s="104" t="s">
        <v>493</v>
      </c>
      <c r="M1" s="104" t="s">
        <v>494</v>
      </c>
      <c r="N1" s="104" t="s">
        <v>495</v>
      </c>
      <c r="O1" s="104" t="s">
        <v>496</v>
      </c>
      <c r="P1" s="104" t="s">
        <v>497</v>
      </c>
      <c r="Q1" s="104" t="s">
        <v>498</v>
      </c>
      <c r="R1" s="104" t="s">
        <v>499</v>
      </c>
      <c r="S1" s="104" t="s">
        <v>500</v>
      </c>
      <c r="T1" s="104" t="s">
        <v>501</v>
      </c>
      <c r="U1" s="104" t="s">
        <v>502</v>
      </c>
      <c r="V1" s="104" t="s">
        <v>503</v>
      </c>
      <c r="W1" s="104" t="s">
        <v>504</v>
      </c>
      <c r="X1" s="104" t="s">
        <v>505</v>
      </c>
      <c r="Y1" s="104" t="s">
        <v>506</v>
      </c>
      <c r="Z1" s="104" t="s">
        <v>507</v>
      </c>
      <c r="AA1" s="104" t="s">
        <v>508</v>
      </c>
      <c r="AB1" s="104" t="s">
        <v>509</v>
      </c>
      <c r="AC1" s="104" t="s">
        <v>510</v>
      </c>
      <c r="AD1" s="104" t="s">
        <v>511</v>
      </c>
      <c r="AE1" s="104" t="s">
        <v>512</v>
      </c>
      <c r="AF1" s="104" t="s">
        <v>513</v>
      </c>
      <c r="AG1" s="104" t="s">
        <v>514</v>
      </c>
      <c r="AH1" s="104" t="s">
        <v>515</v>
      </c>
      <c r="AI1" s="104" t="s">
        <v>516</v>
      </c>
      <c r="AJ1" s="104" t="s">
        <v>517</v>
      </c>
      <c r="AK1" s="104" t="s">
        <v>518</v>
      </c>
      <c r="AL1" s="104" t="s">
        <v>519</v>
      </c>
      <c r="AM1" s="104" t="s">
        <v>520</v>
      </c>
      <c r="AN1" s="104" t="s">
        <v>521</v>
      </c>
      <c r="AO1" s="104" t="s">
        <v>522</v>
      </c>
      <c r="AP1" s="104" t="s">
        <v>523</v>
      </c>
      <c r="AQ1" s="104" t="s">
        <v>524</v>
      </c>
      <c r="AR1" s="104" t="s">
        <v>525</v>
      </c>
      <c r="AS1" s="104" t="s">
        <v>526</v>
      </c>
      <c r="AT1" s="104" t="s">
        <v>527</v>
      </c>
      <c r="AU1" s="104" t="s">
        <v>528</v>
      </c>
      <c r="AV1" s="104" t="s">
        <v>529</v>
      </c>
      <c r="AW1" s="105" t="s">
        <v>530</v>
      </c>
    </row>
    <row r="2" spans="1:49" ht="60" customHeight="1" outlineLevel="1" x14ac:dyDescent="0.35">
      <c r="A2" s="97" t="s">
        <v>531</v>
      </c>
      <c r="B2" s="80">
        <v>1</v>
      </c>
      <c r="C2" s="82" t="s">
        <v>25</v>
      </c>
      <c r="D2" s="84" t="s">
        <v>532</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531</v>
      </c>
      <c r="B3" s="81" t="s">
        <v>533</v>
      </c>
      <c r="C3" s="83" t="s">
        <v>534</v>
      </c>
      <c r="D3" s="85" t="s">
        <v>535</v>
      </c>
      <c r="E3" s="85" t="s">
        <v>536</v>
      </c>
      <c r="F3" s="86" t="s">
        <v>537</v>
      </c>
      <c r="G3" s="86" t="s">
        <v>538</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531</v>
      </c>
      <c r="B4" s="81" t="s">
        <v>539</v>
      </c>
      <c r="C4" s="83" t="s">
        <v>540</v>
      </c>
      <c r="D4" s="85" t="s">
        <v>541</v>
      </c>
      <c r="E4" s="85" t="s">
        <v>542</v>
      </c>
      <c r="F4" s="86" t="s">
        <v>537</v>
      </c>
      <c r="G4" s="86" t="s">
        <v>543</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531</v>
      </c>
      <c r="B5" s="81" t="s">
        <v>544</v>
      </c>
      <c r="C5" s="83" t="s">
        <v>545</v>
      </c>
      <c r="D5" s="85" t="s">
        <v>546</v>
      </c>
      <c r="E5" s="85" t="s">
        <v>547</v>
      </c>
      <c r="F5" s="86" t="s">
        <v>537</v>
      </c>
      <c r="G5" s="86" t="s">
        <v>548</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531</v>
      </c>
      <c r="B6" s="81" t="s">
        <v>549</v>
      </c>
      <c r="C6" s="83" t="s">
        <v>550</v>
      </c>
      <c r="D6" s="85" t="s">
        <v>551</v>
      </c>
      <c r="E6" s="85" t="s">
        <v>552</v>
      </c>
      <c r="F6" s="86" t="s">
        <v>537</v>
      </c>
      <c r="G6" s="86" t="s">
        <v>538</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531</v>
      </c>
      <c r="B7" s="81" t="s">
        <v>553</v>
      </c>
      <c r="C7" s="83" t="s">
        <v>554</v>
      </c>
      <c r="D7" s="85" t="s">
        <v>555</v>
      </c>
      <c r="E7" s="85" t="s">
        <v>556</v>
      </c>
      <c r="F7" s="86" t="s">
        <v>537</v>
      </c>
      <c r="G7" s="86" t="s">
        <v>548</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557</v>
      </c>
      <c r="B8" s="80">
        <v>2</v>
      </c>
      <c r="C8" s="82" t="s">
        <v>25</v>
      </c>
      <c r="D8" s="84" t="s">
        <v>558</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557</v>
      </c>
      <c r="B9" s="81" t="s">
        <v>99</v>
      </c>
      <c r="C9" s="83" t="s">
        <v>559</v>
      </c>
      <c r="D9" s="85" t="s">
        <v>560</v>
      </c>
      <c r="E9" s="85" t="s">
        <v>561</v>
      </c>
      <c r="F9" s="86" t="s">
        <v>562</v>
      </c>
      <c r="G9" s="86" t="s">
        <v>538</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557</v>
      </c>
      <c r="B10" s="81" t="s">
        <v>105</v>
      </c>
      <c r="C10" s="83" t="s">
        <v>563</v>
      </c>
      <c r="D10" s="85" t="s">
        <v>564</v>
      </c>
      <c r="E10" s="85" t="s">
        <v>565</v>
      </c>
      <c r="F10" s="86" t="s">
        <v>562</v>
      </c>
      <c r="G10" s="86" t="s">
        <v>538</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557</v>
      </c>
      <c r="B11" s="81" t="s">
        <v>566</v>
      </c>
      <c r="C11" s="83" t="s">
        <v>567</v>
      </c>
      <c r="D11" s="85" t="s">
        <v>568</v>
      </c>
      <c r="E11" s="85" t="s">
        <v>569</v>
      </c>
      <c r="F11" s="86" t="s">
        <v>562</v>
      </c>
      <c r="G11" s="86" t="s">
        <v>543</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557</v>
      </c>
      <c r="B12" s="81" t="s">
        <v>570</v>
      </c>
      <c r="C12" s="83" t="s">
        <v>571</v>
      </c>
      <c r="D12" s="85" t="s">
        <v>572</v>
      </c>
      <c r="E12" s="85" t="s">
        <v>573</v>
      </c>
      <c r="F12" s="86" t="s">
        <v>562</v>
      </c>
      <c r="G12" s="86" t="s">
        <v>548</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557</v>
      </c>
      <c r="B13" s="81" t="s">
        <v>574</v>
      </c>
      <c r="C13" s="83" t="s">
        <v>575</v>
      </c>
      <c r="D13" s="85" t="s">
        <v>576</v>
      </c>
      <c r="E13" s="85" t="s">
        <v>577</v>
      </c>
      <c r="F13" s="86" t="s">
        <v>562</v>
      </c>
      <c r="G13" s="86" t="s">
        <v>578</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557</v>
      </c>
      <c r="B14" s="81" t="s">
        <v>579</v>
      </c>
      <c r="C14" s="83" t="s">
        <v>580</v>
      </c>
      <c r="D14" s="85" t="s">
        <v>581</v>
      </c>
      <c r="E14" s="85" t="s">
        <v>582</v>
      </c>
      <c r="F14" s="86" t="s">
        <v>562</v>
      </c>
      <c r="G14" s="86" t="s">
        <v>578</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557</v>
      </c>
      <c r="B15" s="81" t="s">
        <v>583</v>
      </c>
      <c r="C15" s="83" t="s">
        <v>584</v>
      </c>
      <c r="D15" s="85" t="s">
        <v>585</v>
      </c>
      <c r="E15" s="85" t="s">
        <v>586</v>
      </c>
      <c r="F15" s="86" t="s">
        <v>562</v>
      </c>
      <c r="G15" s="86" t="s">
        <v>578</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587</v>
      </c>
      <c r="B16" s="80">
        <v>3</v>
      </c>
      <c r="C16" s="82" t="s">
        <v>25</v>
      </c>
      <c r="D16" s="84" t="s">
        <v>588</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587</v>
      </c>
      <c r="B17" s="81" t="s">
        <v>111</v>
      </c>
      <c r="C17" s="83" t="s">
        <v>589</v>
      </c>
      <c r="D17" s="85" t="s">
        <v>590</v>
      </c>
      <c r="E17" s="85" t="s">
        <v>591</v>
      </c>
      <c r="F17" s="86" t="s">
        <v>592</v>
      </c>
      <c r="G17" s="86" t="s">
        <v>593</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587</v>
      </c>
      <c r="B18" s="81" t="s">
        <v>117</v>
      </c>
      <c r="C18" s="83" t="s">
        <v>594</v>
      </c>
      <c r="D18" s="85" t="s">
        <v>595</v>
      </c>
      <c r="E18" s="85" t="s">
        <v>596</v>
      </c>
      <c r="F18" s="86" t="s">
        <v>592</v>
      </c>
      <c r="G18" s="86" t="s">
        <v>538</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587</v>
      </c>
      <c r="B19" s="81" t="s">
        <v>124</v>
      </c>
      <c r="C19" s="83" t="s">
        <v>597</v>
      </c>
      <c r="D19" s="85" t="s">
        <v>598</v>
      </c>
      <c r="E19" s="85" t="s">
        <v>599</v>
      </c>
      <c r="F19" s="86" t="s">
        <v>592</v>
      </c>
      <c r="G19" s="86" t="s">
        <v>578</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587</v>
      </c>
      <c r="B20" s="81" t="s">
        <v>129</v>
      </c>
      <c r="C20" s="83" t="s">
        <v>600</v>
      </c>
      <c r="D20" s="85" t="s">
        <v>601</v>
      </c>
      <c r="E20" s="85" t="s">
        <v>602</v>
      </c>
      <c r="F20" s="86" t="s">
        <v>592</v>
      </c>
      <c r="G20" s="86" t="s">
        <v>578</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587</v>
      </c>
      <c r="B21" s="81" t="s">
        <v>135</v>
      </c>
      <c r="C21" s="83" t="s">
        <v>603</v>
      </c>
      <c r="D21" s="85" t="s">
        <v>604</v>
      </c>
      <c r="E21" s="85" t="s">
        <v>605</v>
      </c>
      <c r="F21" s="86" t="s">
        <v>592</v>
      </c>
      <c r="G21" s="86" t="s">
        <v>578</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587</v>
      </c>
      <c r="B22" s="81" t="s">
        <v>141</v>
      </c>
      <c r="C22" s="83" t="s">
        <v>606</v>
      </c>
      <c r="D22" s="85" t="s">
        <v>607</v>
      </c>
      <c r="E22" s="85" t="s">
        <v>608</v>
      </c>
      <c r="F22" s="86" t="s">
        <v>592</v>
      </c>
      <c r="G22" s="86" t="s">
        <v>578</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587</v>
      </c>
      <c r="B23" s="81" t="s">
        <v>147</v>
      </c>
      <c r="C23" s="83" t="s">
        <v>609</v>
      </c>
      <c r="D23" s="85" t="s">
        <v>610</v>
      </c>
      <c r="E23" s="85" t="s">
        <v>611</v>
      </c>
      <c r="F23" s="86" t="s">
        <v>592</v>
      </c>
      <c r="G23" s="86" t="s">
        <v>538</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587</v>
      </c>
      <c r="B24" s="81" t="s">
        <v>612</v>
      </c>
      <c r="C24" s="83" t="s">
        <v>613</v>
      </c>
      <c r="D24" s="85" t="s">
        <v>614</v>
      </c>
      <c r="E24" s="85" t="s">
        <v>615</v>
      </c>
      <c r="F24" s="86" t="s">
        <v>592</v>
      </c>
      <c r="G24" s="86" t="s">
        <v>538</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587</v>
      </c>
      <c r="B25" s="81" t="s">
        <v>616</v>
      </c>
      <c r="C25" s="83" t="s">
        <v>617</v>
      </c>
      <c r="D25" s="85" t="s">
        <v>618</v>
      </c>
      <c r="E25" s="85" t="s">
        <v>619</v>
      </c>
      <c r="F25" s="86" t="s">
        <v>592</v>
      </c>
      <c r="G25" s="86" t="s">
        <v>578</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587</v>
      </c>
      <c r="B26" s="81" t="s">
        <v>620</v>
      </c>
      <c r="C26" s="83" t="s">
        <v>621</v>
      </c>
      <c r="D26" s="85" t="s">
        <v>622</v>
      </c>
      <c r="E26" s="85" t="s">
        <v>623</v>
      </c>
      <c r="F26" s="86" t="s">
        <v>592</v>
      </c>
      <c r="G26" s="86" t="s">
        <v>578</v>
      </c>
      <c r="H26" s="86">
        <v>2</v>
      </c>
      <c r="I26" s="88">
        <f>IF(COUNTIF(J26:AW26,"&lt;&gt;")=0,"",SUMPRODUCT(((Recommendations[ImplStatus]="Implemented")+(Recommendations[ImplStatus]="Compensated"))*ISNUMBER(MATCH(Recommendations[Id],J26:AW26,0)))/COUNTIF(J26:AW26,"&lt;&gt;"))</f>
        <v>0</v>
      </c>
      <c r="J26" s="90" t="s">
        <v>43</v>
      </c>
      <c r="K26" s="90" t="s">
        <v>64</v>
      </c>
      <c r="L26" s="90" t="s">
        <v>87</v>
      </c>
      <c r="M26" s="90" t="s">
        <v>141</v>
      </c>
      <c r="N26" s="90" t="s">
        <v>240</v>
      </c>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587</v>
      </c>
      <c r="B27" s="81" t="s">
        <v>624</v>
      </c>
      <c r="C27" s="83" t="s">
        <v>625</v>
      </c>
      <c r="D27" s="85" t="s">
        <v>626</v>
      </c>
      <c r="E27" s="85" t="s">
        <v>627</v>
      </c>
      <c r="F27" s="86" t="s">
        <v>592</v>
      </c>
      <c r="G27" s="86" t="s">
        <v>578</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587</v>
      </c>
      <c r="B28" s="81" t="s">
        <v>628</v>
      </c>
      <c r="C28" s="83" t="s">
        <v>629</v>
      </c>
      <c r="D28" s="85" t="s">
        <v>630</v>
      </c>
      <c r="E28" s="85" t="s">
        <v>631</v>
      </c>
      <c r="F28" s="86" t="s">
        <v>592</v>
      </c>
      <c r="G28" s="86" t="s">
        <v>578</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587</v>
      </c>
      <c r="B29" s="81" t="s">
        <v>632</v>
      </c>
      <c r="C29" s="83" t="s">
        <v>633</v>
      </c>
      <c r="D29" s="85" t="s">
        <v>634</v>
      </c>
      <c r="E29" s="85" t="s">
        <v>635</v>
      </c>
      <c r="F29" s="86" t="s">
        <v>592</v>
      </c>
      <c r="G29" s="86" t="s">
        <v>578</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587</v>
      </c>
      <c r="B30" s="81" t="s">
        <v>636</v>
      </c>
      <c r="C30" s="83" t="s">
        <v>637</v>
      </c>
      <c r="D30" s="85" t="s">
        <v>638</v>
      </c>
      <c r="E30" s="85" t="s">
        <v>639</v>
      </c>
      <c r="F30" s="86" t="s">
        <v>592</v>
      </c>
      <c r="G30" s="86" t="s">
        <v>548</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640</v>
      </c>
      <c r="B31" s="80">
        <v>4</v>
      </c>
      <c r="C31" s="82" t="s">
        <v>25</v>
      </c>
      <c r="D31" s="84" t="s">
        <v>641</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640</v>
      </c>
      <c r="B32" s="81" t="s">
        <v>154</v>
      </c>
      <c r="C32" s="83" t="s">
        <v>642</v>
      </c>
      <c r="D32" s="85" t="s">
        <v>643</v>
      </c>
      <c r="E32" s="85" t="s">
        <v>644</v>
      </c>
      <c r="F32" s="86" t="s">
        <v>645</v>
      </c>
      <c r="G32" s="86" t="s">
        <v>593</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640</v>
      </c>
      <c r="B33" s="81" t="s">
        <v>159</v>
      </c>
      <c r="C33" s="83" t="s">
        <v>646</v>
      </c>
      <c r="D33" s="85" t="s">
        <v>647</v>
      </c>
      <c r="E33" s="85" t="s">
        <v>648</v>
      </c>
      <c r="F33" s="86" t="s">
        <v>645</v>
      </c>
      <c r="G33" s="86" t="s">
        <v>593</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640</v>
      </c>
      <c r="B34" s="81" t="s">
        <v>166</v>
      </c>
      <c r="C34" s="83" t="s">
        <v>649</v>
      </c>
      <c r="D34" s="85" t="s">
        <v>650</v>
      </c>
      <c r="E34" s="85" t="s">
        <v>651</v>
      </c>
      <c r="F34" s="86" t="s">
        <v>537</v>
      </c>
      <c r="G34" s="86" t="s">
        <v>578</v>
      </c>
      <c r="H34" s="86">
        <v>1</v>
      </c>
      <c r="I34" s="88">
        <f>IF(COUNTIF(J34:AW34,"&lt;&gt;")=0,"",SUMPRODUCT(((Recommendations[ImplStatus]="Implemented")+(Recommendations[ImplStatus]="Compensated"))*ISNUMBER(MATCH(Recommendations[Id],J34:AW34,0)))/COUNTIF(J34:AW34,"&lt;&gt;"))</f>
        <v>0</v>
      </c>
      <c r="J34" s="90" t="s">
        <v>18</v>
      </c>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640</v>
      </c>
      <c r="B35" s="81" t="s">
        <v>172</v>
      </c>
      <c r="C35" s="83" t="s">
        <v>652</v>
      </c>
      <c r="D35" s="85" t="s">
        <v>653</v>
      </c>
      <c r="E35" s="85" t="s">
        <v>654</v>
      </c>
      <c r="F35" s="86" t="s">
        <v>537</v>
      </c>
      <c r="G35" s="86" t="s">
        <v>578</v>
      </c>
      <c r="H35" s="86">
        <v>1</v>
      </c>
      <c r="I35" s="88">
        <f>IF(COUNTIF(J35:AW35,"&lt;&gt;")=0,"",SUMPRODUCT(((Recommendations[ImplStatus]="Implemented")+(Recommendations[ImplStatus]="Compensated"))*ISNUMBER(MATCH(Recommendations[Id],J35:AW35,0)))/COUNTIF(J35:AW35,"&lt;&gt;"))</f>
        <v>0</v>
      </c>
      <c r="J35" s="90" t="s">
        <v>87</v>
      </c>
      <c r="K35" s="90" t="s">
        <v>234</v>
      </c>
      <c r="L35" s="90" t="s">
        <v>246</v>
      </c>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640</v>
      </c>
      <c r="B36" s="81" t="s">
        <v>178</v>
      </c>
      <c r="C36" s="83" t="s">
        <v>655</v>
      </c>
      <c r="D36" s="85" t="s">
        <v>656</v>
      </c>
      <c r="E36" s="85" t="s">
        <v>657</v>
      </c>
      <c r="F36" s="86" t="s">
        <v>537</v>
      </c>
      <c r="G36" s="86" t="s">
        <v>578</v>
      </c>
      <c r="H36" s="86">
        <v>1</v>
      </c>
      <c r="I36" s="88">
        <f>IF(COUNTIF(J36:AW36,"&lt;&gt;")=0,"",SUMPRODUCT(((Recommendations[ImplStatus]="Implemented")+(Recommendations[ImplStatus]="Compensated"))*ISNUMBER(MATCH(Recommendations[Id],J36:AW36,0)))/COUNTIF(J36:AW36,"&lt;&gt;"))</f>
        <v>0</v>
      </c>
      <c r="J36" s="90" t="s">
        <v>87</v>
      </c>
      <c r="K36" s="90" t="s">
        <v>234</v>
      </c>
      <c r="L36" s="90" t="s">
        <v>246</v>
      </c>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640</v>
      </c>
      <c r="B37" s="81" t="s">
        <v>182</v>
      </c>
      <c r="C37" s="83" t="s">
        <v>658</v>
      </c>
      <c r="D37" s="85" t="s">
        <v>659</v>
      </c>
      <c r="E37" s="85" t="s">
        <v>660</v>
      </c>
      <c r="F37" s="86" t="s">
        <v>537</v>
      </c>
      <c r="G37" s="86" t="s">
        <v>578</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640</v>
      </c>
      <c r="B38" s="81" t="s">
        <v>186</v>
      </c>
      <c r="C38" s="83" t="s">
        <v>661</v>
      </c>
      <c r="D38" s="85" t="s">
        <v>662</v>
      </c>
      <c r="E38" s="85" t="s">
        <v>663</v>
      </c>
      <c r="F38" s="86" t="s">
        <v>664</v>
      </c>
      <c r="G38" s="86" t="s">
        <v>578</v>
      </c>
      <c r="H38" s="86">
        <v>1</v>
      </c>
      <c r="I38" s="88">
        <f>IF(COUNTIF(J38:AW38,"&lt;&gt;")=0,"",SUMPRODUCT(((Recommendations[ImplStatus]="Implemented")+(Recommendations[ImplStatus]="Compensated"))*ISNUMBER(MATCH(Recommendations[Id],J38:AW38,0)))/COUNTIF(J38:AW38,"&lt;&gt;"))</f>
        <v>0</v>
      </c>
      <c r="J38" s="90" t="s">
        <v>50</v>
      </c>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640</v>
      </c>
      <c r="B39" s="81" t="s">
        <v>665</v>
      </c>
      <c r="C39" s="83" t="s">
        <v>666</v>
      </c>
      <c r="D39" s="85" t="s">
        <v>667</v>
      </c>
      <c r="E39" s="85" t="s">
        <v>668</v>
      </c>
      <c r="F39" s="86" t="s">
        <v>537</v>
      </c>
      <c r="G39" s="86" t="s">
        <v>578</v>
      </c>
      <c r="H39" s="86">
        <v>2</v>
      </c>
      <c r="I39" s="88">
        <f>IF(COUNTIF(J39:AW39,"&lt;&gt;")=0,"",SUMPRODUCT(((Recommendations[ImplStatus]="Implemented")+(Recommendations[ImplStatus]="Compensated"))*ISNUMBER(MATCH(Recommendations[Id],J39:AW39,0)))/COUNTIF(J39:AW39,"&lt;&gt;"))</f>
        <v>0</v>
      </c>
      <c r="J39" s="90" t="s">
        <v>240</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640</v>
      </c>
      <c r="B40" s="81" t="s">
        <v>669</v>
      </c>
      <c r="C40" s="83" t="s">
        <v>670</v>
      </c>
      <c r="D40" s="85" t="s">
        <v>671</v>
      </c>
      <c r="E40" s="85" t="s">
        <v>672</v>
      </c>
      <c r="F40" s="86" t="s">
        <v>537</v>
      </c>
      <c r="G40" s="86" t="s">
        <v>578</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640</v>
      </c>
      <c r="B41" s="81" t="s">
        <v>673</v>
      </c>
      <c r="C41" s="83" t="s">
        <v>674</v>
      </c>
      <c r="D41" s="85" t="s">
        <v>675</v>
      </c>
      <c r="E41" s="85" t="s">
        <v>676</v>
      </c>
      <c r="F41" s="86" t="s">
        <v>537</v>
      </c>
      <c r="G41" s="86" t="s">
        <v>578</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640</v>
      </c>
      <c r="B42" s="81" t="s">
        <v>677</v>
      </c>
      <c r="C42" s="83" t="s">
        <v>678</v>
      </c>
      <c r="D42" s="85" t="s">
        <v>679</v>
      </c>
      <c r="E42" s="85" t="s">
        <v>680</v>
      </c>
      <c r="F42" s="86" t="s">
        <v>592</v>
      </c>
      <c r="G42" s="86" t="s">
        <v>578</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640</v>
      </c>
      <c r="B43" s="81" t="s">
        <v>681</v>
      </c>
      <c r="C43" s="83" t="s">
        <v>682</v>
      </c>
      <c r="D43" s="85" t="s">
        <v>683</v>
      </c>
      <c r="E43" s="85" t="s">
        <v>684</v>
      </c>
      <c r="F43" s="86" t="s">
        <v>592</v>
      </c>
      <c r="G43" s="86" t="s">
        <v>578</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685</v>
      </c>
      <c r="B44" s="80">
        <v>5</v>
      </c>
      <c r="C44" s="82" t="s">
        <v>25</v>
      </c>
      <c r="D44" s="84" t="s">
        <v>686</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685</v>
      </c>
      <c r="B45" s="81" t="s">
        <v>193</v>
      </c>
      <c r="C45" s="83" t="s">
        <v>687</v>
      </c>
      <c r="D45" s="85" t="s">
        <v>688</v>
      </c>
      <c r="E45" s="85" t="s">
        <v>689</v>
      </c>
      <c r="F45" s="86" t="s">
        <v>664</v>
      </c>
      <c r="G45" s="86" t="s">
        <v>538</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685</v>
      </c>
      <c r="B46" s="81" t="s">
        <v>199</v>
      </c>
      <c r="C46" s="83" t="s">
        <v>690</v>
      </c>
      <c r="D46" s="85" t="s">
        <v>691</v>
      </c>
      <c r="E46" s="85" t="s">
        <v>692</v>
      </c>
      <c r="F46" s="86" t="s">
        <v>664</v>
      </c>
      <c r="G46" s="86" t="s">
        <v>578</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685</v>
      </c>
      <c r="B47" s="81" t="s">
        <v>206</v>
      </c>
      <c r="C47" s="83" t="s">
        <v>693</v>
      </c>
      <c r="D47" s="85" t="s">
        <v>694</v>
      </c>
      <c r="E47" s="85" t="s">
        <v>695</v>
      </c>
      <c r="F47" s="86" t="s">
        <v>664</v>
      </c>
      <c r="G47" s="86" t="s">
        <v>578</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685</v>
      </c>
      <c r="B48" s="81" t="s">
        <v>211</v>
      </c>
      <c r="C48" s="83" t="s">
        <v>696</v>
      </c>
      <c r="D48" s="85" t="s">
        <v>697</v>
      </c>
      <c r="E48" s="85" t="s">
        <v>698</v>
      </c>
      <c r="F48" s="86" t="s">
        <v>664</v>
      </c>
      <c r="G48" s="86" t="s">
        <v>578</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685</v>
      </c>
      <c r="B49" s="81" t="s">
        <v>217</v>
      </c>
      <c r="C49" s="83" t="s">
        <v>699</v>
      </c>
      <c r="D49" s="85" t="s">
        <v>700</v>
      </c>
      <c r="E49" s="85" t="s">
        <v>701</v>
      </c>
      <c r="F49" s="86" t="s">
        <v>664</v>
      </c>
      <c r="G49" s="86" t="s">
        <v>538</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685</v>
      </c>
      <c r="B50" s="81" t="s">
        <v>222</v>
      </c>
      <c r="C50" s="83" t="s">
        <v>702</v>
      </c>
      <c r="D50" s="85" t="s">
        <v>703</v>
      </c>
      <c r="E50" s="85" t="s">
        <v>704</v>
      </c>
      <c r="F50" s="86" t="s">
        <v>664</v>
      </c>
      <c r="G50" s="86" t="s">
        <v>593</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705</v>
      </c>
      <c r="B51" s="80">
        <v>6</v>
      </c>
      <c r="C51" s="82" t="s">
        <v>25</v>
      </c>
      <c r="D51" s="84" t="s">
        <v>706</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705</v>
      </c>
      <c r="B52" s="81" t="s">
        <v>707</v>
      </c>
      <c r="C52" s="83" t="s">
        <v>708</v>
      </c>
      <c r="D52" s="85" t="s">
        <v>709</v>
      </c>
      <c r="E52" s="85" t="s">
        <v>710</v>
      </c>
      <c r="F52" s="86" t="s">
        <v>645</v>
      </c>
      <c r="G52" s="86" t="s">
        <v>593</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705</v>
      </c>
      <c r="B53" s="81" t="s">
        <v>711</v>
      </c>
      <c r="C53" s="83" t="s">
        <v>712</v>
      </c>
      <c r="D53" s="85" t="s">
        <v>713</v>
      </c>
      <c r="E53" s="85" t="s">
        <v>714</v>
      </c>
      <c r="F53" s="86" t="s">
        <v>645</v>
      </c>
      <c r="G53" s="86" t="s">
        <v>593</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705</v>
      </c>
      <c r="B54" s="81" t="s">
        <v>715</v>
      </c>
      <c r="C54" s="83" t="s">
        <v>716</v>
      </c>
      <c r="D54" s="85" t="s">
        <v>717</v>
      </c>
      <c r="E54" s="85" t="s">
        <v>718</v>
      </c>
      <c r="F54" s="86" t="s">
        <v>664</v>
      </c>
      <c r="G54" s="86" t="s">
        <v>578</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705</v>
      </c>
      <c r="B55" s="81" t="s">
        <v>719</v>
      </c>
      <c r="C55" s="83" t="s">
        <v>720</v>
      </c>
      <c r="D55" s="85" t="s">
        <v>721</v>
      </c>
      <c r="E55" s="85" t="s">
        <v>722</v>
      </c>
      <c r="F55" s="86" t="s">
        <v>664</v>
      </c>
      <c r="G55" s="86" t="s">
        <v>578</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705</v>
      </c>
      <c r="B56" s="81" t="s">
        <v>723</v>
      </c>
      <c r="C56" s="83" t="s">
        <v>724</v>
      </c>
      <c r="D56" s="85" t="s">
        <v>725</v>
      </c>
      <c r="E56" s="85" t="s">
        <v>726</v>
      </c>
      <c r="F56" s="86" t="s">
        <v>664</v>
      </c>
      <c r="G56" s="86" t="s">
        <v>578</v>
      </c>
      <c r="H56" s="86">
        <v>1</v>
      </c>
      <c r="I56" s="88">
        <f>IF(COUNTIF(J56:AW56,"&lt;&gt;")=0,"",SUMPRODUCT(((Recommendations[ImplStatus]="Implemented")+(Recommendations[ImplStatus]="Compensated"))*ISNUMBER(MATCH(Recommendations[Id],J56:AW56,0)))/COUNTIF(J56:AW56,"&lt;&gt;"))</f>
        <v>0</v>
      </c>
      <c r="J56" s="90" t="s">
        <v>64</v>
      </c>
      <c r="K56" s="90" t="s">
        <v>87</v>
      </c>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705</v>
      </c>
      <c r="B57" s="81" t="s">
        <v>727</v>
      </c>
      <c r="C57" s="83" t="s">
        <v>728</v>
      </c>
      <c r="D57" s="85" t="s">
        <v>729</v>
      </c>
      <c r="E57" s="85" t="s">
        <v>730</v>
      </c>
      <c r="F57" s="86" t="s">
        <v>562</v>
      </c>
      <c r="G57" s="86" t="s">
        <v>538</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705</v>
      </c>
      <c r="B58" s="81" t="s">
        <v>731</v>
      </c>
      <c r="C58" s="83" t="s">
        <v>732</v>
      </c>
      <c r="D58" s="85" t="s">
        <v>733</v>
      </c>
      <c r="E58" s="85" t="s">
        <v>734</v>
      </c>
      <c r="F58" s="86" t="s">
        <v>664</v>
      </c>
      <c r="G58" s="86" t="s">
        <v>578</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705</v>
      </c>
      <c r="B59" s="81" t="s">
        <v>735</v>
      </c>
      <c r="C59" s="83" t="s">
        <v>736</v>
      </c>
      <c r="D59" s="85" t="s">
        <v>737</v>
      </c>
      <c r="E59" s="85" t="s">
        <v>738</v>
      </c>
      <c r="F59" s="86" t="s">
        <v>664</v>
      </c>
      <c r="G59" s="86" t="s">
        <v>593</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739</v>
      </c>
      <c r="B60" s="80">
        <v>7</v>
      </c>
      <c r="C60" s="82" t="s">
        <v>25</v>
      </c>
      <c r="D60" s="84" t="s">
        <v>740</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739</v>
      </c>
      <c r="B61" s="81" t="s">
        <v>741</v>
      </c>
      <c r="C61" s="83" t="s">
        <v>742</v>
      </c>
      <c r="D61" s="85" t="s">
        <v>743</v>
      </c>
      <c r="E61" s="85" t="s">
        <v>744</v>
      </c>
      <c r="F61" s="86" t="s">
        <v>645</v>
      </c>
      <c r="G61" s="86" t="s">
        <v>593</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739</v>
      </c>
      <c r="B62" s="81" t="s">
        <v>745</v>
      </c>
      <c r="C62" s="83" t="s">
        <v>746</v>
      </c>
      <c r="D62" s="85" t="s">
        <v>747</v>
      </c>
      <c r="E62" s="85" t="s">
        <v>748</v>
      </c>
      <c r="F62" s="86" t="s">
        <v>645</v>
      </c>
      <c r="G62" s="86" t="s">
        <v>593</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739</v>
      </c>
      <c r="B63" s="81" t="s">
        <v>749</v>
      </c>
      <c r="C63" s="83" t="s">
        <v>750</v>
      </c>
      <c r="D63" s="85" t="s">
        <v>751</v>
      </c>
      <c r="E63" s="85" t="s">
        <v>752</v>
      </c>
      <c r="F63" s="86" t="s">
        <v>562</v>
      </c>
      <c r="G63" s="86" t="s">
        <v>578</v>
      </c>
      <c r="H63" s="86">
        <v>1</v>
      </c>
      <c r="I63" s="88">
        <f>IF(COUNTIF(J63:AW63,"&lt;&gt;")=0,"",SUMPRODUCT(((Recommendations[ImplStatus]="Implemented")+(Recommendations[ImplStatus]="Compensated"))*ISNUMBER(MATCH(Recommendations[Id],J63:AW63,0)))/COUNTIF(J63:AW63,"&lt;&gt;"))</f>
        <v>0</v>
      </c>
      <c r="J63" s="90" t="s">
        <v>117</v>
      </c>
      <c r="K63" s="90" t="s">
        <v>124</v>
      </c>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739</v>
      </c>
      <c r="B64" s="81" t="s">
        <v>753</v>
      </c>
      <c r="C64" s="83" t="s">
        <v>754</v>
      </c>
      <c r="D64" s="85" t="s">
        <v>755</v>
      </c>
      <c r="E64" s="85" t="s">
        <v>756</v>
      </c>
      <c r="F64" s="86" t="s">
        <v>562</v>
      </c>
      <c r="G64" s="86" t="s">
        <v>578</v>
      </c>
      <c r="H64" s="86">
        <v>1</v>
      </c>
      <c r="I64" s="88">
        <f>IF(COUNTIF(J64:AW64,"&lt;&gt;")=0,"",SUMPRODUCT(((Recommendations[ImplStatus]="Implemented")+(Recommendations[ImplStatus]="Compensated"))*ISNUMBER(MATCH(Recommendations[Id],J64:AW64,0)))/COUNTIF(J64:AW64,"&lt;&gt;"))</f>
        <v>0</v>
      </c>
      <c r="J64" s="90" t="s">
        <v>117</v>
      </c>
      <c r="K64" s="90" t="s">
        <v>124</v>
      </c>
      <c r="L64" s="90" t="s">
        <v>135</v>
      </c>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739</v>
      </c>
      <c r="B65" s="81" t="s">
        <v>757</v>
      </c>
      <c r="C65" s="83" t="s">
        <v>758</v>
      </c>
      <c r="D65" s="85" t="s">
        <v>759</v>
      </c>
      <c r="E65" s="85" t="s">
        <v>760</v>
      </c>
      <c r="F65" s="86" t="s">
        <v>562</v>
      </c>
      <c r="G65" s="86" t="s">
        <v>538</v>
      </c>
      <c r="H65" s="86">
        <v>2</v>
      </c>
      <c r="I65" s="88">
        <f>IF(COUNTIF(J65:AW65,"&lt;&gt;")=0,"",SUMPRODUCT(((Recommendations[ImplStatus]="Implemented")+(Recommendations[ImplStatus]="Compensated"))*ISNUMBER(MATCH(Recommendations[Id],J65:AW65,0)))/COUNTIF(J65:AW65,"&lt;&gt;"))</f>
        <v>0</v>
      </c>
      <c r="J65" s="90" t="s">
        <v>234</v>
      </c>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739</v>
      </c>
      <c r="B66" s="81" t="s">
        <v>761</v>
      </c>
      <c r="C66" s="83" t="s">
        <v>762</v>
      </c>
      <c r="D66" s="85" t="s">
        <v>763</v>
      </c>
      <c r="E66" s="85" t="s">
        <v>764</v>
      </c>
      <c r="F66" s="86" t="s">
        <v>562</v>
      </c>
      <c r="G66" s="86" t="s">
        <v>538</v>
      </c>
      <c r="H66" s="86">
        <v>2</v>
      </c>
      <c r="I66" s="88">
        <f>IF(COUNTIF(J66:AW66,"&lt;&gt;")=0,"",SUMPRODUCT(((Recommendations[ImplStatus]="Implemented")+(Recommendations[ImplStatus]="Compensated"))*ISNUMBER(MATCH(Recommendations[Id],J66:AW66,0)))/COUNTIF(J66:AW66,"&lt;&gt;"))</f>
        <v>0</v>
      </c>
      <c r="J66" s="90" t="s">
        <v>234</v>
      </c>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739</v>
      </c>
      <c r="B67" s="81" t="s">
        <v>765</v>
      </c>
      <c r="C67" s="83" t="s">
        <v>766</v>
      </c>
      <c r="D67" s="85" t="s">
        <v>767</v>
      </c>
      <c r="E67" s="85" t="s">
        <v>768</v>
      </c>
      <c r="F67" s="86" t="s">
        <v>562</v>
      </c>
      <c r="G67" s="86" t="s">
        <v>543</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769</v>
      </c>
      <c r="B68" s="80">
        <v>8</v>
      </c>
      <c r="C68" s="82" t="s">
        <v>25</v>
      </c>
      <c r="D68" s="84" t="s">
        <v>770</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769</v>
      </c>
      <c r="B69" s="81" t="s">
        <v>771</v>
      </c>
      <c r="C69" s="83" t="s">
        <v>772</v>
      </c>
      <c r="D69" s="85" t="s">
        <v>773</v>
      </c>
      <c r="E69" s="85" t="s">
        <v>774</v>
      </c>
      <c r="F69" s="86" t="s">
        <v>645</v>
      </c>
      <c r="G69" s="86" t="s">
        <v>593</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769</v>
      </c>
      <c r="B70" s="81" t="s">
        <v>775</v>
      </c>
      <c r="C70" s="83" t="s">
        <v>776</v>
      </c>
      <c r="D70" s="85" t="s">
        <v>777</v>
      </c>
      <c r="E70" s="85" t="s">
        <v>778</v>
      </c>
      <c r="F70" s="86" t="s">
        <v>592</v>
      </c>
      <c r="G70" s="86" t="s">
        <v>548</v>
      </c>
      <c r="H70" s="86">
        <v>1</v>
      </c>
      <c r="I70" s="88">
        <f>IF(COUNTIF(J70:AW70,"&lt;&gt;")=0,"",SUMPRODUCT(((Recommendations[ImplStatus]="Implemented")+(Recommendations[ImplStatus]="Compensated"))*ISNUMBER(MATCH(Recommendations[Id],J70:AW70,0)))/COUNTIF(J70:AW70,"&lt;&gt;"))</f>
        <v>0</v>
      </c>
      <c r="J70" s="90" t="s">
        <v>57</v>
      </c>
      <c r="K70" s="90" t="s">
        <v>99</v>
      </c>
      <c r="L70" s="90" t="s">
        <v>147</v>
      </c>
      <c r="M70" s="90" t="s">
        <v>154</v>
      </c>
      <c r="N70" s="90" t="s">
        <v>172</v>
      </c>
      <c r="O70" s="90" t="s">
        <v>178</v>
      </c>
      <c r="P70" s="90" t="s">
        <v>182</v>
      </c>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769</v>
      </c>
      <c r="B71" s="81" t="s">
        <v>779</v>
      </c>
      <c r="C71" s="83" t="s">
        <v>780</v>
      </c>
      <c r="D71" s="85" t="s">
        <v>781</v>
      </c>
      <c r="E71" s="85" t="s">
        <v>782</v>
      </c>
      <c r="F71" s="86" t="s">
        <v>592</v>
      </c>
      <c r="G71" s="86" t="s">
        <v>578</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769</v>
      </c>
      <c r="B72" s="81" t="s">
        <v>783</v>
      </c>
      <c r="C72" s="83" t="s">
        <v>784</v>
      </c>
      <c r="D72" s="85" t="s">
        <v>785</v>
      </c>
      <c r="E72" s="85" t="s">
        <v>786</v>
      </c>
      <c r="F72" s="86" t="s">
        <v>787</v>
      </c>
      <c r="G72" s="86" t="s">
        <v>578</v>
      </c>
      <c r="H72" s="86">
        <v>2</v>
      </c>
      <c r="I72" s="88">
        <f>IF(COUNTIF(J72:AW72,"&lt;&gt;")=0,"",SUMPRODUCT(((Recommendations[ImplStatus]="Implemented")+(Recommendations[ImplStatus]="Compensated"))*ISNUMBER(MATCH(Recommendations[Id],J72:AW72,0)))/COUNTIF(J72:AW72,"&lt;&gt;"))</f>
        <v>0</v>
      </c>
      <c r="J72" s="90" t="s">
        <v>36</v>
      </c>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769</v>
      </c>
      <c r="B73" s="81" t="s">
        <v>788</v>
      </c>
      <c r="C73" s="83" t="s">
        <v>789</v>
      </c>
      <c r="D73" s="85" t="s">
        <v>790</v>
      </c>
      <c r="E73" s="85" t="s">
        <v>791</v>
      </c>
      <c r="F73" s="86" t="s">
        <v>592</v>
      </c>
      <c r="G73" s="86" t="s">
        <v>548</v>
      </c>
      <c r="H73" s="86">
        <v>2</v>
      </c>
      <c r="I73" s="88">
        <f>IF(COUNTIF(J73:AW73,"&lt;&gt;")=0,"",SUMPRODUCT(((Recommendations[ImplStatus]="Implemented")+(Recommendations[ImplStatus]="Compensated"))*ISNUMBER(MATCH(Recommendations[Id],J73:AW73,0)))/COUNTIF(J73:AW73,"&lt;&gt;"))</f>
        <v>0</v>
      </c>
      <c r="J73" s="90" t="s">
        <v>147</v>
      </c>
      <c r="K73" s="90" t="s">
        <v>154</v>
      </c>
      <c r="L73" s="90" t="s">
        <v>178</v>
      </c>
      <c r="M73" s="90" t="s">
        <v>182</v>
      </c>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769</v>
      </c>
      <c r="B74" s="81" t="s">
        <v>792</v>
      </c>
      <c r="C74" s="83" t="s">
        <v>793</v>
      </c>
      <c r="D74" s="85" t="s">
        <v>794</v>
      </c>
      <c r="E74" s="85" t="s">
        <v>795</v>
      </c>
      <c r="F74" s="86" t="s">
        <v>592</v>
      </c>
      <c r="G74" s="86" t="s">
        <v>548</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769</v>
      </c>
      <c r="B75" s="81" t="s">
        <v>796</v>
      </c>
      <c r="C75" s="83" t="s">
        <v>797</v>
      </c>
      <c r="D75" s="85" t="s">
        <v>798</v>
      </c>
      <c r="E75" s="85" t="s">
        <v>799</v>
      </c>
      <c r="F75" s="86" t="s">
        <v>592</v>
      </c>
      <c r="G75" s="86" t="s">
        <v>548</v>
      </c>
      <c r="H75" s="86">
        <v>2</v>
      </c>
      <c r="I75" s="88">
        <f>IF(COUNTIF(J75:AW75,"&lt;&gt;")=0,"",SUMPRODUCT(((Recommendations[ImplStatus]="Implemented")+(Recommendations[ImplStatus]="Compensated"))*ISNUMBER(MATCH(Recommendations[Id],J75:AW75,0)))/COUNTIF(J75:AW75,"&lt;&gt;"))</f>
        <v>0</v>
      </c>
      <c r="J75" s="90" t="s">
        <v>193</v>
      </c>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769</v>
      </c>
      <c r="B76" s="81" t="s">
        <v>800</v>
      </c>
      <c r="C76" s="83" t="s">
        <v>801</v>
      </c>
      <c r="D76" s="85" t="s">
        <v>802</v>
      </c>
      <c r="E76" s="85" t="s">
        <v>803</v>
      </c>
      <c r="F76" s="86" t="s">
        <v>592</v>
      </c>
      <c r="G76" s="86" t="s">
        <v>548</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769</v>
      </c>
      <c r="B77" s="81" t="s">
        <v>804</v>
      </c>
      <c r="C77" s="83" t="s">
        <v>805</v>
      </c>
      <c r="D77" s="85" t="s">
        <v>806</v>
      </c>
      <c r="E77" s="85" t="s">
        <v>807</v>
      </c>
      <c r="F77" s="86" t="s">
        <v>592</v>
      </c>
      <c r="G77" s="86" t="s">
        <v>548</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769</v>
      </c>
      <c r="B78" s="81" t="s">
        <v>808</v>
      </c>
      <c r="C78" s="83" t="s">
        <v>809</v>
      </c>
      <c r="D78" s="85" t="s">
        <v>810</v>
      </c>
      <c r="E78" s="85" t="s">
        <v>811</v>
      </c>
      <c r="F78" s="86" t="s">
        <v>592</v>
      </c>
      <c r="G78" s="86" t="s">
        <v>578</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769</v>
      </c>
      <c r="B79" s="81" t="s">
        <v>812</v>
      </c>
      <c r="C79" s="83" t="s">
        <v>813</v>
      </c>
      <c r="D79" s="85" t="s">
        <v>814</v>
      </c>
      <c r="E79" s="85" t="s">
        <v>815</v>
      </c>
      <c r="F79" s="86" t="s">
        <v>592</v>
      </c>
      <c r="G79" s="86" t="s">
        <v>548</v>
      </c>
      <c r="H79" s="86">
        <v>2</v>
      </c>
      <c r="I79" s="88">
        <f>IF(COUNTIF(J79:AW79,"&lt;&gt;")=0,"",SUMPRODUCT(((Recommendations[ImplStatus]="Implemented")+(Recommendations[ImplStatus]="Compensated"))*ISNUMBER(MATCH(Recommendations[Id],J79:AW79,0)))/COUNTIF(J79:AW79,"&lt;&gt;"))</f>
        <v>0</v>
      </c>
      <c r="J79" s="90" t="s">
        <v>147</v>
      </c>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769</v>
      </c>
      <c r="B80" s="81" t="s">
        <v>816</v>
      </c>
      <c r="C80" s="83" t="s">
        <v>817</v>
      </c>
      <c r="D80" s="85" t="s">
        <v>818</v>
      </c>
      <c r="E80" s="85" t="s">
        <v>819</v>
      </c>
      <c r="F80" s="86" t="s">
        <v>592</v>
      </c>
      <c r="G80" s="86" t="s">
        <v>548</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820</v>
      </c>
      <c r="B81" s="80">
        <v>9</v>
      </c>
      <c r="C81" s="82" t="s">
        <v>25</v>
      </c>
      <c r="D81" s="84" t="s">
        <v>821</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820</v>
      </c>
      <c r="B82" s="81" t="s">
        <v>822</v>
      </c>
      <c r="C82" s="83" t="s">
        <v>823</v>
      </c>
      <c r="D82" s="85" t="s">
        <v>824</v>
      </c>
      <c r="E82" s="85" t="s">
        <v>825</v>
      </c>
      <c r="F82" s="86" t="s">
        <v>562</v>
      </c>
      <c r="G82" s="86" t="s">
        <v>578</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820</v>
      </c>
      <c r="B83" s="81" t="s">
        <v>826</v>
      </c>
      <c r="C83" s="83" t="s">
        <v>827</v>
      </c>
      <c r="D83" s="85" t="s">
        <v>828</v>
      </c>
      <c r="E83" s="85" t="s">
        <v>829</v>
      </c>
      <c r="F83" s="86" t="s">
        <v>537</v>
      </c>
      <c r="G83" s="86" t="s">
        <v>578</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820</v>
      </c>
      <c r="B84" s="81" t="s">
        <v>830</v>
      </c>
      <c r="C84" s="83" t="s">
        <v>831</v>
      </c>
      <c r="D84" s="85" t="s">
        <v>832</v>
      </c>
      <c r="E84" s="85" t="s">
        <v>833</v>
      </c>
      <c r="F84" s="86" t="s">
        <v>787</v>
      </c>
      <c r="G84" s="86" t="s">
        <v>578</v>
      </c>
      <c r="H84" s="86">
        <v>2</v>
      </c>
      <c r="I84" s="88">
        <f>IF(COUNTIF(J84:AW84,"&lt;&gt;")=0,"",SUMPRODUCT(((Recommendations[ImplStatus]="Implemented")+(Recommendations[ImplStatus]="Compensated"))*ISNUMBER(MATCH(Recommendations[Id],J84:AW84,0)))/COUNTIF(J84:AW84,"&lt;&gt;"))</f>
        <v>0</v>
      </c>
      <c r="J84" s="90" t="s">
        <v>193</v>
      </c>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820</v>
      </c>
      <c r="B85" s="81" t="s">
        <v>834</v>
      </c>
      <c r="C85" s="83" t="s">
        <v>835</v>
      </c>
      <c r="D85" s="85" t="s">
        <v>836</v>
      </c>
      <c r="E85" s="85" t="s">
        <v>837</v>
      </c>
      <c r="F85" s="86" t="s">
        <v>562</v>
      </c>
      <c r="G85" s="86" t="s">
        <v>578</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820</v>
      </c>
      <c r="B86" s="81" t="s">
        <v>838</v>
      </c>
      <c r="C86" s="83" t="s">
        <v>839</v>
      </c>
      <c r="D86" s="85" t="s">
        <v>840</v>
      </c>
      <c r="E86" s="85" t="s">
        <v>841</v>
      </c>
      <c r="F86" s="86" t="s">
        <v>787</v>
      </c>
      <c r="G86" s="86" t="s">
        <v>578</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820</v>
      </c>
      <c r="B87" s="81" t="s">
        <v>842</v>
      </c>
      <c r="C87" s="83" t="s">
        <v>843</v>
      </c>
      <c r="D87" s="85" t="s">
        <v>844</v>
      </c>
      <c r="E87" s="85" t="s">
        <v>845</v>
      </c>
      <c r="F87" s="86" t="s">
        <v>787</v>
      </c>
      <c r="G87" s="86" t="s">
        <v>578</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820</v>
      </c>
      <c r="B88" s="81" t="s">
        <v>846</v>
      </c>
      <c r="C88" s="83" t="s">
        <v>847</v>
      </c>
      <c r="D88" s="85" t="s">
        <v>848</v>
      </c>
      <c r="E88" s="85" t="s">
        <v>849</v>
      </c>
      <c r="F88" s="86" t="s">
        <v>787</v>
      </c>
      <c r="G88" s="86" t="s">
        <v>578</v>
      </c>
      <c r="H88" s="86">
        <v>3</v>
      </c>
      <c r="I88" s="88">
        <f>IF(COUNTIF(J88:AW88,"&lt;&gt;")=0,"",SUMPRODUCT(((Recommendations[ImplStatus]="Implemented")+(Recommendations[ImplStatus]="Compensated"))*ISNUMBER(MATCH(Recommendations[Id],J88:AW88,0)))/COUNTIF(J88:AW88,"&lt;&gt;"))</f>
        <v>0</v>
      </c>
      <c r="J88" s="90" t="s">
        <v>166</v>
      </c>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850</v>
      </c>
      <c r="B89" s="80">
        <v>10</v>
      </c>
      <c r="C89" s="82" t="s">
        <v>25</v>
      </c>
      <c r="D89" s="84" t="s">
        <v>851</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850</v>
      </c>
      <c r="B90" s="81" t="s">
        <v>852</v>
      </c>
      <c r="C90" s="83" t="s">
        <v>853</v>
      </c>
      <c r="D90" s="85" t="s">
        <v>854</v>
      </c>
      <c r="E90" s="85" t="s">
        <v>855</v>
      </c>
      <c r="F90" s="86" t="s">
        <v>537</v>
      </c>
      <c r="G90" s="86" t="s">
        <v>548</v>
      </c>
      <c r="H90" s="86">
        <v>1</v>
      </c>
      <c r="I90" s="88">
        <f>IF(COUNTIF(J90:AW90,"&lt;&gt;")=0,"",SUMPRODUCT(((Recommendations[ImplStatus]="Implemented")+(Recommendations[ImplStatus]="Compensated"))*ISNUMBER(MATCH(Recommendations[Id],J90:AW90,0)))/COUNTIF(J90:AW90,"&lt;&gt;"))</f>
        <v>0</v>
      </c>
      <c r="J90" s="90" t="s">
        <v>159</v>
      </c>
      <c r="K90" s="90" t="s">
        <v>166</v>
      </c>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850</v>
      </c>
      <c r="B91" s="81" t="s">
        <v>856</v>
      </c>
      <c r="C91" s="83" t="s">
        <v>857</v>
      </c>
      <c r="D91" s="85" t="s">
        <v>858</v>
      </c>
      <c r="E91" s="85" t="s">
        <v>859</v>
      </c>
      <c r="F91" s="86" t="s">
        <v>537</v>
      </c>
      <c r="G91" s="86" t="s">
        <v>578</v>
      </c>
      <c r="H91" s="86">
        <v>1</v>
      </c>
      <c r="I91" s="88">
        <f>IF(COUNTIF(J91:AW91,"&lt;&gt;")=0,"",SUMPRODUCT(((Recommendations[ImplStatus]="Implemented")+(Recommendations[ImplStatus]="Compensated"))*ISNUMBER(MATCH(Recommendations[Id],J91:AW91,0)))/COUNTIF(J91:AW91,"&lt;&gt;"))</f>
        <v>0</v>
      </c>
      <c r="J91" s="90" t="s">
        <v>135</v>
      </c>
      <c r="K91" s="90" t="s">
        <v>159</v>
      </c>
      <c r="L91" s="90" t="s">
        <v>166</v>
      </c>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850</v>
      </c>
      <c r="B92" s="81" t="s">
        <v>860</v>
      </c>
      <c r="C92" s="83" t="s">
        <v>861</v>
      </c>
      <c r="D92" s="85" t="s">
        <v>862</v>
      </c>
      <c r="E92" s="85" t="s">
        <v>863</v>
      </c>
      <c r="F92" s="86" t="s">
        <v>537</v>
      </c>
      <c r="G92" s="86" t="s">
        <v>578</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850</v>
      </c>
      <c r="B93" s="81" t="s">
        <v>864</v>
      </c>
      <c r="C93" s="83" t="s">
        <v>865</v>
      </c>
      <c r="D93" s="85" t="s">
        <v>866</v>
      </c>
      <c r="E93" s="85" t="s">
        <v>867</v>
      </c>
      <c r="F93" s="86" t="s">
        <v>537</v>
      </c>
      <c r="G93" s="86" t="s">
        <v>548</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850</v>
      </c>
      <c r="B94" s="81" t="s">
        <v>868</v>
      </c>
      <c r="C94" s="83" t="s">
        <v>869</v>
      </c>
      <c r="D94" s="85" t="s">
        <v>870</v>
      </c>
      <c r="E94" s="85" t="s">
        <v>871</v>
      </c>
      <c r="F94" s="86" t="s">
        <v>537</v>
      </c>
      <c r="G94" s="86" t="s">
        <v>578</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850</v>
      </c>
      <c r="B95" s="81" t="s">
        <v>872</v>
      </c>
      <c r="C95" s="83" t="s">
        <v>873</v>
      </c>
      <c r="D95" s="85" t="s">
        <v>874</v>
      </c>
      <c r="E95" s="85" t="s">
        <v>875</v>
      </c>
      <c r="F95" s="86" t="s">
        <v>537</v>
      </c>
      <c r="G95" s="86" t="s">
        <v>578</v>
      </c>
      <c r="H95" s="86">
        <v>2</v>
      </c>
      <c r="I95" s="88">
        <f>IF(COUNTIF(J95:AW95,"&lt;&gt;")=0,"",SUMPRODUCT(((Recommendations[ImplStatus]="Implemented")+(Recommendations[ImplStatus]="Compensated"))*ISNUMBER(MATCH(Recommendations[Id],J95:AW95,0)))/COUNTIF(J95:AW95,"&lt;&gt;"))</f>
        <v>0</v>
      </c>
      <c r="J95" s="90" t="s">
        <v>159</v>
      </c>
      <c r="K95" s="90" t="s">
        <v>166</v>
      </c>
      <c r="L95" s="90" t="s">
        <v>172</v>
      </c>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850</v>
      </c>
      <c r="B96" s="81" t="s">
        <v>876</v>
      </c>
      <c r="C96" s="83" t="s">
        <v>877</v>
      </c>
      <c r="D96" s="85" t="s">
        <v>878</v>
      </c>
      <c r="E96" s="85" t="s">
        <v>879</v>
      </c>
      <c r="F96" s="86" t="s">
        <v>537</v>
      </c>
      <c r="G96" s="86" t="s">
        <v>548</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880</v>
      </c>
      <c r="B97" s="80">
        <v>11</v>
      </c>
      <c r="C97" s="82" t="s">
        <v>25</v>
      </c>
      <c r="D97" s="84" t="s">
        <v>881</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880</v>
      </c>
      <c r="B98" s="81" t="s">
        <v>882</v>
      </c>
      <c r="C98" s="83" t="s">
        <v>883</v>
      </c>
      <c r="D98" s="85" t="s">
        <v>884</v>
      </c>
      <c r="E98" s="85" t="s">
        <v>885</v>
      </c>
      <c r="F98" s="86" t="s">
        <v>645</v>
      </c>
      <c r="G98" s="86" t="s">
        <v>593</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880</v>
      </c>
      <c r="B99" s="81" t="s">
        <v>886</v>
      </c>
      <c r="C99" s="83" t="s">
        <v>887</v>
      </c>
      <c r="D99" s="85" t="s">
        <v>888</v>
      </c>
      <c r="E99" s="85" t="s">
        <v>889</v>
      </c>
      <c r="F99" s="86" t="s">
        <v>592</v>
      </c>
      <c r="G99" s="86" t="s">
        <v>890</v>
      </c>
      <c r="H99" s="86">
        <v>1</v>
      </c>
      <c r="I99" s="88">
        <f>IF(COUNTIF(J99:AW99,"&lt;&gt;")=0,"",SUMPRODUCT(((Recommendations[ImplStatus]="Implemented")+(Recommendations[ImplStatus]="Compensated"))*ISNUMBER(MATCH(Recommendations[Id],J99:AW99,0)))/COUNTIF(J99:AW99,"&lt;&gt;"))</f>
        <v>0</v>
      </c>
      <c r="J99" s="90" t="s">
        <v>129</v>
      </c>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880</v>
      </c>
      <c r="B100" s="81" t="s">
        <v>891</v>
      </c>
      <c r="C100" s="83" t="s">
        <v>892</v>
      </c>
      <c r="D100" s="85" t="s">
        <v>893</v>
      </c>
      <c r="E100" s="85" t="s">
        <v>894</v>
      </c>
      <c r="F100" s="86" t="s">
        <v>592</v>
      </c>
      <c r="G100" s="86" t="s">
        <v>578</v>
      </c>
      <c r="H100" s="86">
        <v>1</v>
      </c>
      <c r="I100" s="88">
        <f>IF(COUNTIF(J100:AW100,"&lt;&gt;")=0,"",SUMPRODUCT(((Recommendations[ImplStatus]="Implemented")+(Recommendations[ImplStatus]="Compensated"))*ISNUMBER(MATCH(Recommendations[Id],J100:AW100,0)))/COUNTIF(J100:AW100,"&lt;&gt;"))</f>
        <v>0</v>
      </c>
      <c r="J100" s="90" t="s">
        <v>129</v>
      </c>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880</v>
      </c>
      <c r="B101" s="81" t="s">
        <v>895</v>
      </c>
      <c r="C101" s="83" t="s">
        <v>896</v>
      </c>
      <c r="D101" s="85" t="s">
        <v>897</v>
      </c>
      <c r="E101" s="85" t="s">
        <v>898</v>
      </c>
      <c r="F101" s="86" t="s">
        <v>592</v>
      </c>
      <c r="G101" s="86" t="s">
        <v>890</v>
      </c>
      <c r="H101" s="86">
        <v>1</v>
      </c>
      <c r="I101" s="88">
        <f>IF(COUNTIF(J101:AW101,"&lt;&gt;")=0,"",SUMPRODUCT(((Recommendations[ImplStatus]="Implemented")+(Recommendations[ImplStatus]="Compensated"))*ISNUMBER(MATCH(Recommendations[Id],J101:AW101,0)))/COUNTIF(J101:AW101,"&lt;&gt;"))</f>
        <v>0</v>
      </c>
      <c r="J101" s="90" t="s">
        <v>129</v>
      </c>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880</v>
      </c>
      <c r="B102" s="81" t="s">
        <v>899</v>
      </c>
      <c r="C102" s="83" t="s">
        <v>900</v>
      </c>
      <c r="D102" s="85" t="s">
        <v>901</v>
      </c>
      <c r="E102" s="85" t="s">
        <v>902</v>
      </c>
      <c r="F102" s="86" t="s">
        <v>592</v>
      </c>
      <c r="G102" s="86" t="s">
        <v>890</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903</v>
      </c>
      <c r="B103" s="80">
        <v>12</v>
      </c>
      <c r="C103" s="82" t="s">
        <v>25</v>
      </c>
      <c r="D103" s="84" t="s">
        <v>904</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903</v>
      </c>
      <c r="B104" s="81" t="s">
        <v>905</v>
      </c>
      <c r="C104" s="83" t="s">
        <v>906</v>
      </c>
      <c r="D104" s="85" t="s">
        <v>907</v>
      </c>
      <c r="E104" s="85" t="s">
        <v>908</v>
      </c>
      <c r="F104" s="86" t="s">
        <v>787</v>
      </c>
      <c r="G104" s="86" t="s">
        <v>578</v>
      </c>
      <c r="H104" s="86">
        <v>1</v>
      </c>
      <c r="I104" s="88">
        <f>IF(COUNTIF(J104:AW104,"&lt;&gt;")=0,"",SUMPRODUCT(((Recommendations[ImplStatus]="Implemented")+(Recommendations[ImplStatus]="Compensated"))*ISNUMBER(MATCH(Recommendations[Id],J104:AW104,0)))/COUNTIF(J104:AW104,"&lt;&gt;"))</f>
        <v>0</v>
      </c>
      <c r="J104" s="90" t="s">
        <v>135</v>
      </c>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903</v>
      </c>
      <c r="B105" s="81" t="s">
        <v>909</v>
      </c>
      <c r="C105" s="83" t="s">
        <v>910</v>
      </c>
      <c r="D105" s="85" t="s">
        <v>911</v>
      </c>
      <c r="E105" s="85" t="s">
        <v>912</v>
      </c>
      <c r="F105" s="86" t="s">
        <v>787</v>
      </c>
      <c r="G105" s="86" t="s">
        <v>578</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903</v>
      </c>
      <c r="B106" s="81" t="s">
        <v>913</v>
      </c>
      <c r="C106" s="83" t="s">
        <v>914</v>
      </c>
      <c r="D106" s="85" t="s">
        <v>915</v>
      </c>
      <c r="E106" s="85" t="s">
        <v>916</v>
      </c>
      <c r="F106" s="86" t="s">
        <v>787</v>
      </c>
      <c r="G106" s="86" t="s">
        <v>578</v>
      </c>
      <c r="H106" s="86">
        <v>2</v>
      </c>
      <c r="I106" s="88">
        <f>IF(COUNTIF(J106:AW106,"&lt;&gt;")=0,"",SUMPRODUCT(((Recommendations[ImplStatus]="Implemented")+(Recommendations[ImplStatus]="Compensated"))*ISNUMBER(MATCH(Recommendations[Id],J106:AW106,0)))/COUNTIF(J106:AW106,"&lt;&gt;"))</f>
        <v>0</v>
      </c>
      <c r="J106" s="90" t="s">
        <v>105</v>
      </c>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903</v>
      </c>
      <c r="B107" s="81" t="s">
        <v>917</v>
      </c>
      <c r="C107" s="83" t="s">
        <v>918</v>
      </c>
      <c r="D107" s="85" t="s">
        <v>919</v>
      </c>
      <c r="E107" s="85" t="s">
        <v>920</v>
      </c>
      <c r="F107" s="86" t="s">
        <v>645</v>
      </c>
      <c r="G107" s="86" t="s">
        <v>593</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903</v>
      </c>
      <c r="B108" s="81" t="s">
        <v>921</v>
      </c>
      <c r="C108" s="83" t="s">
        <v>922</v>
      </c>
      <c r="D108" s="85" t="s">
        <v>923</v>
      </c>
      <c r="E108" s="85" t="s">
        <v>924</v>
      </c>
      <c r="F108" s="86" t="s">
        <v>787</v>
      </c>
      <c r="G108" s="86" t="s">
        <v>578</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903</v>
      </c>
      <c r="B109" s="81" t="s">
        <v>925</v>
      </c>
      <c r="C109" s="83" t="s">
        <v>926</v>
      </c>
      <c r="D109" s="85" t="s">
        <v>927</v>
      </c>
      <c r="E109" s="85" t="s">
        <v>928</v>
      </c>
      <c r="F109" s="86" t="s">
        <v>787</v>
      </c>
      <c r="G109" s="86" t="s">
        <v>578</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903</v>
      </c>
      <c r="B110" s="81" t="s">
        <v>929</v>
      </c>
      <c r="C110" s="83" t="s">
        <v>930</v>
      </c>
      <c r="D110" s="85" t="s">
        <v>931</v>
      </c>
      <c r="E110" s="85" t="s">
        <v>932</v>
      </c>
      <c r="F110" s="86" t="s">
        <v>537</v>
      </c>
      <c r="G110" s="86" t="s">
        <v>578</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903</v>
      </c>
      <c r="B111" s="81" t="s">
        <v>933</v>
      </c>
      <c r="C111" s="83" t="s">
        <v>934</v>
      </c>
      <c r="D111" s="85" t="s">
        <v>935</v>
      </c>
      <c r="E111" s="85" t="s">
        <v>936</v>
      </c>
      <c r="F111" s="86" t="s">
        <v>537</v>
      </c>
      <c r="G111" s="86" t="s">
        <v>578</v>
      </c>
      <c r="H111" s="86">
        <v>3</v>
      </c>
      <c r="I111" s="88">
        <f>IF(COUNTIF(J111:AW111,"&lt;&gt;")=0,"",SUMPRODUCT(((Recommendations[ImplStatus]="Implemented")+(Recommendations[ImplStatus]="Compensated"))*ISNUMBER(MATCH(Recommendations[Id],J111:AW111,0)))/COUNTIF(J111:AW111,"&lt;&gt;"))</f>
        <v>0</v>
      </c>
      <c r="J111" s="90" t="s">
        <v>57</v>
      </c>
      <c r="K111" s="90" t="s">
        <v>172</v>
      </c>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937</v>
      </c>
      <c r="B112" s="80">
        <v>13</v>
      </c>
      <c r="C112" s="82" t="s">
        <v>25</v>
      </c>
      <c r="D112" s="84" t="s">
        <v>938</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937</v>
      </c>
      <c r="B113" s="81" t="s">
        <v>939</v>
      </c>
      <c r="C113" s="83" t="s">
        <v>940</v>
      </c>
      <c r="D113" s="85" t="s">
        <v>941</v>
      </c>
      <c r="E113" s="85" t="s">
        <v>942</v>
      </c>
      <c r="F113" s="86" t="s">
        <v>787</v>
      </c>
      <c r="G113" s="86" t="s">
        <v>548</v>
      </c>
      <c r="H113" s="86">
        <v>2</v>
      </c>
      <c r="I113" s="88">
        <f>IF(COUNTIF(J113:AW113,"&lt;&gt;")=0,"",SUMPRODUCT(((Recommendations[ImplStatus]="Implemented")+(Recommendations[ImplStatus]="Compensated"))*ISNUMBER(MATCH(Recommendations[Id],J113:AW113,0)))/COUNTIF(J113:AW113,"&lt;&gt;"))</f>
        <v>0</v>
      </c>
      <c r="J113" s="90" t="s">
        <v>92</v>
      </c>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937</v>
      </c>
      <c r="B114" s="81" t="s">
        <v>943</v>
      </c>
      <c r="C114" s="83" t="s">
        <v>944</v>
      </c>
      <c r="D114" s="85" t="s">
        <v>945</v>
      </c>
      <c r="E114" s="85" t="s">
        <v>946</v>
      </c>
      <c r="F114" s="86" t="s">
        <v>537</v>
      </c>
      <c r="G114" s="86" t="s">
        <v>548</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937</v>
      </c>
      <c r="B115" s="81" t="s">
        <v>947</v>
      </c>
      <c r="C115" s="83" t="s">
        <v>948</v>
      </c>
      <c r="D115" s="85" t="s">
        <v>949</v>
      </c>
      <c r="E115" s="85" t="s">
        <v>950</v>
      </c>
      <c r="F115" s="86" t="s">
        <v>787</v>
      </c>
      <c r="G115" s="86" t="s">
        <v>548</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937</v>
      </c>
      <c r="B116" s="81" t="s">
        <v>951</v>
      </c>
      <c r="C116" s="83" t="s">
        <v>952</v>
      </c>
      <c r="D116" s="85" t="s">
        <v>953</v>
      </c>
      <c r="E116" s="85" t="s">
        <v>954</v>
      </c>
      <c r="F116" s="86" t="s">
        <v>787</v>
      </c>
      <c r="G116" s="86" t="s">
        <v>578</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937</v>
      </c>
      <c r="B117" s="81" t="s">
        <v>955</v>
      </c>
      <c r="C117" s="83" t="s">
        <v>956</v>
      </c>
      <c r="D117" s="85" t="s">
        <v>957</v>
      </c>
      <c r="E117" s="85" t="s">
        <v>958</v>
      </c>
      <c r="F117" s="86" t="s">
        <v>537</v>
      </c>
      <c r="G117" s="86" t="s">
        <v>578</v>
      </c>
      <c r="H117" s="86">
        <v>2</v>
      </c>
      <c r="I117" s="88">
        <f>IF(COUNTIF(J117:AW117,"&lt;&gt;")=0,"",SUMPRODUCT(((Recommendations[ImplStatus]="Implemented")+(Recommendations[ImplStatus]="Compensated"))*ISNUMBER(MATCH(Recommendations[Id],J117:AW117,0)))/COUNTIF(J117:AW117,"&lt;&gt;"))</f>
        <v>0</v>
      </c>
      <c r="J117" s="90" t="s">
        <v>234</v>
      </c>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937</v>
      </c>
      <c r="B118" s="81" t="s">
        <v>959</v>
      </c>
      <c r="C118" s="83" t="s">
        <v>960</v>
      </c>
      <c r="D118" s="85" t="s">
        <v>961</v>
      </c>
      <c r="E118" s="85" t="s">
        <v>962</v>
      </c>
      <c r="F118" s="86" t="s">
        <v>787</v>
      </c>
      <c r="G118" s="86" t="s">
        <v>548</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937</v>
      </c>
      <c r="B119" s="81" t="s">
        <v>963</v>
      </c>
      <c r="C119" s="83" t="s">
        <v>964</v>
      </c>
      <c r="D119" s="85" t="s">
        <v>965</v>
      </c>
      <c r="E119" s="85" t="s">
        <v>966</v>
      </c>
      <c r="F119" s="86" t="s">
        <v>537</v>
      </c>
      <c r="G119" s="86" t="s">
        <v>578</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937</v>
      </c>
      <c r="B120" s="81" t="s">
        <v>967</v>
      </c>
      <c r="C120" s="83" t="s">
        <v>968</v>
      </c>
      <c r="D120" s="85" t="s">
        <v>969</v>
      </c>
      <c r="E120" s="85" t="s">
        <v>970</v>
      </c>
      <c r="F120" s="86" t="s">
        <v>787</v>
      </c>
      <c r="G120" s="86" t="s">
        <v>578</v>
      </c>
      <c r="H120" s="86">
        <v>3</v>
      </c>
      <c r="I120" s="88">
        <f>IF(COUNTIF(J120:AW120,"&lt;&gt;")=0,"",SUMPRODUCT(((Recommendations[ImplStatus]="Implemented")+(Recommendations[ImplStatus]="Compensated"))*ISNUMBER(MATCH(Recommendations[Id],J120:AW120,0)))/COUNTIF(J120:AW120,"&lt;&gt;"))</f>
        <v>0</v>
      </c>
      <c r="J120" s="90" t="s">
        <v>211</v>
      </c>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937</v>
      </c>
      <c r="B121" s="81" t="s">
        <v>971</v>
      </c>
      <c r="C121" s="83" t="s">
        <v>972</v>
      </c>
      <c r="D121" s="85" t="s">
        <v>973</v>
      </c>
      <c r="E121" s="85" t="s">
        <v>974</v>
      </c>
      <c r="F121" s="86" t="s">
        <v>787</v>
      </c>
      <c r="G121" s="86" t="s">
        <v>578</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937</v>
      </c>
      <c r="B122" s="81" t="s">
        <v>975</v>
      </c>
      <c r="C122" s="83" t="s">
        <v>976</v>
      </c>
      <c r="D122" s="85" t="s">
        <v>977</v>
      </c>
      <c r="E122" s="85" t="s">
        <v>978</v>
      </c>
      <c r="F122" s="86" t="s">
        <v>787</v>
      </c>
      <c r="G122" s="86" t="s">
        <v>578</v>
      </c>
      <c r="H122" s="86">
        <v>3</v>
      </c>
      <c r="I122" s="88">
        <f>IF(COUNTIF(J122:AW122,"&lt;&gt;")=0,"",SUMPRODUCT(((Recommendations[ImplStatus]="Implemented")+(Recommendations[ImplStatus]="Compensated"))*ISNUMBER(MATCH(Recommendations[Id],J122:AW122,0)))/COUNTIF(J122:AW122,"&lt;&gt;"))</f>
        <v>0</v>
      </c>
      <c r="J122" s="90" t="s">
        <v>217</v>
      </c>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937</v>
      </c>
      <c r="B123" s="81" t="s">
        <v>979</v>
      </c>
      <c r="C123" s="83" t="s">
        <v>980</v>
      </c>
      <c r="D123" s="85" t="s">
        <v>981</v>
      </c>
      <c r="E123" s="85" t="s">
        <v>982</v>
      </c>
      <c r="F123" s="86" t="s">
        <v>787</v>
      </c>
      <c r="G123" s="86" t="s">
        <v>548</v>
      </c>
      <c r="H123" s="86">
        <v>3</v>
      </c>
      <c r="I123" s="88">
        <f>IF(COUNTIF(J123:AW123,"&lt;&gt;")=0,"",SUMPRODUCT(((Recommendations[ImplStatus]="Implemented")+(Recommendations[ImplStatus]="Compensated"))*ISNUMBER(MATCH(Recommendations[Id],J123:AW123,0)))/COUNTIF(J123:AW123,"&lt;&gt;"))</f>
        <v>0</v>
      </c>
      <c r="J123" s="90" t="s">
        <v>92</v>
      </c>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983</v>
      </c>
      <c r="B124" s="80">
        <v>14</v>
      </c>
      <c r="C124" s="82" t="s">
        <v>25</v>
      </c>
      <c r="D124" s="84" t="s">
        <v>984</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983</v>
      </c>
      <c r="B125" s="81" t="s">
        <v>985</v>
      </c>
      <c r="C125" s="83" t="s">
        <v>986</v>
      </c>
      <c r="D125" s="85" t="s">
        <v>987</v>
      </c>
      <c r="E125" s="85" t="s">
        <v>988</v>
      </c>
      <c r="F125" s="86" t="s">
        <v>645</v>
      </c>
      <c r="G125" s="86" t="s">
        <v>593</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983</v>
      </c>
      <c r="B126" s="81" t="s">
        <v>989</v>
      </c>
      <c r="C126" s="83" t="s">
        <v>990</v>
      </c>
      <c r="D126" s="85" t="s">
        <v>991</v>
      </c>
      <c r="E126" s="85" t="s">
        <v>992</v>
      </c>
      <c r="F126" s="86" t="s">
        <v>664</v>
      </c>
      <c r="G126" s="86" t="s">
        <v>578</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983</v>
      </c>
      <c r="B127" s="81" t="s">
        <v>993</v>
      </c>
      <c r="C127" s="83" t="s">
        <v>994</v>
      </c>
      <c r="D127" s="85" t="s">
        <v>995</v>
      </c>
      <c r="E127" s="85" t="s">
        <v>996</v>
      </c>
      <c r="F127" s="86" t="s">
        <v>664</v>
      </c>
      <c r="G127" s="86" t="s">
        <v>578</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983</v>
      </c>
      <c r="B128" s="81" t="s">
        <v>997</v>
      </c>
      <c r="C128" s="83" t="s">
        <v>998</v>
      </c>
      <c r="D128" s="85" t="s">
        <v>999</v>
      </c>
      <c r="E128" s="85" t="s">
        <v>1000</v>
      </c>
      <c r="F128" s="86" t="s">
        <v>664</v>
      </c>
      <c r="G128" s="86" t="s">
        <v>578</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983</v>
      </c>
      <c r="B129" s="81" t="s">
        <v>1001</v>
      </c>
      <c r="C129" s="83" t="s">
        <v>1002</v>
      </c>
      <c r="D129" s="85" t="s">
        <v>1003</v>
      </c>
      <c r="E129" s="85" t="s">
        <v>1004</v>
      </c>
      <c r="F129" s="86" t="s">
        <v>664</v>
      </c>
      <c r="G129" s="86" t="s">
        <v>578</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983</v>
      </c>
      <c r="B130" s="81" t="s">
        <v>1005</v>
      </c>
      <c r="C130" s="83" t="s">
        <v>1006</v>
      </c>
      <c r="D130" s="85" t="s">
        <v>1007</v>
      </c>
      <c r="E130" s="85" t="s">
        <v>1008</v>
      </c>
      <c r="F130" s="86" t="s">
        <v>664</v>
      </c>
      <c r="G130" s="86" t="s">
        <v>578</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983</v>
      </c>
      <c r="B131" s="81" t="s">
        <v>1009</v>
      </c>
      <c r="C131" s="83" t="s">
        <v>1010</v>
      </c>
      <c r="D131" s="85" t="s">
        <v>1011</v>
      </c>
      <c r="E131" s="85" t="s">
        <v>1012</v>
      </c>
      <c r="F131" s="86" t="s">
        <v>664</v>
      </c>
      <c r="G131" s="86" t="s">
        <v>578</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983</v>
      </c>
      <c r="B132" s="81" t="s">
        <v>1013</v>
      </c>
      <c r="C132" s="83" t="s">
        <v>1014</v>
      </c>
      <c r="D132" s="85" t="s">
        <v>1015</v>
      </c>
      <c r="E132" s="85" t="s">
        <v>1016</v>
      </c>
      <c r="F132" s="86" t="s">
        <v>664</v>
      </c>
      <c r="G132" s="86" t="s">
        <v>578</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983</v>
      </c>
      <c r="B133" s="81" t="s">
        <v>1017</v>
      </c>
      <c r="C133" s="83" t="s">
        <v>1018</v>
      </c>
      <c r="D133" s="85" t="s">
        <v>1019</v>
      </c>
      <c r="E133" s="85" t="s">
        <v>1020</v>
      </c>
      <c r="F133" s="86" t="s">
        <v>664</v>
      </c>
      <c r="G133" s="86" t="s">
        <v>578</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1021</v>
      </c>
      <c r="B134" s="80">
        <v>15</v>
      </c>
      <c r="C134" s="82" t="s">
        <v>25</v>
      </c>
      <c r="D134" s="84" t="s">
        <v>1022</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1021</v>
      </c>
      <c r="B135" s="81" t="s">
        <v>1023</v>
      </c>
      <c r="C135" s="83" t="s">
        <v>1024</v>
      </c>
      <c r="D135" s="85" t="s">
        <v>1025</v>
      </c>
      <c r="E135" s="85" t="s">
        <v>1026</v>
      </c>
      <c r="F135" s="86" t="s">
        <v>664</v>
      </c>
      <c r="G135" s="86" t="s">
        <v>538</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1021</v>
      </c>
      <c r="B136" s="81" t="s">
        <v>1027</v>
      </c>
      <c r="C136" s="83" t="s">
        <v>1028</v>
      </c>
      <c r="D136" s="85" t="s">
        <v>1029</v>
      </c>
      <c r="E136" s="85" t="s">
        <v>1030</v>
      </c>
      <c r="F136" s="86" t="s">
        <v>645</v>
      </c>
      <c r="G136" s="86" t="s">
        <v>593</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1021</v>
      </c>
      <c r="B137" s="81" t="s">
        <v>1031</v>
      </c>
      <c r="C137" s="83" t="s">
        <v>1032</v>
      </c>
      <c r="D137" s="85" t="s">
        <v>1033</v>
      </c>
      <c r="E137" s="85" t="s">
        <v>1034</v>
      </c>
      <c r="F137" s="86" t="s">
        <v>664</v>
      </c>
      <c r="G137" s="86" t="s">
        <v>593</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1021</v>
      </c>
      <c r="B138" s="81" t="s">
        <v>1035</v>
      </c>
      <c r="C138" s="83" t="s">
        <v>1036</v>
      </c>
      <c r="D138" s="85" t="s">
        <v>1037</v>
      </c>
      <c r="E138" s="85" t="s">
        <v>1038</v>
      </c>
      <c r="F138" s="86" t="s">
        <v>645</v>
      </c>
      <c r="G138" s="86" t="s">
        <v>593</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1021</v>
      </c>
      <c r="B139" s="81" t="s">
        <v>1039</v>
      </c>
      <c r="C139" s="83" t="s">
        <v>1040</v>
      </c>
      <c r="D139" s="85" t="s">
        <v>1041</v>
      </c>
      <c r="E139" s="85" t="s">
        <v>1042</v>
      </c>
      <c r="F139" s="86" t="s">
        <v>664</v>
      </c>
      <c r="G139" s="86" t="s">
        <v>593</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1021</v>
      </c>
      <c r="B140" s="81" t="s">
        <v>1043</v>
      </c>
      <c r="C140" s="83" t="s">
        <v>1044</v>
      </c>
      <c r="D140" s="85" t="s">
        <v>1045</v>
      </c>
      <c r="E140" s="85" t="s">
        <v>1046</v>
      </c>
      <c r="F140" s="86" t="s">
        <v>592</v>
      </c>
      <c r="G140" s="86" t="s">
        <v>593</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1021</v>
      </c>
      <c r="B141" s="81" t="s">
        <v>1047</v>
      </c>
      <c r="C141" s="83" t="s">
        <v>1048</v>
      </c>
      <c r="D141" s="85" t="s">
        <v>1049</v>
      </c>
      <c r="E141" s="85" t="s">
        <v>1050</v>
      </c>
      <c r="F141" s="86" t="s">
        <v>592</v>
      </c>
      <c r="G141" s="86" t="s">
        <v>578</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1051</v>
      </c>
      <c r="B142" s="80">
        <v>16</v>
      </c>
      <c r="C142" s="82" t="s">
        <v>25</v>
      </c>
      <c r="D142" s="84" t="s">
        <v>1052</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1051</v>
      </c>
      <c r="B143" s="81" t="s">
        <v>1053</v>
      </c>
      <c r="C143" s="83" t="s">
        <v>1054</v>
      </c>
      <c r="D143" s="85" t="s">
        <v>1055</v>
      </c>
      <c r="E143" s="85" t="s">
        <v>1056</v>
      </c>
      <c r="F143" s="86" t="s">
        <v>645</v>
      </c>
      <c r="G143" s="86" t="s">
        <v>593</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1051</v>
      </c>
      <c r="B144" s="81" t="s">
        <v>1057</v>
      </c>
      <c r="C144" s="83" t="s">
        <v>1058</v>
      </c>
      <c r="D144" s="85" t="s">
        <v>1059</v>
      </c>
      <c r="E144" s="85" t="s">
        <v>1060</v>
      </c>
      <c r="F144" s="86" t="s">
        <v>645</v>
      </c>
      <c r="G144" s="86" t="s">
        <v>593</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1051</v>
      </c>
      <c r="B145" s="81" t="s">
        <v>1061</v>
      </c>
      <c r="C145" s="83" t="s">
        <v>1062</v>
      </c>
      <c r="D145" s="85" t="s">
        <v>1063</v>
      </c>
      <c r="E145" s="85" t="s">
        <v>1064</v>
      </c>
      <c r="F145" s="86" t="s">
        <v>562</v>
      </c>
      <c r="G145" s="86" t="s">
        <v>548</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1051</v>
      </c>
      <c r="B146" s="81" t="s">
        <v>1065</v>
      </c>
      <c r="C146" s="83" t="s">
        <v>1066</v>
      </c>
      <c r="D146" s="85" t="s">
        <v>1067</v>
      </c>
      <c r="E146" s="85" t="s">
        <v>1068</v>
      </c>
      <c r="F146" s="86" t="s">
        <v>562</v>
      </c>
      <c r="G146" s="86" t="s">
        <v>538</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1051</v>
      </c>
      <c r="B147" s="81" t="s">
        <v>1069</v>
      </c>
      <c r="C147" s="83" t="s">
        <v>1070</v>
      </c>
      <c r="D147" s="85" t="s">
        <v>1071</v>
      </c>
      <c r="E147" s="85" t="s">
        <v>1072</v>
      </c>
      <c r="F147" s="86" t="s">
        <v>562</v>
      </c>
      <c r="G147" s="86" t="s">
        <v>578</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1051</v>
      </c>
      <c r="B148" s="81" t="s">
        <v>1073</v>
      </c>
      <c r="C148" s="83" t="s">
        <v>1074</v>
      </c>
      <c r="D148" s="85" t="s">
        <v>1075</v>
      </c>
      <c r="E148" s="85" t="s">
        <v>1076</v>
      </c>
      <c r="F148" s="86" t="s">
        <v>645</v>
      </c>
      <c r="G148" s="86" t="s">
        <v>593</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1051</v>
      </c>
      <c r="B149" s="81" t="s">
        <v>1077</v>
      </c>
      <c r="C149" s="83" t="s">
        <v>1078</v>
      </c>
      <c r="D149" s="85" t="s">
        <v>1079</v>
      </c>
      <c r="E149" s="85" t="s">
        <v>1080</v>
      </c>
      <c r="F149" s="86" t="s">
        <v>562</v>
      </c>
      <c r="G149" s="86" t="s">
        <v>578</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1051</v>
      </c>
      <c r="B150" s="81" t="s">
        <v>1081</v>
      </c>
      <c r="C150" s="83" t="s">
        <v>1082</v>
      </c>
      <c r="D150" s="85" t="s">
        <v>1083</v>
      </c>
      <c r="E150" s="85" t="s">
        <v>1084</v>
      </c>
      <c r="F150" s="86" t="s">
        <v>787</v>
      </c>
      <c r="G150" s="86" t="s">
        <v>578</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1051</v>
      </c>
      <c r="B151" s="81" t="s">
        <v>1085</v>
      </c>
      <c r="C151" s="83" t="s">
        <v>1086</v>
      </c>
      <c r="D151" s="85" t="s">
        <v>1087</v>
      </c>
      <c r="E151" s="85" t="s">
        <v>1088</v>
      </c>
      <c r="F151" s="86" t="s">
        <v>664</v>
      </c>
      <c r="G151" s="86" t="s">
        <v>578</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1051</v>
      </c>
      <c r="B152" s="81" t="s">
        <v>1089</v>
      </c>
      <c r="C152" s="83" t="s">
        <v>1090</v>
      </c>
      <c r="D152" s="85" t="s">
        <v>1091</v>
      </c>
      <c r="E152" s="85" t="s">
        <v>1092</v>
      </c>
      <c r="F152" s="86" t="s">
        <v>562</v>
      </c>
      <c r="G152" s="86" t="s">
        <v>578</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1051</v>
      </c>
      <c r="B153" s="81" t="s">
        <v>1093</v>
      </c>
      <c r="C153" s="83" t="s">
        <v>1094</v>
      </c>
      <c r="D153" s="85" t="s">
        <v>1095</v>
      </c>
      <c r="E153" s="85" t="s">
        <v>1096</v>
      </c>
      <c r="F153" s="86" t="s">
        <v>562</v>
      </c>
      <c r="G153" s="86" t="s">
        <v>578</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1051</v>
      </c>
      <c r="B154" s="81" t="s">
        <v>1097</v>
      </c>
      <c r="C154" s="83" t="s">
        <v>1098</v>
      </c>
      <c r="D154" s="85" t="s">
        <v>1099</v>
      </c>
      <c r="E154" s="85" t="s">
        <v>1100</v>
      </c>
      <c r="F154" s="86" t="s">
        <v>562</v>
      </c>
      <c r="G154" s="86" t="s">
        <v>578</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1051</v>
      </c>
      <c r="B155" s="81" t="s">
        <v>1101</v>
      </c>
      <c r="C155" s="83" t="s">
        <v>1102</v>
      </c>
      <c r="D155" s="85" t="s">
        <v>1103</v>
      </c>
      <c r="E155" s="85" t="s">
        <v>1104</v>
      </c>
      <c r="F155" s="86" t="s">
        <v>562</v>
      </c>
      <c r="G155" s="86" t="s">
        <v>548</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1051</v>
      </c>
      <c r="B156" s="81" t="s">
        <v>1105</v>
      </c>
      <c r="C156" s="83" t="s">
        <v>1106</v>
      </c>
      <c r="D156" s="85" t="s">
        <v>1107</v>
      </c>
      <c r="E156" s="85" t="s">
        <v>1108</v>
      </c>
      <c r="F156" s="86" t="s">
        <v>562</v>
      </c>
      <c r="G156" s="86" t="s">
        <v>578</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1109</v>
      </c>
      <c r="B157" s="80">
        <v>17</v>
      </c>
      <c r="C157" s="82" t="s">
        <v>25</v>
      </c>
      <c r="D157" s="84" t="s">
        <v>1110</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1109</v>
      </c>
      <c r="B158" s="81" t="s">
        <v>1111</v>
      </c>
      <c r="C158" s="83" t="s">
        <v>1112</v>
      </c>
      <c r="D158" s="85" t="s">
        <v>1113</v>
      </c>
      <c r="E158" s="85" t="s">
        <v>1114</v>
      </c>
      <c r="F158" s="86" t="s">
        <v>664</v>
      </c>
      <c r="G158" s="86" t="s">
        <v>543</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1109</v>
      </c>
      <c r="B159" s="81" t="s">
        <v>1115</v>
      </c>
      <c r="C159" s="83" t="s">
        <v>1116</v>
      </c>
      <c r="D159" s="85" t="s">
        <v>1117</v>
      </c>
      <c r="E159" s="85" t="s">
        <v>1118</v>
      </c>
      <c r="F159" s="86" t="s">
        <v>645</v>
      </c>
      <c r="G159" s="86" t="s">
        <v>593</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1109</v>
      </c>
      <c r="B160" s="81" t="s">
        <v>1119</v>
      </c>
      <c r="C160" s="83" t="s">
        <v>1120</v>
      </c>
      <c r="D160" s="85" t="s">
        <v>1121</v>
      </c>
      <c r="E160" s="85" t="s">
        <v>1122</v>
      </c>
      <c r="F160" s="86" t="s">
        <v>645</v>
      </c>
      <c r="G160" s="86" t="s">
        <v>593</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1109</v>
      </c>
      <c r="B161" s="81" t="s">
        <v>1123</v>
      </c>
      <c r="C161" s="83" t="s">
        <v>1124</v>
      </c>
      <c r="D161" s="85" t="s">
        <v>1125</v>
      </c>
      <c r="E161" s="85" t="s">
        <v>1126</v>
      </c>
      <c r="F161" s="86" t="s">
        <v>645</v>
      </c>
      <c r="G161" s="86" t="s">
        <v>593</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1109</v>
      </c>
      <c r="B162" s="81" t="s">
        <v>1127</v>
      </c>
      <c r="C162" s="83" t="s">
        <v>1128</v>
      </c>
      <c r="D162" s="85" t="s">
        <v>1129</v>
      </c>
      <c r="E162" s="85" t="s">
        <v>1130</v>
      </c>
      <c r="F162" s="86" t="s">
        <v>664</v>
      </c>
      <c r="G162" s="86" t="s">
        <v>543</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1109</v>
      </c>
      <c r="B163" s="81" t="s">
        <v>1131</v>
      </c>
      <c r="C163" s="83" t="s">
        <v>1132</v>
      </c>
      <c r="D163" s="85" t="s">
        <v>1133</v>
      </c>
      <c r="E163" s="85" t="s">
        <v>1134</v>
      </c>
      <c r="F163" s="86" t="s">
        <v>664</v>
      </c>
      <c r="G163" s="86" t="s">
        <v>543</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1109</v>
      </c>
      <c r="B164" s="81" t="s">
        <v>1135</v>
      </c>
      <c r="C164" s="83" t="s">
        <v>1136</v>
      </c>
      <c r="D164" s="85" t="s">
        <v>1137</v>
      </c>
      <c r="E164" s="85" t="s">
        <v>1138</v>
      </c>
      <c r="F164" s="86" t="s">
        <v>664</v>
      </c>
      <c r="G164" s="86" t="s">
        <v>890</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1109</v>
      </c>
      <c r="B165" s="81" t="s">
        <v>1139</v>
      </c>
      <c r="C165" s="83" t="s">
        <v>1140</v>
      </c>
      <c r="D165" s="85" t="s">
        <v>1141</v>
      </c>
      <c r="E165" s="85" t="s">
        <v>1142</v>
      </c>
      <c r="F165" s="86" t="s">
        <v>664</v>
      </c>
      <c r="G165" s="86" t="s">
        <v>890</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1109</v>
      </c>
      <c r="B166" s="81" t="s">
        <v>1143</v>
      </c>
      <c r="C166" s="83" t="s">
        <v>1144</v>
      </c>
      <c r="D166" s="85" t="s">
        <v>1145</v>
      </c>
      <c r="E166" s="85" t="s">
        <v>1146</v>
      </c>
      <c r="F166" s="86" t="s">
        <v>645</v>
      </c>
      <c r="G166" s="86" t="s">
        <v>890</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1147</v>
      </c>
      <c r="B167" s="80">
        <v>18</v>
      </c>
      <c r="C167" s="82" t="s">
        <v>25</v>
      </c>
      <c r="D167" s="84" t="s">
        <v>1148</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1147</v>
      </c>
      <c r="B168" s="81" t="s">
        <v>1149</v>
      </c>
      <c r="C168" s="83" t="s">
        <v>1150</v>
      </c>
      <c r="D168" s="85" t="s">
        <v>1151</v>
      </c>
      <c r="E168" s="85" t="s">
        <v>1152</v>
      </c>
      <c r="F168" s="86" t="s">
        <v>645</v>
      </c>
      <c r="G168" s="86" t="s">
        <v>593</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1147</v>
      </c>
      <c r="B169" s="81" t="s">
        <v>1153</v>
      </c>
      <c r="C169" s="83" t="s">
        <v>1154</v>
      </c>
      <c r="D169" s="85" t="s">
        <v>1155</v>
      </c>
      <c r="E169" s="85" t="s">
        <v>1156</v>
      </c>
      <c r="F169" s="86" t="s">
        <v>787</v>
      </c>
      <c r="G169" s="86" t="s">
        <v>548</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1147</v>
      </c>
      <c r="B170" s="81" t="s">
        <v>1157</v>
      </c>
      <c r="C170" s="83" t="s">
        <v>1158</v>
      </c>
      <c r="D170" s="85" t="s">
        <v>1159</v>
      </c>
      <c r="E170" s="85" t="s">
        <v>1160</v>
      </c>
      <c r="F170" s="86" t="s">
        <v>787</v>
      </c>
      <c r="G170" s="86" t="s">
        <v>578</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1147</v>
      </c>
      <c r="B171" s="81" t="s">
        <v>1161</v>
      </c>
      <c r="C171" s="83" t="s">
        <v>1162</v>
      </c>
      <c r="D171" s="85" t="s">
        <v>1163</v>
      </c>
      <c r="E171" s="85" t="s">
        <v>1164</v>
      </c>
      <c r="F171" s="86" t="s">
        <v>787</v>
      </c>
      <c r="G171" s="86" t="s">
        <v>578</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1147</v>
      </c>
      <c r="B172" s="91" t="s">
        <v>1165</v>
      </c>
      <c r="C172" s="92" t="s">
        <v>1166</v>
      </c>
      <c r="D172" s="93" t="s">
        <v>1167</v>
      </c>
      <c r="E172" s="93" t="s">
        <v>1168</v>
      </c>
      <c r="F172" s="94" t="s">
        <v>787</v>
      </c>
      <c r="G172" s="94" t="s">
        <v>548</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261</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IFERROR(INDEX('Recommendations'!$I$2:$I$41, MATCH(J2,'Recommendations'!$B$2:$B$41,0))="Implemented", FALSE))</xm:f>
            <x14:dxf>
              <font>
                <color rgb="FF000000"/>
              </font>
              <fill>
                <patternFill>
                  <bgColor rgb="FF3C7D22"/>
                </patternFill>
              </fill>
            </x14:dxf>
          </x14:cfRule>
          <x14:cfRule type="expression" priority="2" id="{00000000-000E-0000-0400-000002000000}">
            <xm:f>AND(J2&lt;&gt;"", IFERROR(INDEX('Recommendations'!$I$2:$I$41, MATCH(J2,'Recommendations'!$B$2:$B$41,0))="Compensated", FALSE))</xm:f>
            <x14:dxf>
              <font>
                <color rgb="FF000000"/>
              </font>
              <fill>
                <patternFill>
                  <bgColor rgb="FFC6E0B4"/>
                </patternFill>
              </fill>
            </x14:dxf>
          </x14:cfRule>
          <x14:cfRule type="expression" priority="3" id="{00000000-000E-0000-0400-000003000000}">
            <xm:f>AND(J2&lt;&gt;"", IFERROR(INDEX('Recommendations'!$I$2:$I$41, MATCH(J2,'Recommendations'!$B$2:$B$41,0))="Testing", FALSE))</xm:f>
            <x14:dxf>
              <font>
                <color rgb="FF000000"/>
              </font>
              <fill>
                <patternFill>
                  <bgColor rgb="FFFFC000"/>
                </patternFill>
              </fill>
            </x14:dxf>
          </x14:cfRule>
          <x14:cfRule type="expression" priority="4" id="{00000000-000E-0000-0400-000004000000}">
            <xm:f>AND(J2&lt;&gt;"", IFERROR(INDEX('Recommendations'!$I$2:$I$41, MATCH(J2,'Recommendations'!$B$2:$B$41,0))="Failed", FALSE))</xm:f>
            <x14:dxf>
              <font>
                <color rgb="FF000000"/>
              </font>
              <fill>
                <patternFill>
                  <bgColor rgb="FFD82891"/>
                </patternFill>
              </fill>
            </x14:dxf>
          </x14:cfRule>
          <x14:cfRule type="expression" priority="5" id="{00000000-000E-0000-0400-000005000000}">
            <xm:f>AND(J2&lt;&gt;"", IFERROR(INDEX('Recommendations'!$I$2:$I$41, MATCH(J2,'Recommendations'!$B$2:$B$41,0))="Risk Accepted", FALSE))</xm:f>
            <x14:dxf>
              <font>
                <color rgb="FF000000"/>
              </font>
              <fill>
                <patternFill>
                  <bgColor rgb="FFD9D9D9"/>
                </patternFill>
              </fill>
            </x14:dxf>
          </x14:cfRule>
          <x14:cfRule type="expression" priority="6" id="{00000000-000E-0000-0400-000006000000}">
            <xm:f>AND(J2&lt;&gt;"", IFERROR(INDEX('Recommendations'!$I$2:$I$41, MATCH(J2,'Recommendations'!$B$2:$B$41,0))="N/A",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Sophos Firewall v22 Benchmark - SHGIR</dc:title>
  <dc:subject>Generated on: 2026-06-08 22:03:11</dc:subject>
  <dc:creator>Anicet Fopa Tchoffo</dc:creator>
  <cp:keywords>Baseline;Hardening;CIS;Benchmark</cp:keywords>
  <dc:description>Baseline Developed By: Center for Internet Security (CIS)</dc:description>
  <cp:lastModifiedBy>Anicet Fopa Tchoffo</cp:lastModifiedBy>
  <dcterms:modified xsi:type="dcterms:W3CDTF">2026-06-08T21:03:19Z</dcterms:modified>
  <cp:category>CIS</cp:category>
  <cp:contentStatus>Draft</cp:contentStatus>
</cp:coreProperties>
</file>