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7B63AEF36DBC83793811E6E0B914FE816C7A3118" xr6:coauthVersionLast="47" xr6:coauthVersionMax="47" xr10:uidLastSave="{4E8DEB1D-6DA7-4A1F-B829-DA5CBA9843D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F123" i="3" s="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84" i="3"/>
  <c r="D84" i="3"/>
  <c r="C84" i="3"/>
  <c r="F84" i="3" s="1"/>
  <c r="E83" i="3"/>
  <c r="F83" i="3" s="1"/>
  <c r="D83" i="3"/>
  <c r="C83" i="3"/>
  <c r="E82" i="3"/>
  <c r="D82" i="3"/>
  <c r="C82" i="3"/>
  <c r="W134" i="3" s="1"/>
  <c r="E81" i="3"/>
  <c r="D81" i="3"/>
  <c r="C81" i="3"/>
  <c r="U134" i="3" s="1"/>
  <c r="F80" i="3"/>
  <c r="T166" i="3" s="1"/>
  <c r="E80" i="3"/>
  <c r="D80" i="3"/>
  <c r="C80" i="3"/>
  <c r="S134" i="3" s="1"/>
  <c r="E66" i="3"/>
  <c r="D66" i="3"/>
  <c r="C66" i="3"/>
  <c r="F66" i="3" s="1"/>
  <c r="E65" i="3"/>
  <c r="D65" i="3"/>
  <c r="C65" i="3"/>
  <c r="F65" i="3" s="1"/>
  <c r="E47" i="3"/>
  <c r="D47" i="3"/>
  <c r="C47" i="3"/>
  <c r="F47" i="3" s="1"/>
  <c r="E46" i="3"/>
  <c r="D46" i="3"/>
  <c r="C46" i="3"/>
  <c r="F46" i="3" s="1"/>
  <c r="E45" i="3"/>
  <c r="D45" i="3"/>
  <c r="C45" i="3"/>
  <c r="F45" i="3" s="1"/>
  <c r="E44" i="3"/>
  <c r="D44" i="3"/>
  <c r="C44" i="3"/>
  <c r="F44" i="3" s="1"/>
  <c r="E43" i="3"/>
  <c r="D43" i="3"/>
  <c r="C43" i="3"/>
  <c r="F43" i="3" s="1"/>
  <c r="E42" i="3"/>
  <c r="D42" i="3"/>
  <c r="C42" i="3"/>
  <c r="F42" i="3" s="1"/>
  <c r="E29" i="3"/>
  <c r="D29" i="3"/>
  <c r="C29" i="3"/>
  <c r="F29" i="3" s="1"/>
  <c r="E16" i="3"/>
  <c r="D16" i="3"/>
  <c r="C16" i="3"/>
  <c r="F16" i="3" s="1"/>
  <c r="C9" i="3"/>
  <c r="D9" i="3" s="1"/>
  <c r="C8" i="3"/>
  <c r="D8" i="3" s="1"/>
  <c r="C7" i="3"/>
  <c r="D7" i="3" s="1"/>
  <c r="D33" i="3" l="1"/>
  <c r="C33" i="3"/>
  <c r="E33" i="3"/>
  <c r="E92" i="3"/>
  <c r="D92" i="3"/>
  <c r="C92" i="3"/>
  <c r="E91" i="3"/>
  <c r="D91" i="3"/>
  <c r="C91" i="3"/>
  <c r="E109" i="3"/>
  <c r="D109" i="3"/>
  <c r="C109" i="3"/>
  <c r="E70" i="3"/>
  <c r="D70" i="3"/>
  <c r="C70" i="3"/>
  <c r="E53" i="3"/>
  <c r="D53" i="3"/>
  <c r="C53" i="3"/>
  <c r="E110" i="3"/>
  <c r="D110" i="3"/>
  <c r="C110" i="3"/>
  <c r="R162" i="3"/>
  <c r="R157" i="3"/>
  <c r="R152" i="3"/>
  <c r="R147" i="3"/>
  <c r="R142" i="3"/>
  <c r="R137" i="3"/>
  <c r="E20" i="3"/>
  <c r="R166" i="3"/>
  <c r="R161" i="3"/>
  <c r="R156" i="3"/>
  <c r="R151" i="3"/>
  <c r="R146" i="3"/>
  <c r="R141" i="3"/>
  <c r="R136" i="3"/>
  <c r="D20" i="3"/>
  <c r="C20" i="3"/>
  <c r="R165" i="3"/>
  <c r="R160" i="3"/>
  <c r="R155" i="3"/>
  <c r="R150" i="3"/>
  <c r="R145" i="3"/>
  <c r="R140" i="3"/>
  <c r="R164" i="3"/>
  <c r="R159" i="3"/>
  <c r="R154" i="3"/>
  <c r="R149" i="3"/>
  <c r="R144" i="3"/>
  <c r="R139" i="3"/>
  <c r="R163" i="3"/>
  <c r="R158" i="3"/>
  <c r="R153" i="3"/>
  <c r="R148" i="3"/>
  <c r="R143" i="3"/>
  <c r="R138" i="3"/>
  <c r="G123" i="3"/>
  <c r="D56" i="3"/>
  <c r="E56" i="3"/>
  <c r="C56" i="3"/>
  <c r="E108" i="3"/>
  <c r="D108" i="3"/>
  <c r="C108" i="3"/>
  <c r="D71" i="3"/>
  <c r="C71" i="3"/>
  <c r="E71" i="3"/>
  <c r="D52" i="3"/>
  <c r="E52" i="3"/>
  <c r="C52" i="3"/>
  <c r="E111" i="3"/>
  <c r="D111" i="3"/>
  <c r="C111" i="3"/>
  <c r="D54" i="3"/>
  <c r="C54" i="3"/>
  <c r="E54" i="3"/>
  <c r="C51" i="3"/>
  <c r="E51" i="3"/>
  <c r="D51" i="3"/>
  <c r="E55" i="3"/>
  <c r="C55" i="3"/>
  <c r="D55" i="3"/>
  <c r="C88" i="3"/>
  <c r="T137" i="3"/>
  <c r="T142" i="3"/>
  <c r="T147" i="3"/>
  <c r="T152" i="3"/>
  <c r="T157" i="3"/>
  <c r="T162" i="3"/>
  <c r="D88" i="3"/>
  <c r="E88" i="3"/>
  <c r="T138" i="3"/>
  <c r="T143" i="3"/>
  <c r="T148" i="3"/>
  <c r="T153" i="3"/>
  <c r="T158" i="3"/>
  <c r="T163" i="3"/>
  <c r="T139" i="3"/>
  <c r="T144" i="3"/>
  <c r="T149" i="3"/>
  <c r="T154" i="3"/>
  <c r="T159" i="3"/>
  <c r="T164" i="3"/>
  <c r="F81" i="3"/>
  <c r="F82" i="3"/>
  <c r="Q134" i="3"/>
  <c r="T140" i="3"/>
  <c r="T145" i="3"/>
  <c r="T150" i="3"/>
  <c r="T155" i="3"/>
  <c r="T160" i="3"/>
  <c r="T165" i="3"/>
  <c r="T136" i="3"/>
  <c r="T141" i="3"/>
  <c r="T146" i="3"/>
  <c r="T151" i="3"/>
  <c r="T156" i="3"/>
  <c r="T161" i="3"/>
  <c r="X166" i="3" l="1"/>
  <c r="X161" i="3"/>
  <c r="X156" i="3"/>
  <c r="X151" i="3"/>
  <c r="X146" i="3"/>
  <c r="X141" i="3"/>
  <c r="X136" i="3"/>
  <c r="X165" i="3"/>
  <c r="X160" i="3"/>
  <c r="X155" i="3"/>
  <c r="X150" i="3"/>
  <c r="X145" i="3"/>
  <c r="X140" i="3"/>
  <c r="X164" i="3"/>
  <c r="X159" i="3"/>
  <c r="X154" i="3"/>
  <c r="X149" i="3"/>
  <c r="X144" i="3"/>
  <c r="X139" i="3"/>
  <c r="D90" i="3"/>
  <c r="E90" i="3"/>
  <c r="X163" i="3"/>
  <c r="X158" i="3"/>
  <c r="X153" i="3"/>
  <c r="X148" i="3"/>
  <c r="X143" i="3"/>
  <c r="X138" i="3"/>
  <c r="C90" i="3"/>
  <c r="X162" i="3"/>
  <c r="X157" i="3"/>
  <c r="X152" i="3"/>
  <c r="X147" i="3"/>
  <c r="X142" i="3"/>
  <c r="X137" i="3"/>
  <c r="V166" i="3"/>
  <c r="V161" i="3"/>
  <c r="V156" i="3"/>
  <c r="V151" i="3"/>
  <c r="V146" i="3"/>
  <c r="V141" i="3"/>
  <c r="V136" i="3"/>
  <c r="V165" i="3"/>
  <c r="V160" i="3"/>
  <c r="V155" i="3"/>
  <c r="V150" i="3"/>
  <c r="V145" i="3"/>
  <c r="V140" i="3"/>
  <c r="V164" i="3"/>
  <c r="V159" i="3"/>
  <c r="V154" i="3"/>
  <c r="V149" i="3"/>
  <c r="V144" i="3"/>
  <c r="V139" i="3"/>
  <c r="V163" i="3"/>
  <c r="V158" i="3"/>
  <c r="V153" i="3"/>
  <c r="V148" i="3"/>
  <c r="V143" i="3"/>
  <c r="V138" i="3"/>
  <c r="E89" i="3"/>
  <c r="D89" i="3"/>
  <c r="V162" i="3"/>
  <c r="V157" i="3"/>
  <c r="V152" i="3"/>
  <c r="V147" i="3"/>
  <c r="V142" i="3"/>
  <c r="V137" i="3"/>
  <c r="C8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Ensure packages are obtained from authorized repositories</t>
        </r>
      </text>
    </comment>
    <comment ref="J10" authorId="0" shapeId="0" xr:uid="{00000000-0006-0000-0400-000002000000}">
      <text>
        <r>
          <rPr>
            <sz val="11"/>
            <rFont val="Calibri"/>
          </rPr>
          <t>Ensure the Latest Security Patches are Applied</t>
        </r>
      </text>
    </comment>
    <comment ref="J19" authorId="0" shapeId="0" xr:uid="{00000000-0006-0000-0400-000003000000}">
      <text>
        <r>
          <rPr>
            <sz val="11"/>
            <rFont val="Calibri"/>
          </rPr>
          <t>Ensure Data Cluster Initialized Successfully</t>
        </r>
      </text>
    </comment>
    <comment ref="K19" authorId="0" shapeId="0" xr:uid="{00000000-0006-0000-0400-00000A000000}">
      <text>
        <r>
          <rPr>
            <sz val="11"/>
            <rFont val="Calibri"/>
          </rPr>
          <t>Ensure the file permissions mask is correct</t>
        </r>
      </text>
    </comment>
    <comment ref="L19" authorId="0" shapeId="0" xr:uid="{00000000-0006-0000-0400-000004000000}">
      <text>
        <r>
          <rPr>
            <sz val="11"/>
            <rFont val="Calibri"/>
          </rPr>
          <t>Ensure extension directory has appropriate ownership and permissions</t>
        </r>
      </text>
    </comment>
    <comment ref="M19" authorId="0" shapeId="0" xr:uid="{00000000-0006-0000-0400-000005000000}">
      <text>
        <r>
          <rPr>
            <sz val="11"/>
            <rFont val="Calibri"/>
          </rPr>
          <t>Ensure the log file permissions are set correctly</t>
        </r>
      </text>
    </comment>
    <comment ref="N19" authorId="0" shapeId="0" xr:uid="{00000000-0006-0000-0400-000006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O19" authorId="0" shapeId="0" xr:uid="{00000000-0006-0000-0400-000007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P19" authorId="0" shapeId="0" xr:uid="{00000000-0006-0000-0400-000008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Q19" authorId="0" shapeId="0" xr:uid="{00000000-0006-0000-0400-000009000000}">
      <text>
        <r>
          <rPr>
            <sz val="11"/>
            <rFont val="Calibri"/>
          </rPr>
          <t>Ensure Row Level Security (RLS) is configured correctly</t>
        </r>
      </text>
    </comment>
    <comment ref="J21" authorId="0" shapeId="0" xr:uid="{00000000-0006-0000-0400-00000B000000}">
      <text>
        <r>
          <rPr>
            <sz val="11"/>
            <rFont val="Calibri"/>
          </rPr>
          <t>Disable PostgreSQL Command History</t>
        </r>
      </text>
    </comment>
    <comment ref="J26" authorId="0" shapeId="0" xr:uid="{00000000-0006-0000-0400-00000C000000}">
      <text>
        <r>
          <rPr>
            <sz val="11"/>
            <rFont val="Calibri"/>
          </rPr>
          <t>Do Not Specify Passwords in the Command Line</t>
        </r>
      </text>
    </comment>
    <comment ref="K26" authorId="0" shapeId="0" xr:uid="{00000000-0006-0000-0400-00000D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26" authorId="0" shapeId="0" xr:uid="{00000000-0006-0000-0400-00000E000000}">
      <text>
        <r>
          <rPr>
            <sz val="11"/>
            <rFont val="Calibri"/>
          </rPr>
          <t>Ensure FIPS 140-2 OpenSSL Cryptography Is Used</t>
        </r>
      </text>
    </comment>
    <comment ref="M26" authorId="0" shapeId="0" xr:uid="{00000000-0006-0000-0400-00000F000000}">
      <text>
        <r>
          <rPr>
            <sz val="11"/>
            <rFont val="Calibri"/>
          </rPr>
          <t>Ensure TLS is enabled and configured correctly</t>
        </r>
      </text>
    </comment>
    <comment ref="N26" authorId="0" shapeId="0" xr:uid="{00000000-0006-0000-0400-000010000000}">
      <text>
        <r>
          <rPr>
            <sz val="11"/>
            <rFont val="Calibri"/>
          </rPr>
          <t>Ensure the TLSv1.0 and TLSv1.1 Protocols are Disabled</t>
        </r>
      </text>
    </comment>
    <comment ref="O26" authorId="0" shapeId="0" xr:uid="{00000000-0006-0000-0400-000011000000}">
      <text>
        <r>
          <rPr>
            <sz val="11"/>
            <rFont val="Calibri"/>
          </rPr>
          <t>Ensure Weak SSL/TLS Ciphers Are Disabled</t>
        </r>
      </text>
    </comment>
    <comment ref="P26" authorId="0" shapeId="0" xr:uid="{00000000-0006-0000-0400-000012000000}">
      <text>
        <r>
          <rPr>
            <sz val="11"/>
            <rFont val="Calibri"/>
          </rPr>
          <t>Ensure WAL archiving is configured and functional</t>
        </r>
      </text>
    </comment>
    <comment ref="Q26" authorId="0" shapeId="0" xr:uid="{00000000-0006-0000-0400-000013000000}">
      <text>
        <r>
          <rPr>
            <sz val="11"/>
            <rFont val="Calibri"/>
          </rPr>
          <t>Ensure streaming replication parameters are configured correctly</t>
        </r>
      </text>
    </comment>
    <comment ref="J27" authorId="0" shapeId="0" xr:uid="{00000000-0006-0000-0400-000014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K27" authorId="0" shapeId="0" xr:uid="{00000000-0006-0000-0400-000015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L27" authorId="0" shapeId="0" xr:uid="{00000000-0006-0000-0400-000016000000}">
      <text>
        <r>
          <rPr>
            <sz val="11"/>
            <rFont val="Calibri"/>
          </rPr>
          <t>Disable PostgreSQL Command History</t>
        </r>
      </text>
    </comment>
    <comment ref="M27" authorId="0" shapeId="0" xr:uid="{00000000-0006-0000-0400-000017000000}">
      <text>
        <r>
          <rPr>
            <sz val="11"/>
            <rFont val="Calibri"/>
          </rPr>
          <t>Ensure Passwords are Not Stored in the service file</t>
        </r>
      </text>
    </comment>
    <comment ref="N27" authorId="0" shapeId="0" xr:uid="{00000000-0006-0000-0400-000018000000}">
      <text>
        <r>
          <rPr>
            <sz val="11"/>
            <rFont val="Calibri"/>
          </rPr>
          <t>Do Not Specify Passwords in the Command Line</t>
        </r>
      </text>
    </comment>
    <comment ref="O27" authorId="0" shapeId="0" xr:uid="{00000000-0006-0000-0400-000019000000}">
      <text>
        <r>
          <rPr>
            <sz val="11"/>
            <rFont val="Calibri"/>
          </rPr>
          <t>Ensure the pgcrypto extension is installed and configured correctly</t>
        </r>
      </text>
    </comment>
    <comment ref="J32" authorId="0" shapeId="0" xr:uid="{00000000-0006-0000-0400-00001A000000}">
      <text>
        <r>
          <rPr>
            <sz val="11"/>
            <rFont val="Calibri"/>
          </rPr>
          <t>Ensure systemd Service Files Are Enabled</t>
        </r>
      </text>
    </comment>
    <comment ref="K32" authorId="0" shapeId="0" xr:uid="{00000000-0006-0000-0400-000023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L32" authorId="0" shapeId="0" xr:uid="{00000000-0006-0000-0400-000024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M32" authorId="0" shapeId="0" xr:uid="{00000000-0006-0000-0400-000025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N32" authorId="0" shapeId="0" xr:uid="{00000000-0006-0000-0400-000026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O32" authorId="0" shapeId="0" xr:uid="{00000000-0006-0000-0400-000027000000}">
      <text>
        <r>
          <rPr>
            <sz val="11"/>
            <rFont val="Calibri"/>
          </rPr>
          <t>Ensure excessive administrative privileges are revoked</t>
        </r>
      </text>
    </comment>
    <comment ref="P32" authorId="0" shapeId="0" xr:uid="{00000000-0006-0000-0400-000028000000}">
      <text>
        <r>
          <rPr>
            <sz val="11"/>
            <rFont val="Calibri"/>
          </rPr>
          <t>Ensure excessive function privileges are revoked</t>
        </r>
      </text>
    </comment>
    <comment ref="Q32" authorId="0" shapeId="0" xr:uid="{00000000-0006-0000-0400-000029000000}">
      <text>
        <r>
          <rPr>
            <sz val="11"/>
            <rFont val="Calibri"/>
          </rPr>
          <t>Ensure excessive DML privileges are revoked</t>
        </r>
      </text>
    </comment>
    <comment ref="R32" authorId="0" shapeId="0" xr:uid="{00000000-0006-0000-0400-00001B000000}">
      <text>
        <r>
          <rPr>
            <sz val="11"/>
            <rFont val="Calibri"/>
          </rPr>
          <t>Make use of predefined roles</t>
        </r>
      </text>
    </comment>
    <comment ref="S32" authorId="0" shapeId="0" xr:uid="{00000000-0006-0000-0400-00001C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T32" authorId="0" shapeId="0" xr:uid="{00000000-0006-0000-0400-00001D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U32" authorId="0" shapeId="0" xr:uid="{00000000-0006-0000-0400-00001E000000}">
      <text>
        <r>
          <rPr>
            <sz val="11"/>
            <rFont val="Calibri"/>
          </rPr>
          <t>Ensure per-account connection limits are used</t>
        </r>
      </text>
    </comment>
    <comment ref="V32" authorId="0" shapeId="0" xr:uid="{00000000-0006-0000-0400-00001F000000}">
      <text>
        <r>
          <rPr>
            <sz val="11"/>
            <rFont val="Calibri"/>
          </rPr>
          <t>Understanding attack vectors and runtime parameters</t>
        </r>
      </text>
    </comment>
    <comment ref="W32" authorId="0" shapeId="0" xr:uid="{00000000-0006-0000-0400-000020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X32" authorId="0" shapeId="0" xr:uid="{00000000-0006-0000-0400-000021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Y32" authorId="0" shapeId="0" xr:uid="{00000000-0006-0000-0400-000022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J39" authorId="0" shapeId="0" xr:uid="{00000000-0006-0000-0400-00002A000000}">
      <text>
        <r>
          <rPr>
            <sz val="11"/>
            <rFont val="Calibri"/>
          </rPr>
          <t>Install only required packages</t>
        </r>
      </text>
    </comment>
    <comment ref="J46" authorId="0" shapeId="0" xr:uid="{00000000-0006-0000-0400-00002B000000}">
      <text>
        <r>
          <rPr>
            <sz val="11"/>
            <rFont val="Calibri"/>
          </rPr>
          <t>Ensure all accounts that can log in have passwords</t>
        </r>
      </text>
    </comment>
    <comment ref="K46" authorId="0" shapeId="0" xr:uid="{00000000-0006-0000-0400-00002C000000}">
      <text>
        <r>
          <rPr>
            <sz val="11"/>
            <rFont val="Calibri"/>
          </rPr>
          <t>Ensure Password Complexity is configured</t>
        </r>
      </text>
    </comment>
    <comment ref="J47" authorId="0" shapeId="0" xr:uid="{00000000-0006-0000-0400-00002D000000}">
      <text>
        <r>
          <rPr>
            <sz val="11"/>
            <rFont val="Calibri"/>
          </rPr>
          <t>Lock Out Accounts if Not Currently in Use</t>
        </r>
      </text>
    </comment>
    <comment ref="J48" authorId="0" shapeId="0" xr:uid="{00000000-0006-0000-0400-00002E000000}">
      <text>
        <r>
          <rPr>
            <sz val="11"/>
            <rFont val="Calibri"/>
          </rPr>
          <t>Ensure Interactive Login is Disabled</t>
        </r>
      </text>
    </comment>
    <comment ref="K48" authorId="0" shapeId="0" xr:uid="{00000000-0006-0000-0400-00002F000000}">
      <text>
        <r>
          <rPr>
            <sz val="11"/>
            <rFont val="Calibri"/>
          </rPr>
          <t>Ensure sudo is configured correctly</t>
        </r>
      </text>
    </comment>
    <comment ref="L48" authorId="0" shapeId="0" xr:uid="{00000000-0006-0000-0400-000030000000}">
      <text>
        <r>
          <rPr>
            <sz val="11"/>
            <rFont val="Calibri"/>
          </rPr>
          <t>Ensure the set_user extension is installed</t>
        </r>
      </text>
    </comment>
    <comment ref="M48" authorId="0" shapeId="0" xr:uid="{00000000-0006-0000-0400-000031000000}">
      <text>
        <r>
          <rPr>
            <sz val="11"/>
            <rFont val="Calibri"/>
          </rPr>
          <t>Ensure a replication-only user is created and used for streaming replication</t>
        </r>
      </text>
    </comment>
    <comment ref="N48" authorId="0" shapeId="0" xr:uid="{00000000-0006-0000-0400-000032000000}">
      <text>
        <r>
          <rPr>
            <sz val="11"/>
            <rFont val="Calibri"/>
          </rPr>
          <t>Ensure logging of replication commands is configured</t>
        </r>
      </text>
    </comment>
    <comment ref="J56" authorId="0" shapeId="0" xr:uid="{00000000-0006-0000-0400-000033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J70" authorId="0" shapeId="0" xr:uid="{00000000-0006-0000-0400-000034000000}">
      <text>
        <r>
          <rPr>
            <sz val="11"/>
            <rFont val="Calibri"/>
          </rPr>
          <t>Ensure the log destinations are set correctly</t>
        </r>
      </text>
    </comment>
    <comment ref="K70" authorId="0" shapeId="0" xr:uid="{00000000-0006-0000-0400-000035000000}">
      <text>
        <r>
          <rPr>
            <sz val="11"/>
            <rFont val="Calibri"/>
          </rPr>
          <t>Ensure the logging collector is enabled</t>
        </r>
      </text>
    </comment>
    <comment ref="L70" authorId="0" shapeId="0" xr:uid="{00000000-0006-0000-0400-000036000000}">
      <text>
        <r>
          <rPr>
            <sz val="11"/>
            <rFont val="Calibri"/>
          </rPr>
          <t>Ensure the filename pattern for log files is set correctly</t>
        </r>
      </text>
    </comment>
    <comment ref="M70" authorId="0" shapeId="0" xr:uid="{00000000-0006-0000-0400-000037000000}">
      <text>
        <r>
          <rPr>
            <sz val="11"/>
            <rFont val="Calibri"/>
          </rPr>
          <t>Ensure the correct syslog facility is selected</t>
        </r>
      </text>
    </comment>
    <comment ref="N70" authorId="0" shapeId="0" xr:uid="{00000000-0006-0000-0400-000038000000}">
      <text>
        <r>
          <rPr>
            <sz val="11"/>
            <rFont val="Calibri"/>
          </rPr>
          <t>Ensure syslog messages are not suppressed</t>
        </r>
      </text>
    </comment>
    <comment ref="O70" authorId="0" shapeId="0" xr:uid="{00000000-0006-0000-0400-000039000000}">
      <text>
        <r>
          <rPr>
            <sz val="11"/>
            <rFont val="Calibri"/>
          </rPr>
          <t>Ensure syslog messages are not lost due to size</t>
        </r>
      </text>
    </comment>
    <comment ref="P70" authorId="0" shapeId="0" xr:uid="{00000000-0006-0000-0400-00003A000000}">
      <text>
        <r>
          <rPr>
            <sz val="11"/>
            <rFont val="Calibri"/>
          </rPr>
          <t>Ensure the program name for PostgreSQL syslog messages is correct</t>
        </r>
      </text>
    </comment>
    <comment ref="Q70" authorId="0" shapeId="0" xr:uid="{00000000-0006-0000-0400-00003B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R70" authorId="0" shapeId="0" xr:uid="{00000000-0006-0000-0400-00003C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S70" authorId="0" shapeId="0" xr:uid="{00000000-0006-0000-0400-00003D000000}">
      <text>
        <r>
          <rPr>
            <sz val="11"/>
            <rFont val="Calibri"/>
          </rPr>
          <t>Ensure the PostgreSQL Audit Extension (pgAudit) is enabled</t>
        </r>
      </text>
    </comment>
    <comment ref="T70" authorId="0" shapeId="0" xr:uid="{00000000-0006-0000-0400-00003E000000}">
      <text>
        <r>
          <rPr>
            <sz val="11"/>
            <rFont val="Calibri"/>
          </rPr>
          <t>Ensure logging of replication commands is configured</t>
        </r>
      </text>
    </comment>
    <comment ref="J71" authorId="0" shapeId="0" xr:uid="{00000000-0006-0000-0400-00003F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K71" authorId="0" shapeId="0" xr:uid="{00000000-0006-0000-0400-000040000000}">
      <text>
        <r>
          <rPr>
            <sz val="11"/>
            <rFont val="Calibri"/>
          </rPr>
          <t>Ensure the maximum log file lifetime is set correctly</t>
        </r>
      </text>
    </comment>
    <comment ref="L71" authorId="0" shapeId="0" xr:uid="{00000000-0006-0000-0400-000041000000}">
      <text>
        <r>
          <rPr>
            <sz val="11"/>
            <rFont val="Calibri"/>
          </rPr>
          <t>Ensure the maximum log file size is set correctly</t>
        </r>
      </text>
    </comment>
    <comment ref="M71" authorId="0" shapeId="0" xr:uid="{00000000-0006-0000-0400-000042000000}">
      <text>
        <r>
          <rPr>
            <sz val="11"/>
            <rFont val="Calibri"/>
          </rPr>
          <t>Ensure the correct messages are written to the server log</t>
        </r>
      </text>
    </comment>
    <comment ref="N71" authorId="0" shapeId="0" xr:uid="{00000000-0006-0000-0400-000043000000}">
      <text>
        <r>
          <rPr>
            <sz val="11"/>
            <rFont val="Calibri"/>
          </rPr>
          <t>Ensure the correct SQL statements generating errors are recorded</t>
        </r>
      </text>
    </comment>
    <comment ref="J72" authorId="0" shapeId="0" xr:uid="{00000000-0006-0000-0400-000044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73" authorId="0" shapeId="0" xr:uid="{00000000-0006-0000-0400-000045000000}">
      <text>
        <r>
          <rPr>
            <sz val="11"/>
            <rFont val="Calibri"/>
          </rPr>
          <t>Ensure syslog messages are not suppressed</t>
        </r>
      </text>
    </comment>
    <comment ref="K73" authorId="0" shapeId="0" xr:uid="{00000000-0006-0000-0400-000046000000}">
      <text>
        <r>
          <rPr>
            <sz val="11"/>
            <rFont val="Calibri"/>
          </rPr>
          <t>Ensure syslog messages are not lost due to size</t>
        </r>
      </text>
    </comment>
    <comment ref="L73" authorId="0" shapeId="0" xr:uid="{00000000-0006-0000-0400-000047000000}">
      <text>
        <r>
          <rPr>
            <sz val="11"/>
            <rFont val="Calibri"/>
          </rPr>
          <t>Ensure the program name for PostgreSQL syslog messages is correct</t>
        </r>
      </text>
    </comment>
    <comment ref="M73" authorId="0" shapeId="0" xr:uid="{00000000-0006-0000-0400-000048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N73" authorId="0" shapeId="0" xr:uid="{00000000-0006-0000-0400-000049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O73" authorId="0" shapeId="0" xr:uid="{00000000-0006-0000-0400-00004A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P73" authorId="0" shapeId="0" xr:uid="{00000000-0006-0000-0400-00004B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Q73" authorId="0" shapeId="0" xr:uid="{00000000-0006-0000-0400-00004C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R73" authorId="0" shapeId="0" xr:uid="{00000000-0006-0000-0400-00004D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S73" authorId="0" shapeId="0" xr:uid="{00000000-0006-0000-0400-00004E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99" authorId="0" shapeId="0" xr:uid="{00000000-0006-0000-0400-00004F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J102" authorId="0" shapeId="0" xr:uid="{00000000-0006-0000-0400-000050000000}">
      <text>
        <r>
          <rPr>
            <sz val="11"/>
            <rFont val="Calibri"/>
          </rPr>
          <t>Ensure base backups are configured and functional</t>
        </r>
      </text>
    </comment>
    <comment ref="J149" authorId="0" shapeId="0" xr:uid="{00000000-0006-0000-0400-000051000000}">
      <text>
        <r>
          <rPr>
            <sz val="11"/>
            <rFont val="Calibri"/>
          </rPr>
          <t>Understanding attack vectors and runtime parameters</t>
        </r>
      </text>
    </comment>
    <comment ref="K149" authorId="0" shapeId="0" xr:uid="{00000000-0006-0000-0400-000052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L149" authorId="0" shapeId="0" xr:uid="{00000000-0006-0000-0400-000053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M149" authorId="0" shapeId="0" xr:uid="{00000000-0006-0000-0400-000054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N149" authorId="0" shapeId="0" xr:uid="{00000000-0006-0000-0400-000055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O149" authorId="0" shapeId="0" xr:uid="{00000000-0006-0000-0400-000056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P149" authorId="0" shapeId="0" xr:uid="{00000000-0006-0000-0400-000057000000}">
      <text>
        <r>
          <rPr>
            <sz val="11"/>
            <rFont val="Calibri"/>
          </rPr>
          <t>Ensure PostgreSQL subdirectory locations are outside the data cluster</t>
        </r>
      </text>
    </comment>
    <comment ref="Q149" authorId="0" shapeId="0" xr:uid="{00000000-0006-0000-0400-000058000000}">
      <text>
        <r>
          <rPr>
            <sz val="11"/>
            <rFont val="Calibri"/>
          </rPr>
          <t>Ensure miscellaneous configuration settings are correct</t>
        </r>
      </text>
    </comment>
    <comment ref="J152" authorId="0" shapeId="0" xr:uid="{00000000-0006-0000-0400-000059000000}">
      <text>
        <r>
          <rPr>
            <sz val="11"/>
            <rFont val="Calibri"/>
          </rPr>
          <t>Ensure PostgreSQL is Bound to an IP Address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Lock Out Accounts if Not Currently in Use</t>
        </r>
      </text>
    </comment>
    <comment ref="H7" authorId="0" shapeId="0" xr:uid="{00000000-0006-0000-0500-000002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I7" authorId="0" shapeId="0" xr:uid="{00000000-0006-0000-0500-000007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J7" authorId="0" shapeId="0" xr:uid="{00000000-0006-0000-0500-000003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K7" authorId="0" shapeId="0" xr:uid="{00000000-0006-0000-0500-000004000000}">
      <text>
        <r>
          <rPr>
            <sz val="11"/>
            <rFont val="Calibri"/>
          </rPr>
          <t>Ensure the PostgreSQL Audit Extension (pgAudit) is enabled</t>
        </r>
      </text>
    </comment>
    <comment ref="L7" authorId="0" shapeId="0" xr:uid="{00000000-0006-0000-0500-000005000000}">
      <text>
        <r>
          <rPr>
            <sz val="11"/>
            <rFont val="Calibri"/>
          </rPr>
          <t>Ensure the set_user extension is installed</t>
        </r>
      </text>
    </comment>
    <comment ref="M7" authorId="0" shapeId="0" xr:uid="{00000000-0006-0000-0500-000006000000}">
      <text>
        <r>
          <rPr>
            <sz val="11"/>
            <rFont val="Calibri"/>
          </rPr>
          <t>Ensure logging of replication commands is configured</t>
        </r>
      </text>
    </comment>
    <comment ref="H14" authorId="0" shapeId="0" xr:uid="{00000000-0006-0000-0500-000008000000}">
      <text>
        <r>
          <rPr>
            <sz val="11"/>
            <rFont val="Calibri"/>
          </rPr>
          <t>Install only required packages</t>
        </r>
      </text>
    </comment>
    <comment ref="H16" authorId="0" shapeId="0" xr:uid="{00000000-0006-0000-0500-000009000000}">
      <text>
        <r>
          <rPr>
            <sz val="11"/>
            <rFont val="Calibri"/>
          </rPr>
          <t>Ensure FIPS 140-2 OpenSSL Cryptography Is Used</t>
        </r>
      </text>
    </comment>
    <comment ref="I16" authorId="0" shapeId="0" xr:uid="{00000000-0006-0000-0500-00000B000000}">
      <text>
        <r>
          <rPr>
            <sz val="11"/>
            <rFont val="Calibri"/>
          </rPr>
          <t>Ensure TLS is enabled and configured correctly</t>
        </r>
      </text>
    </comment>
    <comment ref="J16" authorId="0" shapeId="0" xr:uid="{00000000-0006-0000-0500-00000C000000}">
      <text>
        <r>
          <rPr>
            <sz val="11"/>
            <rFont val="Calibri"/>
          </rPr>
          <t>Ensure the TLSv1.0 and TLSv1.1 Protocols are Disabled</t>
        </r>
      </text>
    </comment>
    <comment ref="K16" authorId="0" shapeId="0" xr:uid="{00000000-0006-0000-0500-00000D000000}">
      <text>
        <r>
          <rPr>
            <sz val="11"/>
            <rFont val="Calibri"/>
          </rPr>
          <t>Ensure Weak SSL/TLS Ciphers Are Disabled</t>
        </r>
      </text>
    </comment>
    <comment ref="L16" authorId="0" shapeId="0" xr:uid="{00000000-0006-0000-0500-00000E000000}">
      <text>
        <r>
          <rPr>
            <sz val="11"/>
            <rFont val="Calibri"/>
          </rPr>
          <t>Ensure the pgcrypto extension is installed and configured correctly</t>
        </r>
      </text>
    </comment>
    <comment ref="M16" authorId="0" shapeId="0" xr:uid="{00000000-0006-0000-0500-00000F000000}">
      <text>
        <r>
          <rPr>
            <sz val="11"/>
            <rFont val="Calibri"/>
          </rPr>
          <t>Ensure WAL archiving is configured and functional</t>
        </r>
      </text>
    </comment>
    <comment ref="N16" authorId="0" shapeId="0" xr:uid="{00000000-0006-0000-0500-00000A000000}">
      <text>
        <r>
          <rPr>
            <sz val="11"/>
            <rFont val="Calibri"/>
          </rPr>
          <t>Ensure streaming replication parameters are configured correctly</t>
        </r>
      </text>
    </comment>
    <comment ref="H17" authorId="0" shapeId="0" xr:uid="{00000000-0006-0000-0500-000010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H21" authorId="0" shapeId="0" xr:uid="{00000000-0006-0000-0500-000011000000}">
      <text>
        <r>
          <rPr>
            <sz val="11"/>
            <rFont val="Calibri"/>
          </rPr>
          <t>Ensure PostgreSQL is Bound to an IP Address</t>
        </r>
      </text>
    </comment>
    <comment ref="I21" authorId="0" shapeId="0" xr:uid="{00000000-0006-0000-0500-000012000000}">
      <text>
        <r>
          <rPr>
            <sz val="11"/>
            <rFont val="Calibri"/>
          </rPr>
          <t>Ensure per-account connection limits are used</t>
        </r>
      </text>
    </comment>
    <comment ref="H23" authorId="0" shapeId="0" xr:uid="{00000000-0006-0000-0500-000013000000}">
      <text>
        <r>
          <rPr>
            <sz val="11"/>
            <rFont val="Calibri"/>
          </rPr>
          <t>Ensure packages are obtained from authorized repositories</t>
        </r>
      </text>
    </comment>
    <comment ref="H26" authorId="0" shapeId="0" xr:uid="{00000000-0006-0000-0500-000014000000}">
      <text>
        <r>
          <rPr>
            <sz val="11"/>
            <rFont val="Calibri"/>
          </rPr>
          <t>Ensure PostgreSQL is Bound to an IP Address</t>
        </r>
      </text>
    </comment>
    <comment ref="H29" authorId="0" shapeId="0" xr:uid="{00000000-0006-0000-0500-000015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I29" authorId="0" shapeId="0" xr:uid="{00000000-0006-0000-0500-000017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J29" authorId="0" shapeId="0" xr:uid="{00000000-0006-0000-0500-000018000000}">
      <text>
        <r>
          <rPr>
            <sz val="11"/>
            <rFont val="Calibri"/>
          </rPr>
          <t>Disable PostgreSQL Command History</t>
        </r>
      </text>
    </comment>
    <comment ref="K29" authorId="0" shapeId="0" xr:uid="{00000000-0006-0000-0500-000019000000}">
      <text>
        <r>
          <rPr>
            <sz val="11"/>
            <rFont val="Calibri"/>
          </rPr>
          <t>Ensure Passwords are Not Stored in the service file</t>
        </r>
      </text>
    </comment>
    <comment ref="L29" authorId="0" shapeId="0" xr:uid="{00000000-0006-0000-0500-00001A000000}">
      <text>
        <r>
          <rPr>
            <sz val="11"/>
            <rFont val="Calibri"/>
          </rPr>
          <t>Ensure all accounts that can log in have passwords</t>
        </r>
      </text>
    </comment>
    <comment ref="M29" authorId="0" shapeId="0" xr:uid="{00000000-0006-0000-0500-00001B000000}">
      <text>
        <r>
          <rPr>
            <sz val="11"/>
            <rFont val="Calibri"/>
          </rPr>
          <t>Do Not Specify Passwords in the Command Line</t>
        </r>
      </text>
    </comment>
    <comment ref="N29" authorId="0" shapeId="0" xr:uid="{00000000-0006-0000-0500-00001C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O29" authorId="0" shapeId="0" xr:uid="{00000000-0006-0000-0500-000016000000}">
      <text>
        <r>
          <rPr>
            <sz val="11"/>
            <rFont val="Calibri"/>
          </rPr>
          <t>Ensure Password Complexity is configured</t>
        </r>
      </text>
    </comment>
    <comment ref="H31" authorId="0" shapeId="0" xr:uid="{00000000-0006-0000-0500-00001D000000}">
      <text>
        <r>
          <rPr>
            <sz val="11"/>
            <rFont val="Calibri"/>
          </rPr>
          <t>Ensure Interactive Login is Disabled</t>
        </r>
      </text>
    </comment>
    <comment ref="I31" authorId="0" shapeId="0" xr:uid="{00000000-0006-0000-0500-00001E000000}">
      <text>
        <r>
          <rPr>
            <sz val="11"/>
            <rFont val="Calibri"/>
          </rPr>
          <t>Ensure sudo is configured correctly</t>
        </r>
      </text>
    </comment>
    <comment ref="J31" authorId="0" shapeId="0" xr:uid="{00000000-0006-0000-0500-00001F000000}">
      <text>
        <r>
          <rPr>
            <sz val="11"/>
            <rFont val="Calibri"/>
          </rPr>
          <t>Ensure excessive administrative privileges are revoked</t>
        </r>
      </text>
    </comment>
    <comment ref="K31" authorId="0" shapeId="0" xr:uid="{00000000-0006-0000-0500-000020000000}">
      <text>
        <r>
          <rPr>
            <sz val="11"/>
            <rFont val="Calibri"/>
          </rPr>
          <t>Ensure excessive function privileges are revoked</t>
        </r>
      </text>
    </comment>
    <comment ref="L31" authorId="0" shapeId="0" xr:uid="{00000000-0006-0000-0500-000021000000}">
      <text>
        <r>
          <rPr>
            <sz val="11"/>
            <rFont val="Calibri"/>
          </rPr>
          <t>Ensure the set_user extension is installed</t>
        </r>
      </text>
    </comment>
    <comment ref="M31" authorId="0" shapeId="0" xr:uid="{00000000-0006-0000-0500-000022000000}">
      <text>
        <r>
          <rPr>
            <sz val="11"/>
            <rFont val="Calibri"/>
          </rPr>
          <t>Make use of predefined roles</t>
        </r>
      </text>
    </comment>
    <comment ref="N31" authorId="0" shapeId="0" xr:uid="{00000000-0006-0000-0500-000023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O31" authorId="0" shapeId="0" xr:uid="{00000000-0006-0000-0500-000024000000}">
      <text>
        <r>
          <rPr>
            <sz val="11"/>
            <rFont val="Calibri"/>
          </rPr>
          <t>Ensure a replication-only user is created and used for streaming replication</t>
        </r>
      </text>
    </comment>
    <comment ref="H34" authorId="0" shapeId="0" xr:uid="{00000000-0006-0000-0500-000025000000}">
      <text>
        <r>
          <rPr>
            <sz val="11"/>
            <rFont val="Calibri"/>
          </rPr>
          <t>Ensure the file permissions mask is correct</t>
        </r>
      </text>
    </comment>
    <comment ref="I34" authorId="0" shapeId="0" xr:uid="{00000000-0006-0000-0500-000026000000}">
      <text>
        <r>
          <rPr>
            <sz val="11"/>
            <rFont val="Calibri"/>
          </rPr>
          <t>Ensure extension directory has appropriate ownership and permissions</t>
        </r>
      </text>
    </comment>
    <comment ref="J34" authorId="0" shapeId="0" xr:uid="{00000000-0006-0000-0500-000027000000}">
      <text>
        <r>
          <rPr>
            <sz val="11"/>
            <rFont val="Calibri"/>
          </rPr>
          <t>Ensure the log file permissions are set correctly</t>
        </r>
      </text>
    </comment>
    <comment ref="H35" authorId="0" shapeId="0" xr:uid="{00000000-0006-0000-0500-000028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I35" authorId="0" shapeId="0" xr:uid="{00000000-0006-0000-0500-000029000000}">
      <text>
        <r>
          <rPr>
            <sz val="11"/>
            <rFont val="Calibri"/>
          </rPr>
          <t>Ensure miscellaneous configuration settings are correct</t>
        </r>
      </text>
    </comment>
    <comment ref="H41" authorId="0" shapeId="0" xr:uid="{00000000-0006-0000-0500-00002A000000}">
      <text>
        <r>
          <rPr>
            <sz val="11"/>
            <rFont val="Calibri"/>
          </rPr>
          <t>Ensure the Latest Security Patches are Applied</t>
        </r>
      </text>
    </comment>
    <comment ref="H43" authorId="0" shapeId="0" xr:uid="{00000000-0006-0000-0500-00002B000000}">
      <text>
        <r>
          <rPr>
            <sz val="11"/>
            <rFont val="Calibri"/>
          </rPr>
          <t>Ensure excessive administrative privileges are revoked</t>
        </r>
      </text>
    </comment>
    <comment ref="I43" authorId="0" shapeId="0" xr:uid="{00000000-0006-0000-0500-00002C000000}">
      <text>
        <r>
          <rPr>
            <sz val="11"/>
            <rFont val="Calibri"/>
          </rPr>
          <t>Ensure excessive DML privileges are revoked</t>
        </r>
      </text>
    </comment>
    <comment ref="J43" authorId="0" shapeId="0" xr:uid="{00000000-0006-0000-0500-00002D000000}">
      <text>
        <r>
          <rPr>
            <sz val="11"/>
            <rFont val="Calibri"/>
          </rPr>
          <t>Ensure Row Level Security (RLS) is configured correctly</t>
        </r>
      </text>
    </comment>
    <comment ref="K43" authorId="0" shapeId="0" xr:uid="{00000000-0006-0000-0500-00002E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43" authorId="0" shapeId="0" xr:uid="{00000000-0006-0000-0500-00002F000000}">
      <text>
        <r>
          <rPr>
            <sz val="11"/>
            <rFont val="Calibri"/>
          </rPr>
          <t>Ensure a replication-only user is created and used for streaming replication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Lock Out Accounts if Not Currently in Use</t>
        </r>
      </text>
    </comment>
    <comment ref="J4" authorId="0" shapeId="0" xr:uid="{00000000-0006-0000-0600-000002000000}">
      <text>
        <r>
          <rPr>
            <sz val="11"/>
            <rFont val="Calibri"/>
          </rPr>
          <t>Ensure the file permissions mask is correct</t>
        </r>
      </text>
    </comment>
    <comment ref="K4" authorId="0" shapeId="0" xr:uid="{00000000-0006-0000-0600-000005000000}">
      <text>
        <r>
          <rPr>
            <sz val="11"/>
            <rFont val="Calibri"/>
          </rPr>
          <t>Ensure extension directory has appropriate ownership and permissions</t>
        </r>
      </text>
    </comment>
    <comment ref="L4" authorId="0" shapeId="0" xr:uid="{00000000-0006-0000-0600-000003000000}">
      <text>
        <r>
          <rPr>
            <sz val="11"/>
            <rFont val="Calibri"/>
          </rPr>
          <t>Ensure excessive DML privileges are revoked</t>
        </r>
      </text>
    </comment>
    <comment ref="M4" authorId="0" shapeId="0" xr:uid="{00000000-0006-0000-0600-000004000000}">
      <text>
        <r>
          <rPr>
            <sz val="11"/>
            <rFont val="Calibri"/>
          </rPr>
          <t>Ensure Row Level Security (RLS) is configured correctly</t>
        </r>
      </text>
    </comment>
    <comment ref="J5" authorId="0" shapeId="0" xr:uid="{00000000-0006-0000-0600-000006000000}">
      <text>
        <r>
          <rPr>
            <sz val="11"/>
            <rFont val="Calibri"/>
          </rPr>
          <t>Ensure Row Level Security (RLS) is configured correctly</t>
        </r>
      </text>
    </comment>
    <comment ref="K5" authorId="0" shapeId="0" xr:uid="{00000000-0006-0000-0600-000007000000}">
      <text>
        <r>
          <rPr>
            <sz val="11"/>
            <rFont val="Calibri"/>
          </rPr>
          <t>Ensure PostgreSQL is Bound to an IP Address</t>
        </r>
      </text>
    </comment>
    <comment ref="J7" authorId="0" shapeId="0" xr:uid="{00000000-0006-0000-0600-000008000000}">
      <text>
        <r>
          <rPr>
            <sz val="11"/>
            <rFont val="Calibri"/>
          </rPr>
          <t>Ensure Interactive Login is Disabled</t>
        </r>
      </text>
    </comment>
    <comment ref="K7" authorId="0" shapeId="0" xr:uid="{00000000-0006-0000-0600-00000C000000}">
      <text>
        <r>
          <rPr>
            <sz val="11"/>
            <rFont val="Calibri"/>
          </rPr>
          <t>Ensure sudo is configured correctly</t>
        </r>
      </text>
    </comment>
    <comment ref="L7" authorId="0" shapeId="0" xr:uid="{00000000-0006-0000-0600-00000D000000}">
      <text>
        <r>
          <rPr>
            <sz val="11"/>
            <rFont val="Calibri"/>
          </rPr>
          <t>Ensure excessive administrative privileges are revoked</t>
        </r>
      </text>
    </comment>
    <comment ref="M7" authorId="0" shapeId="0" xr:uid="{00000000-0006-0000-0600-00000E000000}">
      <text>
        <r>
          <rPr>
            <sz val="11"/>
            <rFont val="Calibri"/>
          </rPr>
          <t>Ensure excessive function privileges are revoked</t>
        </r>
      </text>
    </comment>
    <comment ref="N7" authorId="0" shapeId="0" xr:uid="{00000000-0006-0000-0600-000009000000}">
      <text>
        <r>
          <rPr>
            <sz val="11"/>
            <rFont val="Calibri"/>
          </rPr>
          <t>Ensure excessive DML privileges are revoked</t>
        </r>
      </text>
    </comment>
    <comment ref="O7" authorId="0" shapeId="0" xr:uid="{00000000-0006-0000-0600-00000A000000}">
      <text>
        <r>
          <rPr>
            <sz val="11"/>
            <rFont val="Calibri"/>
          </rPr>
          <t>Make use of predefined roles</t>
        </r>
      </text>
    </comment>
    <comment ref="P7" authorId="0" shapeId="0" xr:uid="{00000000-0006-0000-0600-00000B000000}">
      <text>
        <r>
          <rPr>
            <sz val="11"/>
            <rFont val="Calibri"/>
          </rPr>
          <t>Ensure a replication-only user is created and used for streaming replication</t>
        </r>
      </text>
    </comment>
    <comment ref="J8" authorId="0" shapeId="0" xr:uid="{00000000-0006-0000-0600-00000F000000}">
      <text>
        <r>
          <rPr>
            <sz val="11"/>
            <rFont val="Calibri"/>
          </rPr>
          <t>Ensure Interactive Login is Disabled</t>
        </r>
      </text>
    </comment>
    <comment ref="K8" authorId="0" shapeId="0" xr:uid="{00000000-0006-0000-0600-000011000000}">
      <text>
        <r>
          <rPr>
            <sz val="11"/>
            <rFont val="Calibri"/>
          </rPr>
          <t>Ensure sudo is configured correctly</t>
        </r>
      </text>
    </comment>
    <comment ref="L8" authorId="0" shapeId="0" xr:uid="{00000000-0006-0000-0600-000012000000}">
      <text>
        <r>
          <rPr>
            <sz val="11"/>
            <rFont val="Calibri"/>
          </rPr>
          <t>Ensure excessive administrative privileges are revoked</t>
        </r>
      </text>
    </comment>
    <comment ref="M8" authorId="0" shapeId="0" xr:uid="{00000000-0006-0000-0600-000013000000}">
      <text>
        <r>
          <rPr>
            <sz val="11"/>
            <rFont val="Calibri"/>
          </rPr>
          <t>Ensure excessive function privileges are revoked</t>
        </r>
      </text>
    </comment>
    <comment ref="N8" authorId="0" shapeId="0" xr:uid="{00000000-0006-0000-0600-000014000000}">
      <text>
        <r>
          <rPr>
            <sz val="11"/>
            <rFont val="Calibri"/>
          </rPr>
          <t>Ensure the set_user extension is installed</t>
        </r>
      </text>
    </comment>
    <comment ref="O8" authorId="0" shapeId="0" xr:uid="{00000000-0006-0000-0600-000015000000}">
      <text>
        <r>
          <rPr>
            <sz val="11"/>
            <rFont val="Calibri"/>
          </rPr>
          <t>Make use of predefined roles</t>
        </r>
      </text>
    </comment>
    <comment ref="P8" authorId="0" shapeId="0" xr:uid="{00000000-0006-0000-0600-000016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Q8" authorId="0" shapeId="0" xr:uid="{00000000-0006-0000-0600-000010000000}">
      <text>
        <r>
          <rPr>
            <sz val="11"/>
            <rFont val="Calibri"/>
          </rPr>
          <t>Ensure a replication-only user is created and used for streaming replication</t>
        </r>
      </text>
    </comment>
    <comment ref="J10" authorId="0" shapeId="0" xr:uid="{00000000-0006-0000-0600-000017000000}">
      <text>
        <r>
          <rPr>
            <sz val="11"/>
            <rFont val="Calibri"/>
          </rPr>
          <t>Ensure per-account connection limits are used</t>
        </r>
      </text>
    </comment>
    <comment ref="J23" authorId="0" shapeId="0" xr:uid="{00000000-0006-0000-0600-000018000000}">
      <text>
        <r>
          <rPr>
            <sz val="11"/>
            <rFont val="Calibri"/>
          </rPr>
          <t>Ensure the log destinations are set correctly</t>
        </r>
      </text>
    </comment>
    <comment ref="K23" authorId="0" shapeId="0" xr:uid="{00000000-0006-0000-0600-000020000000}">
      <text>
        <r>
          <rPr>
            <sz val="11"/>
            <rFont val="Calibri"/>
          </rPr>
          <t>Ensure the logging collector is enabled</t>
        </r>
      </text>
    </comment>
    <comment ref="L23" authorId="0" shapeId="0" xr:uid="{00000000-0006-0000-0600-000021000000}">
      <text>
        <r>
          <rPr>
            <sz val="11"/>
            <rFont val="Calibri"/>
          </rPr>
          <t>Ensure the log file destination directory is set correctly</t>
        </r>
      </text>
    </comment>
    <comment ref="M23" authorId="0" shapeId="0" xr:uid="{00000000-0006-0000-0600-000022000000}">
      <text>
        <r>
          <rPr>
            <sz val="11"/>
            <rFont val="Calibri"/>
          </rPr>
          <t>Ensure the filename pattern for log files is set correctly</t>
        </r>
      </text>
    </comment>
    <comment ref="N23" authorId="0" shapeId="0" xr:uid="{00000000-0006-0000-0600-000023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O23" authorId="0" shapeId="0" xr:uid="{00000000-0006-0000-0600-000024000000}">
      <text>
        <r>
          <rPr>
            <sz val="11"/>
            <rFont val="Calibri"/>
          </rPr>
          <t>Ensure the maximum log file lifetime is set correctly</t>
        </r>
      </text>
    </comment>
    <comment ref="P23" authorId="0" shapeId="0" xr:uid="{00000000-0006-0000-0600-000025000000}">
      <text>
        <r>
          <rPr>
            <sz val="11"/>
            <rFont val="Calibri"/>
          </rPr>
          <t>Ensure the maximum log file size is set correctly</t>
        </r>
      </text>
    </comment>
    <comment ref="Q23" authorId="0" shapeId="0" xr:uid="{00000000-0006-0000-0600-000026000000}">
      <text>
        <r>
          <rPr>
            <sz val="11"/>
            <rFont val="Calibri"/>
          </rPr>
          <t>Ensure the correct syslog facility is selected</t>
        </r>
      </text>
    </comment>
    <comment ref="R23" authorId="0" shapeId="0" xr:uid="{00000000-0006-0000-0600-000019000000}">
      <text>
        <r>
          <rPr>
            <sz val="11"/>
            <rFont val="Calibri"/>
          </rPr>
          <t>Ensure the correct messages are written to the server log</t>
        </r>
      </text>
    </comment>
    <comment ref="S23" authorId="0" shapeId="0" xr:uid="{00000000-0006-0000-0600-00001A000000}">
      <text>
        <r>
          <rPr>
            <sz val="11"/>
            <rFont val="Calibri"/>
          </rPr>
          <t>Ensure the correct SQL statements generating errors are recorded</t>
        </r>
      </text>
    </comment>
    <comment ref="T23" authorId="0" shapeId="0" xr:uid="{00000000-0006-0000-0600-00001B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U23" authorId="0" shapeId="0" xr:uid="{00000000-0006-0000-0600-00001C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V23" authorId="0" shapeId="0" xr:uid="{00000000-0006-0000-0600-00001D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W23" authorId="0" shapeId="0" xr:uid="{00000000-0006-0000-0600-00001E000000}">
      <text>
        <r>
          <rPr>
            <sz val="11"/>
            <rFont val="Calibri"/>
          </rPr>
          <t>Ensure the PostgreSQL Audit Extension (pgAudit) is enabled</t>
        </r>
      </text>
    </comment>
    <comment ref="X23" authorId="0" shapeId="0" xr:uid="{00000000-0006-0000-0600-00001F000000}">
      <text>
        <r>
          <rPr>
            <sz val="11"/>
            <rFont val="Calibri"/>
          </rPr>
          <t>Ensure logging of replication commands is configured</t>
        </r>
      </text>
    </comment>
    <comment ref="J24" authorId="0" shapeId="0" xr:uid="{00000000-0006-0000-0600-000027000000}">
      <text>
        <r>
          <rPr>
            <sz val="11"/>
            <rFont val="Calibri"/>
          </rPr>
          <t>Ensure the program name for PostgreSQL syslog messages is correct</t>
        </r>
      </text>
    </comment>
    <comment ref="K24" authorId="0" shapeId="0" xr:uid="{00000000-0006-0000-0600-000028000000}">
      <text>
        <r>
          <rPr>
            <sz val="11"/>
            <rFont val="Calibri"/>
          </rPr>
          <t>Ensure the correct messages are written to the server log</t>
        </r>
      </text>
    </comment>
    <comment ref="L24" authorId="0" shapeId="0" xr:uid="{00000000-0006-0000-0600-000029000000}">
      <text>
        <r>
          <rPr>
            <sz val="11"/>
            <rFont val="Calibri"/>
          </rPr>
          <t>Ensure the correct SQL statements generating errors are recorded</t>
        </r>
      </text>
    </comment>
    <comment ref="M24" authorId="0" shapeId="0" xr:uid="{00000000-0006-0000-0600-00002A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N24" authorId="0" shapeId="0" xr:uid="{00000000-0006-0000-0600-00002B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O24" authorId="0" shapeId="0" xr:uid="{00000000-0006-0000-0600-00002C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P24" authorId="0" shapeId="0" xr:uid="{00000000-0006-0000-0600-00002D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Q24" authorId="0" shapeId="0" xr:uid="{00000000-0006-0000-0600-00002E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R24" authorId="0" shapeId="0" xr:uid="{00000000-0006-0000-0600-00002F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S24" authorId="0" shapeId="0" xr:uid="{00000000-0006-0000-0600-000030000000}">
      <text>
        <r>
          <rPr>
            <sz val="11"/>
            <rFont val="Calibri"/>
          </rPr>
          <t>Ensure the PostgreSQL Audit Extension (pgAudit) is enabled</t>
        </r>
      </text>
    </comment>
    <comment ref="T24" authorId="0" shapeId="0" xr:uid="{00000000-0006-0000-0600-000031000000}">
      <text>
        <r>
          <rPr>
            <sz val="11"/>
            <rFont val="Calibri"/>
          </rPr>
          <t>Ensure the set_user extension is installed</t>
        </r>
      </text>
    </comment>
    <comment ref="U24" authorId="0" shapeId="0" xr:uid="{00000000-0006-0000-0600-000032000000}">
      <text>
        <r>
          <rPr>
            <sz val="11"/>
            <rFont val="Calibri"/>
          </rPr>
          <t>Ensure logging of replication commands is configured</t>
        </r>
      </text>
    </comment>
    <comment ref="J26" authorId="0" shapeId="0" xr:uid="{00000000-0006-0000-0600-000033000000}">
      <text>
        <r>
          <rPr>
            <sz val="11"/>
            <rFont val="Calibri"/>
          </rPr>
          <t>Ensure syslog messages are not suppressed</t>
        </r>
      </text>
    </comment>
    <comment ref="K26" authorId="0" shapeId="0" xr:uid="{00000000-0006-0000-0600-000034000000}">
      <text>
        <r>
          <rPr>
            <sz val="11"/>
            <rFont val="Calibri"/>
          </rPr>
          <t>Ensure syslog messages are not lost due to size</t>
        </r>
      </text>
    </comment>
    <comment ref="J29" authorId="0" shapeId="0" xr:uid="{00000000-0006-0000-0600-000035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30" authorId="0" shapeId="0" xr:uid="{00000000-0006-0000-0600-000036000000}">
      <text>
        <r>
          <rPr>
            <sz val="11"/>
            <rFont val="Calibri"/>
          </rPr>
          <t>Ensure the log file permissions are set correctly</t>
        </r>
      </text>
    </comment>
    <comment ref="J32" authorId="0" shapeId="0" xr:uid="{00000000-0006-0000-0600-000037000000}">
      <text>
        <r>
          <rPr>
            <sz val="11"/>
            <rFont val="Calibri"/>
          </rPr>
          <t>Ensure PostgreSQL subdirectory locations are outside the data cluster</t>
        </r>
      </text>
    </comment>
    <comment ref="J33" authorId="0" shapeId="0" xr:uid="{00000000-0006-0000-0600-000038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K33" authorId="0" shapeId="0" xr:uid="{00000000-0006-0000-0600-000039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L33" authorId="0" shapeId="0" xr:uid="{00000000-0006-0000-0600-00003A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M33" authorId="0" shapeId="0" xr:uid="{00000000-0006-0000-0600-00003B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J37" authorId="0" shapeId="0" xr:uid="{00000000-0006-0000-0600-00003C000000}">
      <text>
        <r>
          <rPr>
            <sz val="11"/>
            <rFont val="Calibri"/>
          </rPr>
          <t>Ensure packages are obtained from authorized repositories</t>
        </r>
      </text>
    </comment>
    <comment ref="K37" authorId="0" shapeId="0" xr:uid="{00000000-0006-0000-0600-00003D000000}">
      <text>
        <r>
          <rPr>
            <sz val="11"/>
            <rFont val="Calibri"/>
          </rPr>
          <t>Install only required packages</t>
        </r>
      </text>
    </comment>
    <comment ref="L37" authorId="0" shapeId="0" xr:uid="{00000000-0006-0000-0600-00003E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M37" authorId="0" shapeId="0" xr:uid="{00000000-0006-0000-0600-00003F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N37" authorId="0" shapeId="0" xr:uid="{00000000-0006-0000-0600-000040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O37" authorId="0" shapeId="0" xr:uid="{00000000-0006-0000-0600-000041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P37" authorId="0" shapeId="0" xr:uid="{00000000-0006-0000-0600-000042000000}">
      <text>
        <r>
          <rPr>
            <sz val="11"/>
            <rFont val="Calibri"/>
          </rPr>
          <t>Ensure miscellaneous configuration settings are correct</t>
        </r>
      </text>
    </comment>
    <comment ref="J43" authorId="0" shapeId="0" xr:uid="{00000000-0006-0000-0600-000043000000}">
      <text>
        <r>
          <rPr>
            <sz val="11"/>
            <rFont val="Calibri"/>
          </rPr>
          <t>Ensure all accounts that can log in have passwords</t>
        </r>
      </text>
    </comment>
    <comment ref="K43" authorId="0" shapeId="0" xr:uid="{00000000-0006-0000-0600-000044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43" authorId="0" shapeId="0" xr:uid="{00000000-0006-0000-0600-000045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J44" authorId="0" shapeId="0" xr:uid="{00000000-0006-0000-0600-000046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J46" authorId="0" shapeId="0" xr:uid="{00000000-0006-0000-0600-000047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J48" authorId="0" shapeId="0" xr:uid="{00000000-0006-0000-0600-000048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K48" authorId="0" shapeId="0" xr:uid="{00000000-0006-0000-0600-000049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L48" authorId="0" shapeId="0" xr:uid="{00000000-0006-0000-0600-00004A000000}">
      <text>
        <r>
          <rPr>
            <sz val="11"/>
            <rFont val="Calibri"/>
          </rPr>
          <t>Ensure Passwords are Not Stored in the service file</t>
        </r>
      </text>
    </comment>
    <comment ref="M48" authorId="0" shapeId="0" xr:uid="{00000000-0006-0000-0600-00004B000000}">
      <text>
        <r>
          <rPr>
            <sz val="11"/>
            <rFont val="Calibri"/>
          </rPr>
          <t>Ensure all accounts that can log in have passwords</t>
        </r>
      </text>
    </comment>
    <comment ref="N48" authorId="0" shapeId="0" xr:uid="{00000000-0006-0000-0600-00004C000000}">
      <text>
        <r>
          <rPr>
            <sz val="11"/>
            <rFont val="Calibri"/>
          </rPr>
          <t>Do Not Specify Passwords in the Command Line</t>
        </r>
      </text>
    </comment>
    <comment ref="O48" authorId="0" shapeId="0" xr:uid="{00000000-0006-0000-0600-00004D000000}">
      <text>
        <r>
          <rPr>
            <sz val="11"/>
            <rFont val="Calibri"/>
          </rPr>
          <t>Ensure Password Complexity is configured</t>
        </r>
      </text>
    </comment>
    <comment ref="J49" authorId="0" shapeId="0" xr:uid="{00000000-0006-0000-0600-00004E000000}">
      <text>
        <r>
          <rPr>
            <sz val="11"/>
            <rFont val="Calibri"/>
          </rPr>
          <t>Disable PostgreSQL Command History</t>
        </r>
      </text>
    </comment>
    <comment ref="J50" authorId="0" shapeId="0" xr:uid="{00000000-0006-0000-0600-00004F000000}">
      <text>
        <r>
          <rPr>
            <sz val="11"/>
            <rFont val="Calibri"/>
          </rPr>
          <t>Ensure Password Complexity is configured</t>
        </r>
      </text>
    </comment>
    <comment ref="J68" authorId="0" shapeId="0" xr:uid="{00000000-0006-0000-0600-000050000000}">
      <text>
        <r>
          <rPr>
            <sz val="11"/>
            <rFont val="Calibri"/>
          </rPr>
          <t>Ensure base backups are configured and functional</t>
        </r>
      </text>
    </comment>
    <comment ref="K68" authorId="0" shapeId="0" xr:uid="{00000000-0006-0000-0600-000051000000}">
      <text>
        <r>
          <rPr>
            <sz val="11"/>
            <rFont val="Calibri"/>
          </rPr>
          <t>Ensure WAL archiving is configured and functional</t>
        </r>
      </text>
    </comment>
    <comment ref="L68" authorId="0" shapeId="0" xr:uid="{00000000-0006-0000-0600-000052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J91" authorId="0" shapeId="0" xr:uid="{00000000-0006-0000-0600-000053000000}">
      <text>
        <r>
          <rPr>
            <sz val="11"/>
            <rFont val="Calibri"/>
          </rPr>
          <t>Ensure TLS is enabled and configured correctly</t>
        </r>
      </text>
    </comment>
    <comment ref="K91" authorId="0" shapeId="0" xr:uid="{00000000-0006-0000-0600-000054000000}">
      <text>
        <r>
          <rPr>
            <sz val="11"/>
            <rFont val="Calibri"/>
          </rPr>
          <t>Ensure the TLSv1.0 and TLSv1.1 Protocols are Disabled</t>
        </r>
      </text>
    </comment>
    <comment ref="L91" authorId="0" shapeId="0" xr:uid="{00000000-0006-0000-0600-000055000000}">
      <text>
        <r>
          <rPr>
            <sz val="11"/>
            <rFont val="Calibri"/>
          </rPr>
          <t>Ensure Weak SSL/TLS Ciphers Are Disabled</t>
        </r>
      </text>
    </comment>
    <comment ref="M91" authorId="0" shapeId="0" xr:uid="{00000000-0006-0000-0600-000056000000}">
      <text>
        <r>
          <rPr>
            <sz val="11"/>
            <rFont val="Calibri"/>
          </rPr>
          <t>Ensure streaming replication parameters are configured correctly</t>
        </r>
      </text>
    </comment>
    <comment ref="J94" authorId="0" shapeId="0" xr:uid="{00000000-0006-0000-0600-000057000000}">
      <text>
        <r>
          <rPr>
            <sz val="11"/>
            <rFont val="Calibri"/>
          </rPr>
          <t>Ensure FIPS 140-2 OpenSSL Cryptography Is Used</t>
        </r>
      </text>
    </comment>
    <comment ref="K94" authorId="0" shapeId="0" xr:uid="{00000000-0006-0000-0600-000058000000}">
      <text>
        <r>
          <rPr>
            <sz val="11"/>
            <rFont val="Calibri"/>
          </rPr>
          <t>Ensure Weak SSL/TLS Ciphers Are Disabled</t>
        </r>
      </text>
    </comment>
    <comment ref="L94" authorId="0" shapeId="0" xr:uid="{00000000-0006-0000-0600-000059000000}">
      <text>
        <r>
          <rPr>
            <sz val="11"/>
            <rFont val="Calibri"/>
          </rPr>
          <t>Ensure the pgcrypto extension is installed and configured correctly</t>
        </r>
      </text>
    </comment>
    <comment ref="J97" authorId="0" shapeId="0" xr:uid="{00000000-0006-0000-0600-00005A000000}">
      <text>
        <r>
          <rPr>
            <sz val="11"/>
            <rFont val="Calibri"/>
          </rPr>
          <t>Ensure TLS is enabled and configured correctly</t>
        </r>
      </text>
    </comment>
    <comment ref="K97" authorId="0" shapeId="0" xr:uid="{00000000-0006-0000-0600-00005B000000}">
      <text>
        <r>
          <rPr>
            <sz val="11"/>
            <rFont val="Calibri"/>
          </rPr>
          <t>Ensure the TLSv1.0 and TLSv1.1 Protocols are Disabled</t>
        </r>
      </text>
    </comment>
    <comment ref="J99" authorId="0" shapeId="0" xr:uid="{00000000-0006-0000-0600-00005C000000}">
      <text>
        <r>
          <rPr>
            <sz val="11"/>
            <rFont val="Calibri"/>
          </rPr>
          <t>Ensure the Latest Security Patches are Applied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Understanding attack vectors and runtime parameters</t>
        </r>
      </text>
    </comment>
    <comment ref="H90" authorId="0" shapeId="0" xr:uid="{00000000-0006-0000-0700-000002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I90" authorId="0" shapeId="0" xr:uid="{00000000-0006-0000-0700-000009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J90" authorId="0" shapeId="0" xr:uid="{00000000-0006-0000-0700-000003000000}">
      <text>
        <r>
          <rPr>
            <sz val="11"/>
            <rFont val="Calibri"/>
          </rPr>
          <t>Ensure Passwords are Not Stored in the service file</t>
        </r>
      </text>
    </comment>
    <comment ref="K90" authorId="0" shapeId="0" xr:uid="{00000000-0006-0000-0700-000004000000}">
      <text>
        <r>
          <rPr>
            <sz val="11"/>
            <rFont val="Calibri"/>
          </rPr>
          <t>Ensure all accounts that can log in have passwords</t>
        </r>
      </text>
    </comment>
    <comment ref="L90" authorId="0" shapeId="0" xr:uid="{00000000-0006-0000-0700-000005000000}">
      <text>
        <r>
          <rPr>
            <sz val="11"/>
            <rFont val="Calibri"/>
          </rPr>
          <t>Do Not Specify Passwords in the Command Line</t>
        </r>
      </text>
    </comment>
    <comment ref="M90" authorId="0" shapeId="0" xr:uid="{00000000-0006-0000-0700-000006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N90" authorId="0" shapeId="0" xr:uid="{00000000-0006-0000-0700-000007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O90" authorId="0" shapeId="0" xr:uid="{00000000-0006-0000-0700-000008000000}">
      <text>
        <r>
          <rPr>
            <sz val="11"/>
            <rFont val="Calibri"/>
          </rPr>
          <t>Ensure Password Complexity is configured</t>
        </r>
      </text>
    </comment>
    <comment ref="H91" authorId="0" shapeId="0" xr:uid="{00000000-0006-0000-0700-00000A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H92" authorId="0" shapeId="0" xr:uid="{00000000-0006-0000-0700-00000B000000}">
      <text>
        <r>
          <rPr>
            <sz val="11"/>
            <rFont val="Calibri"/>
          </rPr>
          <t>Ensure excessive administrative privileges are revoked</t>
        </r>
      </text>
    </comment>
    <comment ref="I92" authorId="0" shapeId="0" xr:uid="{00000000-0006-0000-0700-00000C000000}">
      <text>
        <r>
          <rPr>
            <sz val="11"/>
            <rFont val="Calibri"/>
          </rPr>
          <t>Ensure excessive function privileges are revoked</t>
        </r>
      </text>
    </comment>
    <comment ref="J92" authorId="0" shapeId="0" xr:uid="{00000000-0006-0000-0700-00000D000000}">
      <text>
        <r>
          <rPr>
            <sz val="11"/>
            <rFont val="Calibri"/>
          </rPr>
          <t>Ensure excessive DML privileges are revoked</t>
        </r>
      </text>
    </comment>
    <comment ref="K92" authorId="0" shapeId="0" xr:uid="{00000000-0006-0000-0700-00000E000000}">
      <text>
        <r>
          <rPr>
            <sz val="11"/>
            <rFont val="Calibri"/>
          </rPr>
          <t>Ensure Row Level Security (RLS) is configured correctly</t>
        </r>
      </text>
    </comment>
    <comment ref="L92" authorId="0" shapeId="0" xr:uid="{00000000-0006-0000-0700-00000F000000}">
      <text>
        <r>
          <rPr>
            <sz val="11"/>
            <rFont val="Calibri"/>
          </rPr>
          <t>Make use of predefined roles</t>
        </r>
      </text>
    </comment>
    <comment ref="M92" authorId="0" shapeId="0" xr:uid="{00000000-0006-0000-0700-000010000000}">
      <text>
        <r>
          <rPr>
            <sz val="11"/>
            <rFont val="Calibri"/>
          </rPr>
          <t>Ensure a replication-only user is created and used for streaming replication</t>
        </r>
      </text>
    </comment>
    <comment ref="H93" authorId="0" shapeId="0" xr:uid="{00000000-0006-0000-0700-000011000000}">
      <text>
        <r>
          <rPr>
            <sz val="11"/>
            <rFont val="Calibri"/>
          </rPr>
          <t>Ensure the file permissions mask is correct</t>
        </r>
      </text>
    </comment>
    <comment ref="I93" authorId="0" shapeId="0" xr:uid="{00000000-0006-0000-0700-000019000000}">
      <text>
        <r>
          <rPr>
            <sz val="11"/>
            <rFont val="Calibri"/>
          </rPr>
          <t>Ensure extension directory has appropriate ownership and permissions</t>
        </r>
      </text>
    </comment>
    <comment ref="J93" authorId="0" shapeId="0" xr:uid="{00000000-0006-0000-0700-00001A000000}">
      <text>
        <r>
          <rPr>
            <sz val="11"/>
            <rFont val="Calibri"/>
          </rPr>
          <t>Ensure Interactive Login is Disabled</t>
        </r>
      </text>
    </comment>
    <comment ref="K93" authorId="0" shapeId="0" xr:uid="{00000000-0006-0000-0700-00001B000000}">
      <text>
        <r>
          <rPr>
            <sz val="11"/>
            <rFont val="Calibri"/>
          </rPr>
          <t>Ensure sudo is configured correctly</t>
        </r>
      </text>
    </comment>
    <comment ref="L93" authorId="0" shapeId="0" xr:uid="{00000000-0006-0000-0700-00001C000000}">
      <text>
        <r>
          <rPr>
            <sz val="11"/>
            <rFont val="Calibri"/>
          </rPr>
          <t>Ensure excessive administrative privileges are revoked</t>
        </r>
      </text>
    </comment>
    <comment ref="M93" authorId="0" shapeId="0" xr:uid="{00000000-0006-0000-0700-00001D000000}">
      <text>
        <r>
          <rPr>
            <sz val="11"/>
            <rFont val="Calibri"/>
          </rPr>
          <t>Lock Out Accounts if Not Currently in Use</t>
        </r>
      </text>
    </comment>
    <comment ref="N93" authorId="0" shapeId="0" xr:uid="{00000000-0006-0000-0700-00001E000000}">
      <text>
        <r>
          <rPr>
            <sz val="11"/>
            <rFont val="Calibri"/>
          </rPr>
          <t>Ensure excessive function privileges are revoked</t>
        </r>
      </text>
    </comment>
    <comment ref="O93" authorId="0" shapeId="0" xr:uid="{00000000-0006-0000-0700-00001F000000}">
      <text>
        <r>
          <rPr>
            <sz val="11"/>
            <rFont val="Calibri"/>
          </rPr>
          <t>Ensure excessive DML privileges are revoked</t>
        </r>
      </text>
    </comment>
    <comment ref="P93" authorId="0" shapeId="0" xr:uid="{00000000-0006-0000-0700-000012000000}">
      <text>
        <r>
          <rPr>
            <sz val="11"/>
            <rFont val="Calibri"/>
          </rPr>
          <t>Ensure Row Level Security (RLS) is configured correctly</t>
        </r>
      </text>
    </comment>
    <comment ref="Q93" authorId="0" shapeId="0" xr:uid="{00000000-0006-0000-0700-000013000000}">
      <text>
        <r>
          <rPr>
            <sz val="11"/>
            <rFont val="Calibri"/>
          </rPr>
          <t>Ensure the set_user extension is installed</t>
        </r>
      </text>
    </comment>
    <comment ref="R93" authorId="0" shapeId="0" xr:uid="{00000000-0006-0000-0700-000014000000}">
      <text>
        <r>
          <rPr>
            <sz val="11"/>
            <rFont val="Calibri"/>
          </rPr>
          <t>Ensure PostgreSQL is Bound to an IP Address</t>
        </r>
      </text>
    </comment>
    <comment ref="S93" authorId="0" shapeId="0" xr:uid="{00000000-0006-0000-0700-000015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T93" authorId="0" shapeId="0" xr:uid="{00000000-0006-0000-0700-000016000000}">
      <text>
        <r>
          <rPr>
            <sz val="11"/>
            <rFont val="Calibri"/>
          </rPr>
          <t>Ensure per-account connection limits are used</t>
        </r>
      </text>
    </comment>
    <comment ref="U93" authorId="0" shapeId="0" xr:uid="{00000000-0006-0000-0700-000017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V93" authorId="0" shapeId="0" xr:uid="{00000000-0006-0000-0700-000018000000}">
      <text>
        <r>
          <rPr>
            <sz val="11"/>
            <rFont val="Calibri"/>
          </rPr>
          <t>Ensure a replication-only user is created and used for streaming replication</t>
        </r>
      </text>
    </comment>
    <comment ref="H110" authorId="0" shapeId="0" xr:uid="{00000000-0006-0000-0700-000020000000}">
      <text>
        <r>
          <rPr>
            <sz val="11"/>
            <rFont val="Calibri"/>
          </rPr>
          <t>Disable PostgreSQL Command History</t>
        </r>
      </text>
    </comment>
    <comment ref="I110" authorId="0" shapeId="0" xr:uid="{00000000-0006-0000-0700-000021000000}">
      <text>
        <r>
          <rPr>
            <sz val="11"/>
            <rFont val="Calibri"/>
          </rPr>
          <t>Ensure the pgcrypto extension is installed and configured correctly</t>
        </r>
      </text>
    </comment>
    <comment ref="H111" authorId="0" shapeId="0" xr:uid="{00000000-0006-0000-0700-000022000000}">
      <text>
        <r>
          <rPr>
            <sz val="11"/>
            <rFont val="Calibri"/>
          </rPr>
          <t>Ensure FIPS 140-2 OpenSSL Cryptography Is Used</t>
        </r>
      </text>
    </comment>
    <comment ref="I111" authorId="0" shapeId="0" xr:uid="{00000000-0006-0000-0700-000023000000}">
      <text>
        <r>
          <rPr>
            <sz val="11"/>
            <rFont val="Calibri"/>
          </rPr>
          <t>Ensure TLS is enabled and configured correctly</t>
        </r>
      </text>
    </comment>
    <comment ref="J111" authorId="0" shapeId="0" xr:uid="{00000000-0006-0000-0700-000024000000}">
      <text>
        <r>
          <rPr>
            <sz val="11"/>
            <rFont val="Calibri"/>
          </rPr>
          <t>Ensure the TLSv1.0 and TLSv1.1 Protocols are Disabled</t>
        </r>
      </text>
    </comment>
    <comment ref="K111" authorId="0" shapeId="0" xr:uid="{00000000-0006-0000-0700-000025000000}">
      <text>
        <r>
          <rPr>
            <sz val="11"/>
            <rFont val="Calibri"/>
          </rPr>
          <t>Ensure Weak SSL/TLS Ciphers Are Disabled</t>
        </r>
      </text>
    </comment>
    <comment ref="L111" authorId="0" shapeId="0" xr:uid="{00000000-0006-0000-0700-000026000000}">
      <text>
        <r>
          <rPr>
            <sz val="11"/>
            <rFont val="Calibri"/>
          </rPr>
          <t>Ensure streaming replication parameters are configured correctly</t>
        </r>
      </text>
    </comment>
    <comment ref="H119" authorId="0" shapeId="0" xr:uid="{00000000-0006-0000-0700-000027000000}">
      <text>
        <r>
          <rPr>
            <sz val="11"/>
            <rFont val="Calibri"/>
          </rPr>
          <t>Ensure base backups are configured and functional</t>
        </r>
      </text>
    </comment>
    <comment ref="I119" authorId="0" shapeId="0" xr:uid="{00000000-0006-0000-0700-000028000000}">
      <text>
        <r>
          <rPr>
            <sz val="11"/>
            <rFont val="Calibri"/>
          </rPr>
          <t>Ensure WAL archiving is configured and functional</t>
        </r>
      </text>
    </comment>
    <comment ref="J119" authorId="0" shapeId="0" xr:uid="{00000000-0006-0000-0700-000029000000}">
      <text>
        <r>
          <rPr>
            <sz val="11"/>
            <rFont val="Calibri"/>
          </rPr>
          <t>Ensure streaming replication parameters are configured correctly</t>
        </r>
      </text>
    </comment>
    <comment ref="K119" authorId="0" shapeId="0" xr:uid="{00000000-0006-0000-0700-00002A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H142" authorId="0" shapeId="0" xr:uid="{00000000-0006-0000-0700-00002B000000}">
      <text>
        <r>
          <rPr>
            <sz val="11"/>
            <rFont val="Calibri"/>
          </rPr>
          <t>Ensure packages are obtained from authorized repositories</t>
        </r>
      </text>
    </comment>
    <comment ref="I142" authorId="0" shapeId="0" xr:uid="{00000000-0006-0000-0700-00002C000000}">
      <text>
        <r>
          <rPr>
            <sz val="11"/>
            <rFont val="Calibri"/>
          </rPr>
          <t>Install only required packages</t>
        </r>
      </text>
    </comment>
    <comment ref="J142" authorId="0" shapeId="0" xr:uid="{00000000-0006-0000-0700-00002D000000}">
      <text>
        <r>
          <rPr>
            <sz val="11"/>
            <rFont val="Calibri"/>
          </rPr>
          <t>Ensure systemd Service Files Are Enabled</t>
        </r>
      </text>
    </comment>
    <comment ref="K142" authorId="0" shapeId="0" xr:uid="{00000000-0006-0000-0700-00002E000000}">
      <text>
        <r>
          <rPr>
            <sz val="11"/>
            <rFont val="Calibri"/>
          </rPr>
          <t>Ensure Data Cluster Initialized Successfully</t>
        </r>
      </text>
    </comment>
    <comment ref="L142" authorId="0" shapeId="0" xr:uid="{00000000-0006-0000-0700-00002F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M142" authorId="0" shapeId="0" xr:uid="{00000000-0006-0000-0700-000030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N142" authorId="0" shapeId="0" xr:uid="{00000000-0006-0000-0700-000031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O142" authorId="0" shapeId="0" xr:uid="{00000000-0006-0000-0700-000032000000}">
      <text>
        <r>
          <rPr>
            <sz val="11"/>
            <rFont val="Calibri"/>
          </rPr>
          <t>Ensure PostgreSQL is Bound to an IP Address</t>
        </r>
      </text>
    </comment>
    <comment ref="P142" authorId="0" shapeId="0" xr:uid="{00000000-0006-0000-0700-000033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Q142" authorId="0" shapeId="0" xr:uid="{00000000-0006-0000-0700-000034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R142" authorId="0" shapeId="0" xr:uid="{00000000-0006-0000-0700-000035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S142" authorId="0" shapeId="0" xr:uid="{00000000-0006-0000-0700-000036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T142" authorId="0" shapeId="0" xr:uid="{00000000-0006-0000-0700-000037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U142" authorId="0" shapeId="0" xr:uid="{00000000-0006-0000-0700-000038000000}">
      <text>
        <r>
          <rPr>
            <sz val="11"/>
            <rFont val="Calibri"/>
          </rPr>
          <t>Ensure PostgreSQL subdirectory locations are outside the data cluster</t>
        </r>
      </text>
    </comment>
    <comment ref="V142" authorId="0" shapeId="0" xr:uid="{00000000-0006-0000-0700-000039000000}">
      <text>
        <r>
          <rPr>
            <sz val="11"/>
            <rFont val="Calibri"/>
          </rPr>
          <t>Ensure miscellaneous configuration settings are correct</t>
        </r>
      </text>
    </comment>
    <comment ref="H143" authorId="0" shapeId="0" xr:uid="{00000000-0006-0000-0700-00003A000000}">
      <text>
        <r>
          <rPr>
            <sz val="11"/>
            <rFont val="Calibri"/>
          </rPr>
          <t>Ensure the Latest Security Patches are Applied</t>
        </r>
      </text>
    </comment>
    <comment ref="H144" authorId="0" shapeId="0" xr:uid="{00000000-0006-0000-0700-00003B000000}">
      <text>
        <r>
          <rPr>
            <sz val="11"/>
            <rFont val="Calibri"/>
          </rPr>
          <t>Ensure packages are obtained from authorized repositories</t>
        </r>
      </text>
    </comment>
    <comment ref="I144" authorId="0" shapeId="0" xr:uid="{00000000-0006-0000-0700-00003C000000}">
      <text>
        <r>
          <rPr>
            <sz val="11"/>
            <rFont val="Calibri"/>
          </rPr>
          <t>Install only required packages</t>
        </r>
      </text>
    </comment>
    <comment ref="H145" authorId="0" shapeId="0" xr:uid="{00000000-0006-0000-0700-00003D000000}">
      <text>
        <r>
          <rPr>
            <sz val="11"/>
            <rFont val="Calibri"/>
          </rPr>
          <t>Ensure the log destinations are set correctly</t>
        </r>
      </text>
    </comment>
    <comment ref="I145" authorId="0" shapeId="0" xr:uid="{00000000-0006-0000-0700-000047000000}">
      <text>
        <r>
          <rPr>
            <sz val="11"/>
            <rFont val="Calibri"/>
          </rPr>
          <t>Ensure the logging collector is enabled</t>
        </r>
      </text>
    </comment>
    <comment ref="J145" authorId="0" shapeId="0" xr:uid="{00000000-0006-0000-0700-000048000000}">
      <text>
        <r>
          <rPr>
            <sz val="11"/>
            <rFont val="Calibri"/>
          </rPr>
          <t>Ensure the log file destination directory is set correctly</t>
        </r>
      </text>
    </comment>
    <comment ref="K145" authorId="0" shapeId="0" xr:uid="{00000000-0006-0000-0700-000049000000}">
      <text>
        <r>
          <rPr>
            <sz val="11"/>
            <rFont val="Calibri"/>
          </rPr>
          <t>Ensure the filename pattern for log files is set correctly</t>
        </r>
      </text>
    </comment>
    <comment ref="L145" authorId="0" shapeId="0" xr:uid="{00000000-0006-0000-0700-00004A000000}">
      <text>
        <r>
          <rPr>
            <sz val="11"/>
            <rFont val="Calibri"/>
          </rPr>
          <t>Ensure the log file permissions are set correctly</t>
        </r>
      </text>
    </comment>
    <comment ref="M145" authorId="0" shapeId="0" xr:uid="{00000000-0006-0000-0700-00004B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N145" authorId="0" shapeId="0" xr:uid="{00000000-0006-0000-0700-00004C000000}">
      <text>
        <r>
          <rPr>
            <sz val="11"/>
            <rFont val="Calibri"/>
          </rPr>
          <t>Ensure the maximum log file lifetime is set correctly</t>
        </r>
      </text>
    </comment>
    <comment ref="O145" authorId="0" shapeId="0" xr:uid="{00000000-0006-0000-0700-00004D000000}">
      <text>
        <r>
          <rPr>
            <sz val="11"/>
            <rFont val="Calibri"/>
          </rPr>
          <t>Ensure the maximum log file size is set correctly</t>
        </r>
      </text>
    </comment>
    <comment ref="P145" authorId="0" shapeId="0" xr:uid="{00000000-0006-0000-0700-00004E000000}">
      <text>
        <r>
          <rPr>
            <sz val="11"/>
            <rFont val="Calibri"/>
          </rPr>
          <t>Ensure the correct syslog facility is selected</t>
        </r>
      </text>
    </comment>
    <comment ref="Q145" authorId="0" shapeId="0" xr:uid="{00000000-0006-0000-0700-00004F000000}">
      <text>
        <r>
          <rPr>
            <sz val="11"/>
            <rFont val="Calibri"/>
          </rPr>
          <t>Ensure syslog messages are not suppressed</t>
        </r>
      </text>
    </comment>
    <comment ref="R145" authorId="0" shapeId="0" xr:uid="{00000000-0006-0000-0700-000050000000}">
      <text>
        <r>
          <rPr>
            <sz val="11"/>
            <rFont val="Calibri"/>
          </rPr>
          <t>Ensure syslog messages are not lost due to size</t>
        </r>
      </text>
    </comment>
    <comment ref="S145" authorId="0" shapeId="0" xr:uid="{00000000-0006-0000-0700-000051000000}">
      <text>
        <r>
          <rPr>
            <sz val="11"/>
            <rFont val="Calibri"/>
          </rPr>
          <t>Ensure the program name for PostgreSQL syslog messages is correct</t>
        </r>
      </text>
    </comment>
    <comment ref="T145" authorId="0" shapeId="0" xr:uid="{00000000-0006-0000-0700-000052000000}">
      <text>
        <r>
          <rPr>
            <sz val="11"/>
            <rFont val="Calibri"/>
          </rPr>
          <t>Ensure the correct messages are written to the server log</t>
        </r>
      </text>
    </comment>
    <comment ref="U145" authorId="0" shapeId="0" xr:uid="{00000000-0006-0000-0700-000053000000}">
      <text>
        <r>
          <rPr>
            <sz val="11"/>
            <rFont val="Calibri"/>
          </rPr>
          <t>Ensure the correct SQL statements generating errors are recorded</t>
        </r>
      </text>
    </comment>
    <comment ref="V145" authorId="0" shapeId="0" xr:uid="{00000000-0006-0000-0700-000054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W145" authorId="0" shapeId="0" xr:uid="{00000000-0006-0000-0700-00003E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X145" authorId="0" shapeId="0" xr:uid="{00000000-0006-0000-0700-00003F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Y145" authorId="0" shapeId="0" xr:uid="{00000000-0006-0000-0700-000040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Z145" authorId="0" shapeId="0" xr:uid="{00000000-0006-0000-0700-000041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AA145" authorId="0" shapeId="0" xr:uid="{00000000-0006-0000-0700-000042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AB145" authorId="0" shapeId="0" xr:uid="{00000000-0006-0000-0700-000043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AC145" authorId="0" shapeId="0" xr:uid="{00000000-0006-0000-0700-000044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AD145" authorId="0" shapeId="0" xr:uid="{00000000-0006-0000-0700-000045000000}">
      <text>
        <r>
          <rPr>
            <sz val="11"/>
            <rFont val="Calibri"/>
          </rPr>
          <t>Ensure the PostgreSQL Audit Extension (pgAudit) is enabled</t>
        </r>
      </text>
    </comment>
    <comment ref="AE145" authorId="0" shapeId="0" xr:uid="{00000000-0006-0000-0700-000046000000}">
      <text>
        <r>
          <rPr>
            <sz val="11"/>
            <rFont val="Calibri"/>
          </rPr>
          <t>Ensure logging of replication commands is configured</t>
        </r>
      </text>
    </comment>
    <comment ref="H165" authorId="0" shapeId="0" xr:uid="{00000000-0006-0000-0700-000055000000}">
      <text>
        <r>
          <rPr>
            <sz val="11"/>
            <rFont val="Calibri"/>
          </rPr>
          <t>Ensure the correct messages are written to the server log</t>
        </r>
      </text>
    </comment>
    <comment ref="I165" authorId="0" shapeId="0" xr:uid="{00000000-0006-0000-0700-000056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J165" authorId="0" shapeId="0" xr:uid="{00000000-0006-0000-0700-000057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K165" authorId="0" shapeId="0" xr:uid="{00000000-0006-0000-0700-000058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L165" authorId="0" shapeId="0" xr:uid="{00000000-0006-0000-0700-000059000000}">
      <text>
        <r>
          <rPr>
            <sz val="11"/>
            <rFont val="Calibri"/>
          </rPr>
          <t>Ensure the PostgreSQL Audit Extension (pgAudit) is enabled</t>
        </r>
      </text>
    </comment>
    <comment ref="M165" authorId="0" shapeId="0" xr:uid="{00000000-0006-0000-0700-00005A000000}">
      <text>
        <r>
          <rPr>
            <sz val="11"/>
            <rFont val="Calibri"/>
          </rPr>
          <t>Ensure the set_user extension is installed</t>
        </r>
      </text>
    </comment>
    <comment ref="N165" authorId="0" shapeId="0" xr:uid="{00000000-0006-0000-0700-00005B000000}">
      <text>
        <r>
          <rPr>
            <sz val="11"/>
            <rFont val="Calibri"/>
          </rPr>
          <t>Ensure logging of replication commands is configured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Install only required packages</t>
        </r>
      </text>
    </comment>
    <comment ref="G54" authorId="0" shapeId="0" xr:uid="{00000000-0006-0000-0800-000002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G56" authorId="0" shapeId="0" xr:uid="{00000000-0006-0000-0800-000003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G64" authorId="0" shapeId="0" xr:uid="{00000000-0006-0000-0800-000004000000}">
      <text>
        <r>
          <rPr>
            <sz val="11"/>
            <rFont val="Calibri"/>
          </rPr>
          <t>Ensure packages are obtained from authorized repositories</t>
        </r>
      </text>
    </comment>
    <comment ref="G71" authorId="0" shapeId="0" xr:uid="{00000000-0006-0000-0800-000005000000}">
      <text>
        <r>
          <rPr>
            <sz val="11"/>
            <rFont val="Calibri"/>
          </rPr>
          <t>Ensure the Latest Security Patches are Applied</t>
        </r>
      </text>
    </comment>
    <comment ref="G74" authorId="0" shapeId="0" xr:uid="{00000000-0006-0000-0800-000006000000}">
      <text>
        <r>
          <rPr>
            <sz val="11"/>
            <rFont val="Calibri"/>
          </rPr>
          <t>Ensure the Latest Security Patches are Applied</t>
        </r>
      </text>
    </comment>
    <comment ref="G82" authorId="0" shapeId="0" xr:uid="{00000000-0006-0000-0800-000007000000}">
      <text>
        <r>
          <rPr>
            <sz val="11"/>
            <rFont val="Calibri"/>
          </rPr>
          <t>Lock Out Accounts if Not Currently in Use</t>
        </r>
      </text>
    </comment>
    <comment ref="G83" authorId="0" shapeId="0" xr:uid="{00000000-0006-0000-0800-000008000000}">
      <text>
        <r>
          <rPr>
            <sz val="11"/>
            <rFont val="Calibri"/>
          </rPr>
          <t>Ensure excessive administrative privileges are revoked</t>
        </r>
      </text>
    </comment>
    <comment ref="H83" authorId="0" shapeId="0" xr:uid="{00000000-0006-0000-0800-000009000000}">
      <text>
        <r>
          <rPr>
            <sz val="11"/>
            <rFont val="Calibri"/>
          </rPr>
          <t>Ensure excessive DML privileges are revoked</t>
        </r>
      </text>
    </comment>
    <comment ref="G85" authorId="0" shapeId="0" xr:uid="{00000000-0006-0000-0800-00000A000000}">
      <text>
        <r>
          <rPr>
            <sz val="11"/>
            <rFont val="Calibri"/>
          </rPr>
          <t>Ensure sudo is configured correctly</t>
        </r>
      </text>
    </comment>
    <comment ref="G86" authorId="0" shapeId="0" xr:uid="{00000000-0006-0000-0800-00000B000000}">
      <text>
        <r>
          <rPr>
            <sz val="11"/>
            <rFont val="Calibri"/>
          </rPr>
          <t>Ensure Interactive Login is Disabled</t>
        </r>
      </text>
    </comment>
    <comment ref="H86" authorId="0" shapeId="0" xr:uid="{00000000-0006-0000-0800-00000C000000}">
      <text>
        <r>
          <rPr>
            <sz val="11"/>
            <rFont val="Calibri"/>
          </rPr>
          <t>Ensure sudo is configured correctly</t>
        </r>
      </text>
    </comment>
    <comment ref="G88" authorId="0" shapeId="0" xr:uid="{00000000-0006-0000-0800-00000D000000}">
      <text>
        <r>
          <rPr>
            <sz val="11"/>
            <rFont val="Calibri"/>
          </rPr>
          <t>Ensure excessive administrative privileges are revoked</t>
        </r>
      </text>
    </comment>
    <comment ref="H88" authorId="0" shapeId="0" xr:uid="{00000000-0006-0000-0800-00000E000000}">
      <text>
        <r>
          <rPr>
            <sz val="11"/>
            <rFont val="Calibri"/>
          </rPr>
          <t>Ensure the set_user extension is installed</t>
        </r>
      </text>
    </comment>
    <comment ref="G91" authorId="0" shapeId="0" xr:uid="{00000000-0006-0000-0800-00000F000000}">
      <text>
        <r>
          <rPr>
            <sz val="11"/>
            <rFont val="Calibri"/>
          </rPr>
          <t>Ensure all accounts that can log in have passwords</t>
        </r>
      </text>
    </comment>
    <comment ref="H91" authorId="0" shapeId="0" xr:uid="{00000000-0006-0000-0800-000010000000}">
      <text>
        <r>
          <rPr>
            <sz val="11"/>
            <rFont val="Calibri"/>
          </rPr>
          <t>Ensure Password Complexity is configured</t>
        </r>
      </text>
    </comment>
    <comment ref="G92" authorId="0" shapeId="0" xr:uid="{00000000-0006-0000-0800-000011000000}">
      <text>
        <r>
          <rPr>
            <sz val="11"/>
            <rFont val="Calibri"/>
          </rPr>
          <t>Ensure Password Complexity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Ensure PostgreSQL is Bound to an IP Address</t>
        </r>
      </text>
    </comment>
    <comment ref="L35" authorId="0" shapeId="0" xr:uid="{00000000-0006-0000-0A00-000002000000}">
      <text>
        <r>
          <rPr>
            <sz val="11"/>
            <rFont val="Calibri"/>
          </rPr>
          <t>Install only required packages</t>
        </r>
      </text>
    </comment>
    <comment ref="L37" authorId="0" shapeId="0" xr:uid="{00000000-0006-0000-0A00-000003000000}">
      <text>
        <r>
          <rPr>
            <sz val="11"/>
            <rFont val="Calibri"/>
          </rPr>
          <t>Ensure the file permissions mask is correct</t>
        </r>
      </text>
    </comment>
    <comment ref="M37" authorId="0" shapeId="0" xr:uid="{00000000-0006-0000-0A00-000004000000}">
      <text>
        <r>
          <rPr>
            <sz val="11"/>
            <rFont val="Calibri"/>
          </rPr>
          <t>Ensure extension directory has appropriate ownership and permissions</t>
        </r>
      </text>
    </comment>
    <comment ref="L84" authorId="0" shapeId="0" xr:uid="{00000000-0006-0000-0A00-000005000000}">
      <text>
        <r>
          <rPr>
            <sz val="11"/>
            <rFont val="Calibri"/>
          </rPr>
          <t>Ensure FIPS 140-2 OpenSSL Cryptography Is Used</t>
        </r>
      </text>
    </comment>
    <comment ref="M84" authorId="0" shapeId="0" xr:uid="{00000000-0006-0000-0A00-000009000000}">
      <text>
        <r>
          <rPr>
            <sz val="11"/>
            <rFont val="Calibri"/>
          </rPr>
          <t>Ensure TLS is enabled and configured correctly</t>
        </r>
      </text>
    </comment>
    <comment ref="N84" authorId="0" shapeId="0" xr:uid="{00000000-0006-0000-0A00-000006000000}">
      <text>
        <r>
          <rPr>
            <sz val="11"/>
            <rFont val="Calibri"/>
          </rPr>
          <t>Ensure the TLSv1.0 and TLSv1.1 Protocols are Disabled</t>
        </r>
      </text>
    </comment>
    <comment ref="O84" authorId="0" shapeId="0" xr:uid="{00000000-0006-0000-0A00-000007000000}">
      <text>
        <r>
          <rPr>
            <sz val="11"/>
            <rFont val="Calibri"/>
          </rPr>
          <t>Ensure Weak SSL/TLS Ciphers Are Disabled</t>
        </r>
      </text>
    </comment>
    <comment ref="P84" authorId="0" shapeId="0" xr:uid="{00000000-0006-0000-0A00-000008000000}">
      <text>
        <r>
          <rPr>
            <sz val="11"/>
            <rFont val="Calibri"/>
          </rPr>
          <t>Ensure streaming replication parameters are configured correctly</t>
        </r>
      </text>
    </comment>
    <comment ref="L119" authorId="0" shapeId="0" xr:uid="{00000000-0006-0000-0A00-00000A000000}">
      <text>
        <r>
          <rPr>
            <sz val="11"/>
            <rFont val="Calibri"/>
          </rPr>
          <t>Ensure packages are obtained from authorized repositories</t>
        </r>
      </text>
    </comment>
    <comment ref="M119" authorId="0" shapeId="0" xr:uid="{00000000-0006-0000-0A00-00000B000000}">
      <text>
        <r>
          <rPr>
            <sz val="11"/>
            <rFont val="Calibri"/>
          </rPr>
          <t>Ensure the Latest Security Patches are Applied</t>
        </r>
      </text>
    </comment>
    <comment ref="L136" authorId="0" shapeId="0" xr:uid="{00000000-0006-0000-0A00-00000C000000}">
      <text>
        <r>
          <rPr>
            <sz val="11"/>
            <rFont val="Calibri"/>
          </rPr>
          <t>Ensure sudo is configured correctly</t>
        </r>
      </text>
    </comment>
    <comment ref="M136" authorId="0" shapeId="0" xr:uid="{00000000-0006-0000-0A00-00000F000000}">
      <text>
        <r>
          <rPr>
            <sz val="11"/>
            <rFont val="Calibri"/>
          </rPr>
          <t>Ensure excessive administrative privileges are revoked</t>
        </r>
      </text>
    </comment>
    <comment ref="N136" authorId="0" shapeId="0" xr:uid="{00000000-0006-0000-0A00-000010000000}">
      <text>
        <r>
          <rPr>
            <sz val="11"/>
            <rFont val="Calibri"/>
          </rPr>
          <t>Ensure excessive function privileges are revoked</t>
        </r>
      </text>
    </comment>
    <comment ref="O136" authorId="0" shapeId="0" xr:uid="{00000000-0006-0000-0A00-000011000000}">
      <text>
        <r>
          <rPr>
            <sz val="11"/>
            <rFont val="Calibri"/>
          </rPr>
          <t>Ensure excessive DML privileges are revoked</t>
        </r>
      </text>
    </comment>
    <comment ref="P136" authorId="0" shapeId="0" xr:uid="{00000000-0006-0000-0A00-000012000000}">
      <text>
        <r>
          <rPr>
            <sz val="11"/>
            <rFont val="Calibri"/>
          </rPr>
          <t>Ensure Row Level Security (RLS) is configured correctly</t>
        </r>
      </text>
    </comment>
    <comment ref="Q136" authorId="0" shapeId="0" xr:uid="{00000000-0006-0000-0A00-00000D000000}">
      <text>
        <r>
          <rPr>
            <sz val="11"/>
            <rFont val="Calibri"/>
          </rPr>
          <t>Make use of predefined roles</t>
        </r>
      </text>
    </comment>
    <comment ref="R136" authorId="0" shapeId="0" xr:uid="{00000000-0006-0000-0A00-00000E000000}">
      <text>
        <r>
          <rPr>
            <sz val="11"/>
            <rFont val="Calibri"/>
          </rPr>
          <t>Ensure a replication-only user is created and used for streaming replication</t>
        </r>
      </text>
    </comment>
    <comment ref="L137" authorId="0" shapeId="0" xr:uid="{00000000-0006-0000-0A00-000013000000}">
      <text>
        <r>
          <rPr>
            <sz val="11"/>
            <rFont val="Calibri"/>
          </rPr>
          <t>Ensure excessive administrative privileges are revoked</t>
        </r>
      </text>
    </comment>
    <comment ref="M137" authorId="0" shapeId="0" xr:uid="{00000000-0006-0000-0A00-000014000000}">
      <text>
        <r>
          <rPr>
            <sz val="11"/>
            <rFont val="Calibri"/>
          </rPr>
          <t>Ensure the set_user extension is installed</t>
        </r>
      </text>
    </comment>
    <comment ref="N137" authorId="0" shapeId="0" xr:uid="{00000000-0006-0000-0A00-000015000000}">
      <text>
        <r>
          <rPr>
            <sz val="11"/>
            <rFont val="Calibri"/>
          </rPr>
          <t>Make use of predefined roles</t>
        </r>
      </text>
    </comment>
    <comment ref="O137" authorId="0" shapeId="0" xr:uid="{00000000-0006-0000-0A00-000016000000}">
      <text>
        <r>
          <rPr>
            <sz val="11"/>
            <rFont val="Calibri"/>
          </rPr>
          <t>Ensure a replication-only user is created and used for streaming replication</t>
        </r>
      </text>
    </comment>
    <comment ref="L140" authorId="0" shapeId="0" xr:uid="{00000000-0006-0000-0A00-000017000000}">
      <text>
        <r>
          <rPr>
            <sz val="11"/>
            <rFont val="Calibri"/>
          </rPr>
          <t>Ensure excessive function privileges are revoked</t>
        </r>
      </text>
    </comment>
    <comment ref="L142" authorId="0" shapeId="0" xr:uid="{00000000-0006-0000-0A00-000018000000}">
      <text>
        <r>
          <rPr>
            <sz val="11"/>
            <rFont val="Calibri"/>
          </rPr>
          <t>Ensure excessive DML privileges are revoked</t>
        </r>
      </text>
    </comment>
    <comment ref="L152" authorId="0" shapeId="0" xr:uid="{00000000-0006-0000-0A00-000019000000}">
      <text>
        <r>
          <rPr>
            <sz val="11"/>
            <rFont val="Calibri"/>
          </rPr>
          <t>Ensure all accounts that can log in have passwords</t>
        </r>
      </text>
    </comment>
    <comment ref="M152" authorId="0" shapeId="0" xr:uid="{00000000-0006-0000-0A00-00001A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157" authorId="0" shapeId="0" xr:uid="{00000000-0006-0000-0A00-00001B000000}">
      <text>
        <r>
          <rPr>
            <sz val="11"/>
            <rFont val="Calibri"/>
          </rPr>
          <t>Lock Out Accounts if Not Currently in Use</t>
        </r>
      </text>
    </comment>
    <comment ref="L161" authorId="0" shapeId="0" xr:uid="{00000000-0006-0000-0A00-00001C000000}">
      <text>
        <r>
          <rPr>
            <sz val="11"/>
            <rFont val="Calibri"/>
          </rPr>
          <t>Ensure all accounts that can log in have passwords</t>
        </r>
      </text>
    </comment>
    <comment ref="M161" authorId="0" shapeId="0" xr:uid="{00000000-0006-0000-0A00-00001D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162" authorId="0" shapeId="0" xr:uid="{00000000-0006-0000-0A00-00001E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166" authorId="0" shapeId="0" xr:uid="{00000000-0006-0000-0A00-00001F000000}">
      <text>
        <r>
          <rPr>
            <sz val="11"/>
            <rFont val="Calibri"/>
          </rPr>
          <t>Ensure Password Complexity is configured</t>
        </r>
      </text>
    </comment>
    <comment ref="L167" authorId="0" shapeId="0" xr:uid="{00000000-0006-0000-0A00-000020000000}">
      <text>
        <r>
          <rPr>
            <sz val="11"/>
            <rFont val="Calibri"/>
          </rPr>
          <t>Ensure Password Complexity is configured</t>
        </r>
      </text>
    </comment>
    <comment ref="L180" authorId="0" shapeId="0" xr:uid="{00000000-0006-0000-0A00-000021000000}">
      <text>
        <r>
          <rPr>
            <sz val="11"/>
            <rFont val="Calibri"/>
          </rPr>
          <t>Ensure Interactive Login is Disabled</t>
        </r>
      </text>
    </comment>
    <comment ref="L181" authorId="0" shapeId="0" xr:uid="{00000000-0006-0000-0A00-000022000000}">
      <text>
        <r>
          <rPr>
            <sz val="11"/>
            <rFont val="Calibri"/>
          </rPr>
          <t>Do Not Specify Passwords in the Command Line</t>
        </r>
      </text>
    </comment>
    <comment ref="L221" authorId="0" shapeId="0" xr:uid="{00000000-0006-0000-0A00-000023000000}">
      <text>
        <r>
          <rPr>
            <sz val="11"/>
            <rFont val="Calibri"/>
          </rPr>
          <t>Ensure the log destinations are set correctly</t>
        </r>
      </text>
    </comment>
    <comment ref="M221" authorId="0" shapeId="0" xr:uid="{00000000-0006-0000-0A00-000028000000}">
      <text>
        <r>
          <rPr>
            <sz val="11"/>
            <rFont val="Calibri"/>
          </rPr>
          <t>Ensure the logging collector is enabled</t>
        </r>
      </text>
    </comment>
    <comment ref="N221" authorId="0" shapeId="0" xr:uid="{00000000-0006-0000-0A00-000029000000}">
      <text>
        <r>
          <rPr>
            <sz val="11"/>
            <rFont val="Calibri"/>
          </rPr>
          <t>Ensure the log file destination directory is set correctly</t>
        </r>
      </text>
    </comment>
    <comment ref="O221" authorId="0" shapeId="0" xr:uid="{00000000-0006-0000-0A00-00002A000000}">
      <text>
        <r>
          <rPr>
            <sz val="11"/>
            <rFont val="Calibri"/>
          </rPr>
          <t>Ensure the correct messages are written to the server log</t>
        </r>
      </text>
    </comment>
    <comment ref="P221" authorId="0" shapeId="0" xr:uid="{00000000-0006-0000-0A00-00002B000000}">
      <text>
        <r>
          <rPr>
            <sz val="11"/>
            <rFont val="Calibri"/>
          </rPr>
          <t>Ensure the correct SQL statements generating errors are recorded</t>
        </r>
      </text>
    </comment>
    <comment ref="Q221" authorId="0" shapeId="0" xr:uid="{00000000-0006-0000-0A00-00002C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R221" authorId="0" shapeId="0" xr:uid="{00000000-0006-0000-0A00-00002D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S221" authorId="0" shapeId="0" xr:uid="{00000000-0006-0000-0A00-000024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T221" authorId="0" shapeId="0" xr:uid="{00000000-0006-0000-0A00-000025000000}">
      <text>
        <r>
          <rPr>
            <sz val="11"/>
            <rFont val="Calibri"/>
          </rPr>
          <t>Ensure the PostgreSQL Audit Extension (pgAudit) is enabled</t>
        </r>
      </text>
    </comment>
    <comment ref="U221" authorId="0" shapeId="0" xr:uid="{00000000-0006-0000-0A00-000026000000}">
      <text>
        <r>
          <rPr>
            <sz val="11"/>
            <rFont val="Calibri"/>
          </rPr>
          <t>Ensure the set_user extension is installed</t>
        </r>
      </text>
    </comment>
    <comment ref="V221" authorId="0" shapeId="0" xr:uid="{00000000-0006-0000-0A00-000027000000}">
      <text>
        <r>
          <rPr>
            <sz val="11"/>
            <rFont val="Calibri"/>
          </rPr>
          <t>Ensure logging of replication commands is configured</t>
        </r>
      </text>
    </comment>
    <comment ref="L229" authorId="0" shapeId="0" xr:uid="{00000000-0006-0000-0A00-00002E000000}">
      <text>
        <r>
          <rPr>
            <sz val="11"/>
            <rFont val="Calibri"/>
          </rPr>
          <t>Ensure the correct messages are written to the server log</t>
        </r>
      </text>
    </comment>
    <comment ref="M229" authorId="0" shapeId="0" xr:uid="{00000000-0006-0000-0A00-00002F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N229" authorId="0" shapeId="0" xr:uid="{00000000-0006-0000-0A00-000030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O229" authorId="0" shapeId="0" xr:uid="{00000000-0006-0000-0A00-000031000000}">
      <text>
        <r>
          <rPr>
            <sz val="11"/>
            <rFont val="Calibri"/>
          </rPr>
          <t>Ensure the PostgreSQL Audit Extension (pgAudit) is enabled</t>
        </r>
      </text>
    </comment>
    <comment ref="L231" authorId="0" shapeId="0" xr:uid="{00000000-0006-0000-0A00-000032000000}">
      <text>
        <r>
          <rPr>
            <sz val="11"/>
            <rFont val="Calibri"/>
          </rPr>
          <t>Ensure the log file permissions are set correctly</t>
        </r>
      </text>
    </comment>
    <comment ref="L232" authorId="0" shapeId="0" xr:uid="{00000000-0006-0000-0A00-000033000000}">
      <text>
        <r>
          <rPr>
            <sz val="11"/>
            <rFont val="Calibri"/>
          </rPr>
          <t>Ensure the log file permissions are set correctly</t>
        </r>
      </text>
    </comment>
    <comment ref="L242" authorId="0" shapeId="0" xr:uid="{00000000-0006-0000-0A00-000034000000}">
      <text>
        <r>
          <rPr>
            <sz val="11"/>
            <rFont val="Calibri"/>
          </rPr>
          <t>Ensure the maximum log file lifetime is set correctly</t>
        </r>
      </text>
    </comment>
    <comment ref="L244" authorId="0" shapeId="0" xr:uid="{00000000-0006-0000-0A00-000035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L245" authorId="0" shapeId="0" xr:uid="{00000000-0006-0000-0A00-000036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26" authorId="0" shapeId="0" xr:uid="{00000000-0006-0000-0B00-000001000000}">
      <text>
        <r>
          <rPr>
            <sz val="11"/>
            <rFont val="Calibri"/>
          </rPr>
          <t>Ensure packages are obtained from authorized repositories</t>
        </r>
      </text>
    </comment>
    <comment ref="H232" authorId="0" shapeId="0" xr:uid="{00000000-0006-0000-0B00-000002000000}">
      <text>
        <r>
          <rPr>
            <sz val="11"/>
            <rFont val="Calibri"/>
          </rPr>
          <t>Ensure packages are obtained from authorized repositories</t>
        </r>
      </text>
    </comment>
    <comment ref="H236" authorId="0" shapeId="0" xr:uid="{00000000-0006-0000-0B00-000003000000}">
      <text>
        <r>
          <rPr>
            <sz val="11"/>
            <rFont val="Calibri"/>
          </rPr>
          <t>Install only required packages</t>
        </r>
      </text>
    </comment>
    <comment ref="H239" authorId="0" shapeId="0" xr:uid="{00000000-0006-0000-0B00-000004000000}">
      <text>
        <r>
          <rPr>
            <sz val="11"/>
            <rFont val="Calibri"/>
          </rPr>
          <t>Ensure systemd Service Files Are Enabled</t>
        </r>
      </text>
    </comment>
    <comment ref="I239" authorId="0" shapeId="0" xr:uid="{00000000-0006-0000-0B00-000005000000}">
      <text>
        <r>
          <rPr>
            <sz val="11"/>
            <rFont val="Calibri"/>
          </rPr>
          <t>Ensure Data Cluster Initialized Successfully</t>
        </r>
      </text>
    </comment>
    <comment ref="H245" authorId="0" shapeId="0" xr:uid="{00000000-0006-0000-0B00-000006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I245" authorId="0" shapeId="0" xr:uid="{00000000-0006-0000-0B00-000011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J245" authorId="0" shapeId="0" xr:uid="{00000000-0006-0000-0B00-000007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K245" authorId="0" shapeId="0" xr:uid="{00000000-0006-0000-0B00-000008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245" authorId="0" shapeId="0" xr:uid="{00000000-0006-0000-0B00-000009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M245" authorId="0" shapeId="0" xr:uid="{00000000-0006-0000-0B00-00000A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N245" authorId="0" shapeId="0" xr:uid="{00000000-0006-0000-0B00-00000B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O245" authorId="0" shapeId="0" xr:uid="{00000000-0006-0000-0B00-00000C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P245" authorId="0" shapeId="0" xr:uid="{00000000-0006-0000-0B00-00000D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Q245" authorId="0" shapeId="0" xr:uid="{00000000-0006-0000-0B00-00000E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R245" authorId="0" shapeId="0" xr:uid="{00000000-0006-0000-0B00-00000F000000}">
      <text>
        <r>
          <rPr>
            <sz val="11"/>
            <rFont val="Calibri"/>
          </rPr>
          <t>Ensure PostgreSQL subdirectory locations are outside the data cluster</t>
        </r>
      </text>
    </comment>
    <comment ref="S245" authorId="0" shapeId="0" xr:uid="{00000000-0006-0000-0B00-000010000000}">
      <text>
        <r>
          <rPr>
            <sz val="11"/>
            <rFont val="Calibri"/>
          </rPr>
          <t>Ensure miscellaneous configuration settings are correct</t>
        </r>
      </text>
    </comment>
    <comment ref="H257" authorId="0" shapeId="0" xr:uid="{00000000-0006-0000-0B00-000012000000}">
      <text>
        <r>
          <rPr>
            <sz val="11"/>
            <rFont val="Calibri"/>
          </rPr>
          <t>Ensure the Latest Security Patches are Applied</t>
        </r>
      </text>
    </comment>
    <comment ref="H258" authorId="0" shapeId="0" xr:uid="{00000000-0006-0000-0B00-000013000000}">
      <text>
        <r>
          <rPr>
            <sz val="11"/>
            <rFont val="Calibri"/>
          </rPr>
          <t>Ensure the Latest Security Patches are Applied</t>
        </r>
      </text>
    </comment>
    <comment ref="H259" authorId="0" shapeId="0" xr:uid="{00000000-0006-0000-0B00-000014000000}">
      <text>
        <r>
          <rPr>
            <sz val="11"/>
            <rFont val="Calibri"/>
          </rPr>
          <t>Ensure the Latest Security Patches are Applied</t>
        </r>
      </text>
    </comment>
    <comment ref="H292" authorId="0" shapeId="0" xr:uid="{00000000-0006-0000-0B00-000015000000}">
      <text>
        <r>
          <rPr>
            <sz val="11"/>
            <rFont val="Calibri"/>
          </rPr>
          <t>Lock Out Accounts if Not Currently in Use</t>
        </r>
      </text>
    </comment>
    <comment ref="H309" authorId="0" shapeId="0" xr:uid="{00000000-0006-0000-0B00-000016000000}">
      <text>
        <r>
          <rPr>
            <sz val="11"/>
            <rFont val="Calibri"/>
          </rPr>
          <t>Ensure Interactive Login is Disabled</t>
        </r>
      </text>
    </comment>
    <comment ref="I309" authorId="0" shapeId="0" xr:uid="{00000000-0006-0000-0B00-000017000000}">
      <text>
        <r>
          <rPr>
            <sz val="11"/>
            <rFont val="Calibri"/>
          </rPr>
          <t>Ensure sudo is configured correctly</t>
        </r>
      </text>
    </comment>
    <comment ref="J309" authorId="0" shapeId="0" xr:uid="{00000000-0006-0000-0B00-000018000000}">
      <text>
        <r>
          <rPr>
            <sz val="11"/>
            <rFont val="Calibri"/>
          </rPr>
          <t>Ensure excessive administrative privileges are revoked</t>
        </r>
      </text>
    </comment>
    <comment ref="K309" authorId="0" shapeId="0" xr:uid="{00000000-0006-0000-0B00-000019000000}">
      <text>
        <r>
          <rPr>
            <sz val="11"/>
            <rFont val="Calibri"/>
          </rPr>
          <t>Ensure the set_user extension is installed</t>
        </r>
      </text>
    </comment>
    <comment ref="L309" authorId="0" shapeId="0" xr:uid="{00000000-0006-0000-0B00-00001A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M309" authorId="0" shapeId="0" xr:uid="{00000000-0006-0000-0B00-00001B000000}">
      <text>
        <r>
          <rPr>
            <sz val="11"/>
            <rFont val="Calibri"/>
          </rPr>
          <t>Ensure a replication-only user is created and used for streaming replication</t>
        </r>
      </text>
    </comment>
    <comment ref="H311" authorId="0" shapeId="0" xr:uid="{00000000-0006-0000-0B00-00001C000000}">
      <text>
        <r>
          <rPr>
            <sz val="11"/>
            <rFont val="Calibri"/>
          </rPr>
          <t>Ensure excessive administrative privileges are revoked</t>
        </r>
      </text>
    </comment>
    <comment ref="H313" authorId="0" shapeId="0" xr:uid="{00000000-0006-0000-0B00-00001D000000}">
      <text>
        <r>
          <rPr>
            <sz val="11"/>
            <rFont val="Calibri"/>
          </rPr>
          <t>Ensure sudo is configured correctly</t>
        </r>
      </text>
    </comment>
    <comment ref="H318" authorId="0" shapeId="0" xr:uid="{00000000-0006-0000-0B00-00001E000000}">
      <text>
        <r>
          <rPr>
            <sz val="11"/>
            <rFont val="Calibri"/>
          </rPr>
          <t>Ensure the set_user extension is installed</t>
        </r>
      </text>
    </comment>
    <comment ref="H345" authorId="0" shapeId="0" xr:uid="{00000000-0006-0000-0B00-00001F000000}">
      <text>
        <r>
          <rPr>
            <sz val="11"/>
            <rFont val="Calibri"/>
          </rPr>
          <t>Ensure the file permissions mask is correct</t>
        </r>
      </text>
    </comment>
    <comment ref="I345" authorId="0" shapeId="0" xr:uid="{00000000-0006-0000-0B00-000020000000}">
      <text>
        <r>
          <rPr>
            <sz val="11"/>
            <rFont val="Calibri"/>
          </rPr>
          <t>Ensure extension directory has appropriate ownership and permissions</t>
        </r>
      </text>
    </comment>
    <comment ref="J345" authorId="0" shapeId="0" xr:uid="{00000000-0006-0000-0B00-000021000000}">
      <text>
        <r>
          <rPr>
            <sz val="11"/>
            <rFont val="Calibri"/>
          </rPr>
          <t>Ensure excessive DML privileges are revoked</t>
        </r>
      </text>
    </comment>
    <comment ref="K345" authorId="0" shapeId="0" xr:uid="{00000000-0006-0000-0B00-000022000000}">
      <text>
        <r>
          <rPr>
            <sz val="11"/>
            <rFont val="Calibri"/>
          </rPr>
          <t>Ensure Row Level Security (RLS) is configured correctly</t>
        </r>
      </text>
    </comment>
    <comment ref="H346" authorId="0" shapeId="0" xr:uid="{00000000-0006-0000-0B00-000023000000}">
      <text>
        <r>
          <rPr>
            <sz val="11"/>
            <rFont val="Calibri"/>
          </rPr>
          <t>Ensure extension directory has appropriate ownership and permissions</t>
        </r>
      </text>
    </comment>
    <comment ref="I346" authorId="0" shapeId="0" xr:uid="{00000000-0006-0000-0B00-000024000000}">
      <text>
        <r>
          <rPr>
            <sz val="11"/>
            <rFont val="Calibri"/>
          </rPr>
          <t>Ensure excessive function privileges are revoked</t>
        </r>
      </text>
    </comment>
    <comment ref="J346" authorId="0" shapeId="0" xr:uid="{00000000-0006-0000-0B00-000025000000}">
      <text>
        <r>
          <rPr>
            <sz val="11"/>
            <rFont val="Calibri"/>
          </rPr>
          <t>Make use of predefined roles</t>
        </r>
      </text>
    </comment>
    <comment ref="H348" authorId="0" shapeId="0" xr:uid="{00000000-0006-0000-0B00-000026000000}">
      <text>
        <r>
          <rPr>
            <sz val="11"/>
            <rFont val="Calibri"/>
          </rPr>
          <t>Ensure FIPS 140-2 OpenSSL Cryptography Is Used</t>
        </r>
      </text>
    </comment>
    <comment ref="I348" authorId="0" shapeId="0" xr:uid="{00000000-0006-0000-0B00-000027000000}">
      <text>
        <r>
          <rPr>
            <sz val="11"/>
            <rFont val="Calibri"/>
          </rPr>
          <t>Ensure TLS is enabled and configured correctly</t>
        </r>
      </text>
    </comment>
    <comment ref="J348" authorId="0" shapeId="0" xr:uid="{00000000-0006-0000-0B00-000028000000}">
      <text>
        <r>
          <rPr>
            <sz val="11"/>
            <rFont val="Calibri"/>
          </rPr>
          <t>Ensure the TLSv1.0 and TLSv1.1 Protocols are Disabled</t>
        </r>
      </text>
    </comment>
    <comment ref="K348" authorId="0" shapeId="0" xr:uid="{00000000-0006-0000-0B00-000029000000}">
      <text>
        <r>
          <rPr>
            <sz val="11"/>
            <rFont val="Calibri"/>
          </rPr>
          <t>Ensure Weak SSL/TLS Ciphers Are Disabled</t>
        </r>
      </text>
    </comment>
    <comment ref="L348" authorId="0" shapeId="0" xr:uid="{00000000-0006-0000-0B00-00002A000000}">
      <text>
        <r>
          <rPr>
            <sz val="11"/>
            <rFont val="Calibri"/>
          </rPr>
          <t>Ensure streaming replication parameters are configured correctly</t>
        </r>
      </text>
    </comment>
    <comment ref="H349" authorId="0" shapeId="0" xr:uid="{00000000-0006-0000-0B00-00002B000000}">
      <text>
        <r>
          <rPr>
            <sz val="11"/>
            <rFont val="Calibri"/>
          </rPr>
          <t>Ensure FIPS 140-2 OpenSSL Cryptography Is Used</t>
        </r>
      </text>
    </comment>
    <comment ref="I349" authorId="0" shapeId="0" xr:uid="{00000000-0006-0000-0B00-00002C000000}">
      <text>
        <r>
          <rPr>
            <sz val="11"/>
            <rFont val="Calibri"/>
          </rPr>
          <t>Ensure the pgcrypto extension is installed and configured correctly</t>
        </r>
      </text>
    </comment>
    <comment ref="H355" authorId="0" shapeId="0" xr:uid="{00000000-0006-0000-0B00-00002D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H358" authorId="0" shapeId="0" xr:uid="{00000000-0006-0000-0B00-00002E000000}">
      <text>
        <r>
          <rPr>
            <sz val="11"/>
            <rFont val="Calibri"/>
          </rPr>
          <t>Ensure the log destinations are set correctly</t>
        </r>
      </text>
    </comment>
    <comment ref="I358" authorId="0" shapeId="0" xr:uid="{00000000-0006-0000-0B00-000037000000}">
      <text>
        <r>
          <rPr>
            <sz val="11"/>
            <rFont val="Calibri"/>
          </rPr>
          <t>Ensure the logging collector is enabled</t>
        </r>
      </text>
    </comment>
    <comment ref="J358" authorId="0" shapeId="0" xr:uid="{00000000-0006-0000-0B00-000038000000}">
      <text>
        <r>
          <rPr>
            <sz val="11"/>
            <rFont val="Calibri"/>
          </rPr>
          <t>Ensure the log file destination directory is set correctly</t>
        </r>
      </text>
    </comment>
    <comment ref="K358" authorId="0" shapeId="0" xr:uid="{00000000-0006-0000-0B00-000039000000}">
      <text>
        <r>
          <rPr>
            <sz val="11"/>
            <rFont val="Calibri"/>
          </rPr>
          <t>Ensure the filename pattern for log files is set correctly</t>
        </r>
      </text>
    </comment>
    <comment ref="L358" authorId="0" shapeId="0" xr:uid="{00000000-0006-0000-0B00-00003A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M358" authorId="0" shapeId="0" xr:uid="{00000000-0006-0000-0B00-00003B000000}">
      <text>
        <r>
          <rPr>
            <sz val="11"/>
            <rFont val="Calibri"/>
          </rPr>
          <t>Ensure the maximum log file lifetime is set correctly</t>
        </r>
      </text>
    </comment>
    <comment ref="N358" authorId="0" shapeId="0" xr:uid="{00000000-0006-0000-0B00-00003C000000}">
      <text>
        <r>
          <rPr>
            <sz val="11"/>
            <rFont val="Calibri"/>
          </rPr>
          <t>Ensure the maximum log file size is set correctly</t>
        </r>
      </text>
    </comment>
    <comment ref="O358" authorId="0" shapeId="0" xr:uid="{00000000-0006-0000-0B00-00003D000000}">
      <text>
        <r>
          <rPr>
            <sz val="11"/>
            <rFont val="Calibri"/>
          </rPr>
          <t>Ensure the correct syslog facility is selected</t>
        </r>
      </text>
    </comment>
    <comment ref="P358" authorId="0" shapeId="0" xr:uid="{00000000-0006-0000-0B00-00003E000000}">
      <text>
        <r>
          <rPr>
            <sz val="11"/>
            <rFont val="Calibri"/>
          </rPr>
          <t>Ensure syslog messages are not suppressed</t>
        </r>
      </text>
    </comment>
    <comment ref="Q358" authorId="0" shapeId="0" xr:uid="{00000000-0006-0000-0B00-00003F000000}">
      <text>
        <r>
          <rPr>
            <sz val="11"/>
            <rFont val="Calibri"/>
          </rPr>
          <t>Ensure syslog messages are not lost due to size</t>
        </r>
      </text>
    </comment>
    <comment ref="R358" authorId="0" shapeId="0" xr:uid="{00000000-0006-0000-0B00-000040000000}">
      <text>
        <r>
          <rPr>
            <sz val="11"/>
            <rFont val="Calibri"/>
          </rPr>
          <t>Ensure the program name for PostgreSQL syslog messages is correct</t>
        </r>
      </text>
    </comment>
    <comment ref="S358" authorId="0" shapeId="0" xr:uid="{00000000-0006-0000-0B00-000041000000}">
      <text>
        <r>
          <rPr>
            <sz val="11"/>
            <rFont val="Calibri"/>
          </rPr>
          <t>Ensure the correct messages are written to the server log</t>
        </r>
      </text>
    </comment>
    <comment ref="T358" authorId="0" shapeId="0" xr:uid="{00000000-0006-0000-0B00-00002F000000}">
      <text>
        <r>
          <rPr>
            <sz val="11"/>
            <rFont val="Calibri"/>
          </rPr>
          <t>Ensure the correct SQL statements generating errors are recorded</t>
        </r>
      </text>
    </comment>
    <comment ref="U358" authorId="0" shapeId="0" xr:uid="{00000000-0006-0000-0B00-000030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V358" authorId="0" shapeId="0" xr:uid="{00000000-0006-0000-0B00-000031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W358" authorId="0" shapeId="0" xr:uid="{00000000-0006-0000-0B00-000032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X358" authorId="0" shapeId="0" xr:uid="{00000000-0006-0000-0B00-000033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Y358" authorId="0" shapeId="0" xr:uid="{00000000-0006-0000-0B00-000034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Z358" authorId="0" shapeId="0" xr:uid="{00000000-0006-0000-0B00-000035000000}">
      <text>
        <r>
          <rPr>
            <sz val="11"/>
            <rFont val="Calibri"/>
          </rPr>
          <t>Ensure the PostgreSQL Audit Extension (pgAudit) is enabled</t>
        </r>
      </text>
    </comment>
    <comment ref="AA358" authorId="0" shapeId="0" xr:uid="{00000000-0006-0000-0B00-000036000000}">
      <text>
        <r>
          <rPr>
            <sz val="11"/>
            <rFont val="Calibri"/>
          </rPr>
          <t>Ensure logging of replication commands is configured</t>
        </r>
      </text>
    </comment>
    <comment ref="H361" authorId="0" shapeId="0" xr:uid="{00000000-0006-0000-0B00-000042000000}">
      <text>
        <r>
          <rPr>
            <sz val="11"/>
            <rFont val="Calibri"/>
          </rPr>
          <t>Ensure the log file permissions are set correctly</t>
        </r>
      </text>
    </comment>
    <comment ref="H363" authorId="0" shapeId="0" xr:uid="{00000000-0006-0000-0B00-000043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H364" authorId="0" shapeId="0" xr:uid="{00000000-0006-0000-0B00-000044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I364" authorId="0" shapeId="0" xr:uid="{00000000-0006-0000-0B00-000045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H368" authorId="0" shapeId="0" xr:uid="{00000000-0006-0000-0B00-000046000000}">
      <text>
        <r>
          <rPr>
            <sz val="11"/>
            <rFont val="Calibri"/>
          </rPr>
          <t>Ensure the maximum log file lifetime is set correctly</t>
        </r>
      </text>
    </comment>
    <comment ref="H390" authorId="0" shapeId="0" xr:uid="{00000000-0006-0000-0B00-000047000000}">
      <text>
        <r>
          <rPr>
            <sz val="11"/>
            <rFont val="Calibri"/>
          </rPr>
          <t>Ensure PostgreSQL is Bound to an IP Address</t>
        </r>
      </text>
    </comment>
  </commentList>
</comments>
</file>

<file path=xl/sharedStrings.xml><?xml version="1.0" encoding="utf-8"?>
<sst xmlns="http://schemas.openxmlformats.org/spreadsheetml/2006/main" count="12186" uniqueCount="6096">
  <si>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</si>
  <si>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</si>
  <si>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</si>
  <si>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</si>
  <si>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</si>
  <si>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</si>
  <si>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</si>
  <si>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</si>
  <si>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</si>
  <si>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</si>
  <si>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</si>
  <si>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</si>
  <si>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</si>
  <si>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</si>
  <si>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</si>
  <si>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</si>
  <si>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</si>
  <si>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Installation and Patches</t>
  </si>
  <si>
    <t>1.1</t>
  </si>
  <si>
    <r>
      <rPr>
        <sz val="11"/>
        <rFont val="Calibri"/>
      </rPr>
      <t>Ensure packages are obtained from authorized repositories</t>
    </r>
  </si>
  <si>
    <t>Manual</t>
  </si>
  <si>
    <t>Level 1</t>
  </si>
  <si>
    <t>Unassigned</t>
  </si>
  <si>
    <t>Unassessed</t>
  </si>
  <si>
    <t>Pending</t>
  </si>
  <si>
    <t/>
  </si>
  <si>
    <r>
      <rPr>
        <sz val="11"/>
        <color rgb="FF000000"/>
        <rFont val="Calibri"/>
      </rPr>
      <t>Alter the configured repositories so they only include valid and authorized sources of packages.</t>
    </r>
    <r>
      <rPr>
        <sz val="11"/>
        <color rgb="FF000000"/>
        <rFont val="Calibri"/>
      </rPr>
      <t xml:space="preserve">
</t>
    </r>
    <r>
      <rPr>
        <sz val="11"/>
        <color rgb="FF000000"/>
        <rFont val="Calibri"/>
      </rPr>
      <t xml:space="preserve">As an example of adding an authorized repository, we will install the PGDG repository RPM from 'yum.postgresql.org </t>
    </r>
    <r>
      <rPr>
        <sz val="11"/>
        <color rgb="FF0000FF"/>
        <rFont val="Calibri"/>
      </rPr>
      <t>(https://yum.postgresql.org)</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install -y https://download.postgresql.org/pub/repos/yum/reporpms/EL-9-x86_64/pgdg-redhat-repo-latest.noarch.rpm</t>
    </r>
    <r>
      <rPr>
        <sz val="11"/>
        <color rgb="FF006096"/>
        <rFont val="Roboto Condensed"/>
      </rPr>
      <t xml:space="preserve">
</t>
    </r>
    <r>
      <rPr>
        <sz val="11"/>
        <color rgb="FF006096"/>
        <rFont val="Roboto Condensed"/>
      </rPr>
      <t>Last metadata expiration check: 0:01:35 ago on Sat 03 Nov 2025 10:30:04 AM EST.</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pgdg-redhat-repo-42.0-62PGDG.noarch</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repolist all | egrep 'enabled$'</t>
    </r>
    <r>
      <rPr>
        <sz val="11"/>
        <color rgb="FF006096"/>
        <rFont val="Roboto Condensed"/>
      </rPr>
      <t xml:space="preserve">
</t>
    </r>
    <r>
      <rPr>
        <sz val="11"/>
        <color rgb="FF006096"/>
        <rFont val="Roboto Condensed"/>
      </rPr>
      <t>pgdg-common                                        PostgreSQL common  enabled</t>
    </r>
    <r>
      <rPr>
        <sz val="11"/>
        <color rgb="FF006096"/>
        <rFont val="Roboto Condensed"/>
      </rPr>
      <t xml:space="preserve">
</t>
    </r>
    <r>
      <rPr>
        <sz val="11"/>
        <color rgb="FF006096"/>
        <rFont val="Roboto Condensed"/>
      </rPr>
      <t>pgdg13                                             PostgreSQL 13 for enabled</t>
    </r>
    <r>
      <rPr>
        <sz val="11"/>
        <color rgb="FF006096"/>
        <rFont val="Roboto Condensed"/>
      </rPr>
      <t xml:space="preserve">
</t>
    </r>
    <r>
      <rPr>
        <sz val="11"/>
        <color rgb="FF006096"/>
        <rFont val="Roboto Condensed"/>
      </rPr>
      <t>pgdg14                                             PostgreSQL 14 for enabled</t>
    </r>
    <r>
      <rPr>
        <sz val="11"/>
        <color rgb="FF006096"/>
        <rFont val="Roboto Condensed"/>
      </rPr>
      <t xml:space="preserve">
</t>
    </r>
    <r>
      <rPr>
        <sz val="11"/>
        <color rgb="FF006096"/>
        <rFont val="Roboto Condensed"/>
      </rPr>
      <t>pgdg15                                             PostgreSQL 15 for enabled</t>
    </r>
    <r>
      <rPr>
        <sz val="11"/>
        <color rgb="FF006096"/>
        <rFont val="Roboto Condensed"/>
      </rPr>
      <t xml:space="preserve">
</t>
    </r>
    <r>
      <rPr>
        <sz val="11"/>
        <color rgb="FF006096"/>
        <rFont val="Roboto Condensed"/>
      </rPr>
      <t>pgdg16                                             PostgreSQL 16 for enabled</t>
    </r>
    <r>
      <rPr>
        <sz val="11"/>
        <color rgb="FF006096"/>
        <rFont val="Roboto Condensed"/>
      </rPr>
      <t xml:space="preserve">
</t>
    </r>
    <r>
      <rPr>
        <sz val="11"/>
        <color rgb="FF006096"/>
        <rFont val="Roboto Condensed"/>
      </rPr>
      <t>pgdg17                                             PostgreSQL 17 for enabled</t>
    </r>
    <r>
      <rPr>
        <sz val="11"/>
        <color rgb="FF006096"/>
        <rFont val="Roboto Condensed"/>
      </rPr>
      <t xml:space="preserve">
</t>
    </r>
    <r>
      <rPr>
        <sz val="11"/>
        <color rgb="FF006096"/>
        <rFont val="Roboto Condensed"/>
      </rPr>
      <t>pgdg18                                             PostgreSQL 18 for enabled</t>
    </r>
    <r>
      <rPr>
        <sz val="11"/>
        <color rgb="FF006096"/>
        <rFont val="Roboto Condensed"/>
      </rPr>
      <t xml:space="preserve">
</t>
    </r>
    <r>
      <rPr>
        <sz val="11"/>
        <color rgb="FF006096"/>
        <rFont val="Roboto Condensed"/>
      </rPr>
      <t>rhel-9-for-x86_64-appstream-rpms                   Red Hat Enterprise enabled</t>
    </r>
    <r>
      <rPr>
        <sz val="11"/>
        <color rgb="FF006096"/>
        <rFont val="Roboto Condensed"/>
      </rPr>
      <t xml:space="preserve">
</t>
    </r>
    <r>
      <rPr>
        <sz val="11"/>
        <color rgb="FF006096"/>
        <rFont val="Roboto Condensed"/>
      </rPr>
      <t>rhel-9-for-x86_64-baseos-rpms                      Red Hat Enterprise enabled</t>
    </r>
    <r>
      <rPr>
        <sz val="11"/>
        <color rgb="FF006096"/>
        <rFont val="Roboto Condensed"/>
      </rPr>
      <t xml:space="preserve">
</t>
    </r>
    <r>
      <rPr>
        <sz val="11"/>
        <color rgb="FF000000"/>
        <rFont val="Calibri"/>
      </rPr>
      <t xml:space="preserve">
</t>
    </r>
    <r>
      <rPr>
        <sz val="11"/>
        <color rgb="FF000000"/>
        <rFont val="Calibri"/>
      </rPr>
      <t>If the version of PostgreSQL installed is not 13.x or they did not come from a valid repository, the packages may be uninstalled using this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remove $(rpm -qa|grep postgres)</t>
    </r>
    <r>
      <rPr>
        <sz val="11"/>
        <color rgb="FF006096"/>
        <rFont val="Roboto Condensed"/>
      </rPr>
      <t xml:space="preserve">
</t>
    </r>
    <r>
      <rPr>
        <sz val="11"/>
        <color rgb="FF000000"/>
        <rFont val="Calibri"/>
      </rPr>
      <t xml:space="preserve">
</t>
    </r>
    <r>
      <rPr>
        <sz val="11"/>
        <color rgb="FF000000"/>
        <rFont val="Calibri"/>
      </rPr>
      <t>To install the PGDG RPMs for PostgreSQL 13.x, run:</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install -y postgresql13-{server,contrib}</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 xml:space="preserve">  postgresql13-13.23-1PGDG.rhel9.x86_64        postgresql13-contrib-13.23-1PGDG.rhel9.x86_64</t>
    </r>
    <r>
      <rPr>
        <sz val="11"/>
        <color rgb="FF006096"/>
        <rFont val="Roboto Condensed"/>
      </rPr>
      <t xml:space="preserve">
</t>
    </r>
    <r>
      <rPr>
        <sz val="11"/>
        <color rgb="FF006096"/>
        <rFont val="Roboto Condensed"/>
      </rPr>
      <t xml:space="preserve">  postgresql13-libs-13.23-1PGDG.rhel9.x86_64   postgresql13-server-13.23-1PGDG.rhel9.x86_64</t>
    </r>
    <r>
      <rPr>
        <sz val="11"/>
        <color rgb="FF006096"/>
        <rFont val="Roboto Condensed"/>
      </rPr>
      <t xml:space="preserve">
</t>
    </r>
    <r>
      <rPr>
        <sz val="11"/>
        <color rgb="FF006096"/>
        <rFont val="Roboto Condensed"/>
      </rPr>
      <t>Complete!</t>
    </r>
    <r>
      <rPr>
        <sz val="11"/>
        <color rgb="FF006096"/>
        <rFont val="Roboto Condensed"/>
      </rPr>
      <t xml:space="preserve">
</t>
    </r>
  </si>
  <si>
    <r>
      <rPr>
        <sz val="11"/>
        <color rgb="FF000000"/>
        <rFont val="Calibri"/>
      </rPr>
      <t>Standard Linux distributions, although possessing the requisite packages, often do not have PostgreSQL pre-installed. The installation process includes installing the binaries and the means to generate a data cluster. Package installation should include both the server and client packages. Contribution modules are optional depending upon one's architectural requirements (they are recommended though).</t>
    </r>
    <r>
      <rPr>
        <sz val="11"/>
        <color rgb="FF000000"/>
        <rFont val="Calibri"/>
      </rPr>
      <t xml:space="preserve">
</t>
    </r>
    <r>
      <rPr>
        <sz val="11"/>
        <color rgb="FF000000"/>
        <rFont val="Calibri"/>
      </rPr>
      <t xml:space="preserve">When obtaining and installing software packages (typically via </t>
    </r>
    <r>
      <rPr>
        <b/>
        <sz val="11"/>
        <color rgb="FF000000"/>
        <rFont val="Calibri"/>
      </rPr>
      <t>dnf</t>
    </r>
    <r>
      <rPr>
        <sz val="11"/>
        <color rgb="FF000000"/>
        <rFont val="Calibri"/>
      </rPr>
      <t xml:space="preserve"> or </t>
    </r>
    <r>
      <rPr>
        <b/>
        <sz val="11"/>
        <color rgb="FF000000"/>
        <rFont val="Calibri"/>
      </rPr>
      <t>apt</t>
    </r>
    <r>
      <rPr>
        <sz val="11"/>
        <color rgb="FF000000"/>
        <rFont val="Calibri"/>
      </rPr>
      <t>), it's imperative that packages are sourced only from valid and authorized repositories. For PostgreSQL, the canonical repositories are the official PostgreSQL YUM repository (yum.postgresql.org) and the official PostgreSQL APT repository (apt.postgresql.org). Your chosen PostgreSQL vendor may offer its own software repositories as well.</t>
    </r>
  </si>
  <si>
    <r>
      <rPr>
        <sz val="11"/>
        <color rgb="FF000000"/>
        <rFont val="Calibri"/>
      </rPr>
      <t xml:space="preserve">Identify and inspect configured repositories to ensure they are all valid and authorized sources of packages. The following is an example of a simple RHEL 9 install illustrating the use of the </t>
    </r>
    <r>
      <rPr>
        <b/>
        <sz val="11"/>
        <color rgb="FF000000"/>
        <rFont val="Calibri"/>
      </rPr>
      <t>dnf repolist all</t>
    </r>
    <r>
      <rPr>
        <sz val="11"/>
        <color rgb="FF000000"/>
        <rFont val="Calibri"/>
      </rPr>
      <t xml:space="preserve">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repolist all | grep -E 'enabled$'</t>
    </r>
    <r>
      <rPr>
        <sz val="11"/>
        <color rgb="FF006096"/>
        <rFont val="Roboto Condensed"/>
      </rPr>
      <t xml:space="preserve">
</t>
    </r>
    <r>
      <rPr>
        <sz val="11"/>
        <color rgb="FF006096"/>
        <rFont val="Roboto Condensed"/>
      </rPr>
      <t>rhel-9-for-x86_64-appstream-rpms                   Red Hat Enterprise enabled</t>
    </r>
    <r>
      <rPr>
        <sz val="11"/>
        <color rgb="FF006096"/>
        <rFont val="Roboto Condensed"/>
      </rPr>
      <t xml:space="preserve">
</t>
    </r>
    <r>
      <rPr>
        <sz val="11"/>
        <color rgb="FF006096"/>
        <rFont val="Roboto Condensed"/>
      </rPr>
      <t>rhel-9-for-x86_64-baseos-rpms                      Red Hat Enterprise enabled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Ensure the list of configured repositories only includes organization-approved repositories. If any unapproved repositories are listed, this is a fail.</t>
    </r>
    <r>
      <rPr>
        <sz val="11"/>
        <color rgb="FF000000"/>
        <rFont val="Calibri"/>
      </rPr>
      <t xml:space="preserve">
</t>
    </r>
    <r>
      <rPr>
        <sz val="11"/>
        <color rgb="FF000000"/>
        <rFont val="Calibri"/>
      </rPr>
      <t xml:space="preserve">To inspect what versions of PostgreSQL packages are currently installed, we can query using the </t>
    </r>
    <r>
      <rPr>
        <b/>
        <sz val="11"/>
        <color rgb="FF000000"/>
        <rFont val="Calibri"/>
      </rPr>
      <t>rpm</t>
    </r>
    <r>
      <rPr>
        <sz val="11"/>
        <color rgb="FF000000"/>
        <rFont val="Calibri"/>
      </rPr>
      <t xml:space="preserve"> commands. As illustrated below, no PostgreSQL packages are installed: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rpm -qa | grep postgres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packages were returned in the above, we can determine from which repo they came by combining </t>
    </r>
    <r>
      <rPr>
        <b/>
        <sz val="11"/>
        <color rgb="FF000000"/>
        <rFont val="Calibri"/>
      </rPr>
      <t>dnf</t>
    </r>
    <r>
      <rPr>
        <sz val="11"/>
        <color rgb="FF000000"/>
        <rFont val="Calibri"/>
      </rPr>
      <t xml:space="preserve"> and </t>
    </r>
    <r>
      <rPr>
        <b/>
        <sz val="11"/>
        <color rgb="FF000000"/>
        <rFont val="Calibri"/>
      </rPr>
      <t>rpm</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info $(rpm -qa|grep postgres) | grep -E '^Name|^Version|^From'</t>
    </r>
    <r>
      <rPr>
        <sz val="11"/>
        <color rgb="FF006096"/>
        <rFont val="Roboto Condensed"/>
      </rPr>
      <t xml:space="preserve">
</t>
    </r>
    <r>
      <rPr>
        <sz val="11"/>
        <color rgb="FF006096"/>
        <rFont val="Roboto Condensed"/>
      </rPr>
      <t>Name        : postgresql13</t>
    </r>
    <r>
      <rPr>
        <sz val="11"/>
        <color rgb="FF006096"/>
        <rFont val="Roboto Condensed"/>
      </rPr>
      <t xml:space="preserve">
</t>
    </r>
    <r>
      <rPr>
        <sz val="11"/>
        <color rgb="FF006096"/>
        <rFont val="Roboto Condensed"/>
      </rPr>
      <t>Version     : 13.*</t>
    </r>
    <r>
      <rPr>
        <sz val="11"/>
        <color rgb="FF006096"/>
        <rFont val="Roboto Condensed"/>
      </rPr>
      <t xml:space="preserve">
</t>
    </r>
    <r>
      <rPr>
        <sz val="11"/>
        <color rgb="FF006096"/>
        <rFont val="Roboto Condensed"/>
      </rPr>
      <t>From repo   : pgdg13</t>
    </r>
    <r>
      <rPr>
        <sz val="11"/>
        <color rgb="FF006096"/>
        <rFont val="Roboto Condensed"/>
      </rPr>
      <t xml:space="preserve">
</t>
    </r>
    <r>
      <rPr>
        <sz val="11"/>
        <color rgb="FF006096"/>
        <rFont val="Roboto Condensed"/>
      </rPr>
      <t>Name        : postgresql13-contrib</t>
    </r>
    <r>
      <rPr>
        <sz val="11"/>
        <color rgb="FF006096"/>
        <rFont val="Roboto Condensed"/>
      </rPr>
      <t xml:space="preserve">
</t>
    </r>
    <r>
      <rPr>
        <sz val="11"/>
        <color rgb="FF006096"/>
        <rFont val="Roboto Condensed"/>
      </rPr>
      <t>Version     : 13.*</t>
    </r>
    <r>
      <rPr>
        <sz val="11"/>
        <color rgb="FF006096"/>
        <rFont val="Roboto Condensed"/>
      </rPr>
      <t xml:space="preserve">
</t>
    </r>
    <r>
      <rPr>
        <sz val="11"/>
        <color rgb="FF006096"/>
        <rFont val="Roboto Condensed"/>
      </rPr>
      <t>From repo   : pgdg13</t>
    </r>
    <r>
      <rPr>
        <sz val="11"/>
        <color rgb="FF006096"/>
        <rFont val="Roboto Condensed"/>
      </rPr>
      <t xml:space="preserve">
</t>
    </r>
    <r>
      <rPr>
        <sz val="11"/>
        <color rgb="FF006096"/>
        <rFont val="Roboto Condensed"/>
      </rPr>
      <t>Name        : postgresql13-libs</t>
    </r>
    <r>
      <rPr>
        <sz val="11"/>
        <color rgb="FF006096"/>
        <rFont val="Roboto Condensed"/>
      </rPr>
      <t xml:space="preserve">
</t>
    </r>
    <r>
      <rPr>
        <sz val="11"/>
        <color rgb="FF006096"/>
        <rFont val="Roboto Condensed"/>
      </rPr>
      <t>Version     : 13.*</t>
    </r>
    <r>
      <rPr>
        <sz val="11"/>
        <color rgb="FF006096"/>
        <rFont val="Roboto Condensed"/>
      </rPr>
      <t xml:space="preserve">
</t>
    </r>
    <r>
      <rPr>
        <sz val="11"/>
        <color rgb="FF006096"/>
        <rFont val="Roboto Condensed"/>
      </rPr>
      <t>From repo   : pgdg13</t>
    </r>
    <r>
      <rPr>
        <sz val="11"/>
        <color rgb="FF006096"/>
        <rFont val="Roboto Condensed"/>
      </rPr>
      <t xml:space="preserve">
</t>
    </r>
    <r>
      <rPr>
        <sz val="11"/>
        <color rgb="FF006096"/>
        <rFont val="Roboto Condensed"/>
      </rPr>
      <t>Name        : postgresql13-server</t>
    </r>
    <r>
      <rPr>
        <sz val="11"/>
        <color rgb="FF006096"/>
        <rFont val="Roboto Condensed"/>
      </rPr>
      <t xml:space="preserve">
</t>
    </r>
    <r>
      <rPr>
        <sz val="11"/>
        <color rgb="FF006096"/>
        <rFont val="Roboto Condensed"/>
      </rPr>
      <t>Version     : 13.*</t>
    </r>
    <r>
      <rPr>
        <sz val="11"/>
        <color rgb="FF006096"/>
        <rFont val="Roboto Condensed"/>
      </rPr>
      <t xml:space="preserve">
</t>
    </r>
    <r>
      <rPr>
        <sz val="11"/>
        <color rgb="FF006096"/>
        <rFont val="Roboto Condensed"/>
      </rPr>
      <t>From repo   : pgdg13</t>
    </r>
    <r>
      <rPr>
        <sz val="11"/>
        <color rgb="FF006096"/>
        <rFont val="Roboto Condensed"/>
      </rPr>
      <t xml:space="preserve">
</t>
    </r>
    <r>
      <rPr>
        <sz val="11"/>
        <color rgb="FF000000"/>
        <rFont val="Calibri"/>
      </rPr>
      <t xml:space="preserve">
</t>
    </r>
    <r>
      <rPr>
        <sz val="11"/>
        <color rgb="FF000000"/>
        <rFont val="Calibri"/>
      </rPr>
      <t>If the expected binary packages are not installed, are not the expected versions, or did not come from an appropriate repo, this is a fail.</t>
    </r>
  </si>
  <si>
    <t>1.2</t>
  </si>
  <si>
    <r>
      <rPr>
        <sz val="11"/>
        <rFont val="Calibri"/>
      </rPr>
      <t>Install only required packages</t>
    </r>
  </si>
  <si>
    <r>
      <rPr>
        <sz val="11"/>
        <color rgb="FF000000"/>
        <rFont val="Calibri"/>
      </rPr>
      <t>Examine the installed packages:</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dpkg -l $(apt-cache search postgresql --names-only| awk '{print $1}') 2&gt;&amp;1 | grep -v 'no packages found'</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rpm -q $(dnf search postgresql | cut -d: -f1 | cut -d. -f1) 2&gt;&amp;1 | grep -Ev 'package.*is not installed'</t>
    </r>
    <r>
      <rPr>
        <sz val="11"/>
        <color rgb="FF006096"/>
        <rFont val="Roboto Condensed"/>
      </rPr>
      <t xml:space="preserve">
</t>
    </r>
    <r>
      <rPr>
        <sz val="11"/>
        <color rgb="FF000000"/>
        <rFont val="Calibri"/>
      </rPr>
      <t xml:space="preserve">
</t>
    </r>
    <r>
      <rPr>
        <sz val="11"/>
        <color rgb="FF000000"/>
        <rFont val="Calibri"/>
      </rPr>
      <t>Remove any identified packages that are undesired:</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apt purge &lt;pkg&gt;</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dnf erase &lt;pkg&gt;</t>
    </r>
    <r>
      <rPr>
        <sz val="11"/>
        <color rgb="FF006096"/>
        <rFont val="Roboto Condensed"/>
      </rPr>
      <t xml:space="preserve">
</t>
    </r>
  </si>
  <si>
    <r>
      <rPr>
        <sz val="11"/>
        <color rgb="FF000000"/>
        <rFont val="Calibri"/>
      </rPr>
      <t xml:space="preserve">Depending on the distribution, several other packages next to the mandatory </t>
    </r>
    <r>
      <rPr>
        <b/>
        <sz val="11"/>
        <color rgb="FF000000"/>
        <rFont val="Calibri"/>
      </rPr>
      <t>postgresql</t>
    </r>
    <r>
      <rPr>
        <sz val="11"/>
        <color rgb="FF000000"/>
        <rFont val="Calibri"/>
      </rPr>
      <t xml:space="preserve"> might have been installed upon a system.Typical add-on packages are:</t>
    </r>
    <r>
      <rPr>
        <sz val="11"/>
        <color rgb="FF000000"/>
        <rFont val="Calibri"/>
      </rPr>
      <t xml:space="preserve">
</t>
    </r>
    <r>
      <rPr>
        <sz val="11"/>
        <color rgb="FF000000"/>
        <rFont val="Calibri"/>
      </rPr>
      <t xml:space="preserve">- </t>
    </r>
    <r>
      <rPr>
        <b/>
        <sz val="11"/>
        <color rgb="FF000000"/>
        <rFont val="Calibri"/>
      </rPr>
      <t>postgresql-doc</t>
    </r>
    <r>
      <rPr>
        <sz val="11"/>
        <color rgb="FF000000"/>
        <rFont val="Calibri"/>
      </rPr>
      <t>: PostgreSQL documentation.</t>
    </r>
    <r>
      <rPr>
        <sz val="11"/>
        <color rgb="FF000000"/>
        <rFont val="Calibri"/>
      </rPr>
      <t xml:space="preserve">
</t>
    </r>
    <r>
      <rPr>
        <sz val="11"/>
        <color rgb="FF000000"/>
        <rFont val="Calibri"/>
      </rPr>
      <t xml:space="preserve">- </t>
    </r>
    <r>
      <rPr>
        <b/>
        <sz val="11"/>
        <color rgb="FF000000"/>
        <rFont val="Calibri"/>
      </rPr>
      <t>phppgadmin</t>
    </r>
    <r>
      <rPr>
        <sz val="11"/>
        <color rgb="FF000000"/>
        <rFont val="Calibri"/>
      </rPr>
      <t>: PostgreSQL web-based administration tool.</t>
    </r>
    <r>
      <rPr>
        <sz val="11"/>
        <color rgb="FF000000"/>
        <rFont val="Calibri"/>
      </rPr>
      <t xml:space="preserve">
</t>
    </r>
    <r>
      <rPr>
        <sz val="11"/>
        <color rgb="FF000000"/>
        <rFont val="Calibri"/>
      </rPr>
      <t>- ...</t>
    </r>
  </si>
  <si>
    <r>
      <rPr>
        <sz val="11"/>
        <color rgb="FF000000"/>
        <rFont val="Calibri"/>
      </rPr>
      <t>On Debian, one can use the following command to see a complete list of the available packages.</t>
    </r>
    <r>
      <rPr>
        <sz val="11"/>
        <color rgb="FF000000"/>
        <rFont val="Calibri"/>
      </rPr>
      <t xml:space="preserve">
</t>
    </r>
    <r>
      <rPr>
        <sz val="11"/>
        <color rgb="FF006096"/>
        <rFont val="Roboto Condensed"/>
      </rPr>
      <t>apt search postgresql</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dnf search postgresql</t>
    </r>
    <r>
      <rPr>
        <sz val="11"/>
        <color rgb="FF006096"/>
        <rFont val="Roboto Condensed"/>
      </rPr>
      <t xml:space="preserve">
</t>
    </r>
  </si>
  <si>
    <t>1.3</t>
  </si>
  <si>
    <r>
      <rPr>
        <sz val="11"/>
        <rFont val="Calibri"/>
      </rPr>
      <t>Ensure systemd Service Files Are Enabled</t>
    </r>
  </si>
  <si>
    <t>Automated</t>
  </si>
  <si>
    <r>
      <rPr>
        <sz val="11"/>
        <color rgb="FF000000"/>
        <rFont val="Calibri"/>
      </rPr>
      <t xml:space="preserve">Irrespective of package source, PostgreSQL services can be identified because it typically includes the text string "postgresql". PGDG installs do not automatically register the service as a "want" of the default </t>
    </r>
    <r>
      <rPr>
        <b/>
        <sz val="11"/>
        <color rgb="FF000000"/>
        <rFont val="Calibri"/>
      </rPr>
      <t>systemd</t>
    </r>
    <r>
      <rPr>
        <sz val="11"/>
        <color rgb="FF000000"/>
        <rFont val="Calibri"/>
      </rPr>
      <t xml:space="preserve"> target. Multiple instances of PostgreSQL services often distinguish themselves using a version number.</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enable postgresql-13</t>
    </r>
    <r>
      <rPr>
        <sz val="11"/>
        <color rgb="FF006096"/>
        <rFont val="Roboto Condensed"/>
      </rPr>
      <t xml:space="preserve">
</t>
    </r>
    <r>
      <rPr>
        <sz val="11"/>
        <color rgb="FF006096"/>
        <rFont val="Roboto Condensed"/>
      </rPr>
      <t>Created symlink /etc/systemd/system/multi-user.target.wants/postgresql-13.service → /usr/lib/systemd/system/postgresql-13.service.</t>
    </r>
    <r>
      <rPr>
        <sz val="11"/>
        <color rgb="FF006096"/>
        <rFont val="Roboto Condensed"/>
      </rPr>
      <t xml:space="preserve">
</t>
    </r>
    <r>
      <rPr>
        <sz val="11"/>
        <color rgb="FF006096"/>
        <rFont val="Roboto Condensed"/>
      </rPr>
      <t># systemctl is-enabled postgresql-13.service</t>
    </r>
    <r>
      <rPr>
        <sz val="11"/>
        <color rgb="FF006096"/>
        <rFont val="Roboto Condensed"/>
      </rPr>
      <t xml:space="preserve">
</t>
    </r>
    <r>
      <rPr>
        <sz val="11"/>
        <color rgb="FF006096"/>
        <rFont val="Roboto Condensed"/>
      </rPr>
      <t>enabled</t>
    </r>
    <r>
      <rPr>
        <sz val="11"/>
        <color rgb="FF006096"/>
        <rFont val="Roboto Condensed"/>
      </rPr>
      <t xml:space="preserve">
</t>
    </r>
  </si>
  <si>
    <r>
      <rPr>
        <sz val="11"/>
        <color rgb="FF000000"/>
        <rFont val="Calibri"/>
      </rPr>
      <t xml:space="preserve">Confirm, and correct if necessary, the PostgreSQL </t>
    </r>
    <r>
      <rPr>
        <b/>
        <sz val="11"/>
        <color rgb="FF000000"/>
        <rFont val="Calibri"/>
      </rPr>
      <t>systemd</t>
    </r>
    <r>
      <rPr>
        <sz val="11"/>
        <color rgb="FF000000"/>
        <rFont val="Calibri"/>
      </rPr>
      <t xml:space="preserve"> service is enabled.</t>
    </r>
  </si>
  <si>
    <r>
      <rPr>
        <sz val="11"/>
        <color rgb="FF000000"/>
        <rFont val="Calibri"/>
      </rPr>
      <t>Confirm the PostgreSQL service is enabled by executing the following: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is-enabled postgresql-13.service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If the intended PostgreSQL service is not registered as a dependency (or "want") of the default target (anything other than 'enabled' is returned), this is a failure.</t>
    </r>
  </si>
  <si>
    <t>1.4</t>
  </si>
  <si>
    <r>
      <rPr>
        <sz val="11"/>
        <rFont val="Calibri"/>
      </rPr>
      <t>Ensure Data Cluster Initialized Successfully</t>
    </r>
  </si>
  <si>
    <r>
      <rPr>
        <sz val="11"/>
        <color rgb="FF000000"/>
        <rFont val="Calibri"/>
      </rPr>
      <t>Attempting to instantiate a data cluster to an existing non-empty directory will fail: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PGSETUP_INITDB_OPTIONS="-k" /usr/pgsql-13/bin/postgresql-13-setup initdb</t>
    </r>
    <r>
      <rPr>
        <sz val="11"/>
        <color rgb="FF006096"/>
        <rFont val="Roboto Condensed"/>
      </rPr>
      <t xml:space="preserve">
</t>
    </r>
    <r>
      <rPr>
        <sz val="11"/>
        <color rgb="FF006096"/>
        <rFont val="Roboto Condensed"/>
      </rPr>
      <t>Data directory is not empty!</t>
    </r>
    <r>
      <rPr>
        <sz val="11"/>
        <color rgb="FF006096"/>
        <rFont val="Roboto Condensed"/>
      </rPr>
      <t xml:space="preserve">
</t>
    </r>
    <r>
      <rPr>
        <sz val="11"/>
        <color rgb="FF000000"/>
        <rFont val="Calibri"/>
      </rPr>
      <t xml:space="preserve">
</t>
    </r>
    <r>
      <rPr>
        <sz val="11"/>
        <color rgb="FF000000"/>
        <rFont val="Calibri"/>
      </rPr>
      <t xml:space="preserve">In the case of a cluster instantiation failure, one must delete/remove the entire data cluster directory and repeat the </t>
    </r>
    <r>
      <rPr>
        <b/>
        <sz val="11"/>
        <color rgb="FF000000"/>
        <rFont val="Calibri"/>
      </rPr>
      <t>initdb</t>
    </r>
    <r>
      <rPr>
        <sz val="11"/>
        <color rgb="FF000000"/>
        <rFont val="Calibri"/>
      </rPr>
      <t xml:space="preserve">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rm -rf ~postgres/13</t>
    </r>
    <r>
      <rPr>
        <sz val="11"/>
        <color rgb="FF006096"/>
        <rFont val="Roboto Condensed"/>
      </rPr>
      <t xml:space="preserve">
</t>
    </r>
    <r>
      <rPr>
        <sz val="11"/>
        <color rgb="FF006096"/>
        <rFont val="Roboto Condensed"/>
      </rPr>
      <t># PGSETUP_INITDB_OPTIONS="-k" /usr/pgsql-13/bin/postgresql-13-setup initdb</t>
    </r>
    <r>
      <rPr>
        <sz val="11"/>
        <color rgb="FF006096"/>
        <rFont val="Roboto Condensed"/>
      </rPr>
      <t xml:space="preserve">
</t>
    </r>
    <r>
      <rPr>
        <sz val="11"/>
        <color rgb="FF006096"/>
        <rFont val="Roboto Condensed"/>
      </rPr>
      <t>Initializing database ... OK</t>
    </r>
    <r>
      <rPr>
        <sz val="11"/>
        <color rgb="FF006096"/>
        <rFont val="Roboto Condensed"/>
      </rPr>
      <t xml:space="preserve">
</t>
    </r>
  </si>
  <si>
    <r>
      <rPr>
        <sz val="11"/>
        <color rgb="FF000000"/>
        <rFont val="Calibri"/>
      </rPr>
      <t>First-time installs of a given PostgreSQL major release require the instantiation of the database cluster. A database cluster is a collection of databases that are managed by a single server instance.</t>
    </r>
  </si>
  <si>
    <r>
      <rPr>
        <sz val="11"/>
        <color rgb="FF000000"/>
        <rFont val="Calibri"/>
      </rPr>
      <t xml:space="preserve">Assuming you are installing the PostgreSQL binary package from the PGDG repository, the standard method, as </t>
    </r>
    <r>
      <rPr>
        <b/>
        <sz val="11"/>
        <color rgb="FF000000"/>
        <rFont val="Calibri"/>
      </rPr>
      <t>root</t>
    </r>
    <r>
      <rPr>
        <sz val="11"/>
        <color rgb="FF000000"/>
        <rFont val="Calibri"/>
      </rPr>
      <t>, is to instantiate the cluster thusly: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PGSETUP_INITDB_OPTIONS="-k" /usr/pgsql-13/bin/postgresql-13-setup initdb</t>
    </r>
    <r>
      <rPr>
        <sz val="11"/>
        <color rgb="FF006096"/>
        <rFont val="Roboto Condensed"/>
      </rPr>
      <t xml:space="preserve">
</t>
    </r>
    <r>
      <rPr>
        <sz val="11"/>
        <color rgb="FF006096"/>
        <rFont val="Roboto Condensed"/>
      </rPr>
      <t>Initializing database ... OK</t>
    </r>
    <r>
      <rPr>
        <sz val="11"/>
        <color rgb="FF006096"/>
        <rFont val="Roboto Condensed"/>
      </rPr>
      <t xml:space="preserve">
</t>
    </r>
    <r>
      <rPr>
        <sz val="11"/>
        <color rgb="FF000000"/>
        <rFont val="Calibri"/>
      </rPr>
      <t xml:space="preserve">
</t>
    </r>
    <r>
      <rPr>
        <sz val="11"/>
        <color rgb="FF000000"/>
        <rFont val="Calibri"/>
      </rPr>
      <t xml:space="preserve">Note that we enabled checksumming in the above command by setting </t>
    </r>
    <r>
      <rPr>
        <b/>
        <sz val="11"/>
        <color rgb="FF000000"/>
        <rFont val="Calibri"/>
      </rPr>
      <t>PGSETUP_INITDB_OPTIONS="-k"</t>
    </r>
    <r>
      <rPr>
        <sz val="11"/>
        <color rgb="FF000000"/>
        <rFont val="Calibri"/>
      </rPr>
      <t>.</t>
    </r>
    <r>
      <rPr>
        <sz val="11"/>
        <color rgb="FF000000"/>
        <rFont val="Calibri"/>
      </rPr>
      <t xml:space="preserve">
</t>
    </r>
    <r>
      <rPr>
        <sz val="11"/>
        <color rgb="FF000000"/>
        <rFont val="Calibri"/>
      </rPr>
      <t>A correctly installed data cluster possesses directory permissions similar to the following example. Otherwise, the service will fail to start: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ls -la ~postgres/13</t>
    </r>
    <r>
      <rPr>
        <sz val="11"/>
        <color rgb="FF006096"/>
        <rFont val="Roboto Condensed"/>
      </rPr>
      <t xml:space="preserve">
</t>
    </r>
    <r>
      <rPr>
        <sz val="11"/>
        <color rgb="FF006096"/>
        <rFont val="Roboto Condensed"/>
      </rPr>
      <t>total 8</t>
    </r>
    <r>
      <rPr>
        <sz val="11"/>
        <color rgb="FF006096"/>
        <rFont val="Roboto Condensed"/>
      </rPr>
      <t xml:space="preserve">
</t>
    </r>
    <r>
      <rPr>
        <sz val="11"/>
        <color rgb="FF006096"/>
        <rFont val="Roboto Condensed"/>
      </rPr>
      <t>drwx------.  4 postgres postgres   51 Oct  3 14:01 .</t>
    </r>
    <r>
      <rPr>
        <sz val="11"/>
        <color rgb="FF006096"/>
        <rFont val="Roboto Condensed"/>
      </rPr>
      <t xml:space="preserve">
</t>
    </r>
    <r>
      <rPr>
        <sz val="11"/>
        <color rgb="FF006096"/>
        <rFont val="Roboto Condensed"/>
      </rPr>
      <t>drwx------.  3 postgres postgres   37 Oct  3 13:54 ..</t>
    </r>
    <r>
      <rPr>
        <sz val="11"/>
        <color rgb="FF006096"/>
        <rFont val="Roboto Condensed"/>
      </rPr>
      <t xml:space="preserve">
</t>
    </r>
    <r>
      <rPr>
        <sz val="11"/>
        <color rgb="FF006096"/>
        <rFont val="Roboto Condensed"/>
      </rPr>
      <t>drwx------.  2 postgres postgres    6 Oct  3 06:18 backups</t>
    </r>
    <r>
      <rPr>
        <sz val="11"/>
        <color rgb="FF006096"/>
        <rFont val="Roboto Condensed"/>
      </rPr>
      <t xml:space="preserve">
</t>
    </r>
    <r>
      <rPr>
        <sz val="11"/>
        <color rgb="FF006096"/>
        <rFont val="Roboto Condensed"/>
      </rPr>
      <t>drwx------. 20 postgres postgres 4096 Oct  3 14:01 data</t>
    </r>
    <r>
      <rPr>
        <sz val="11"/>
        <color rgb="FF006096"/>
        <rFont val="Roboto Condensed"/>
      </rPr>
      <t xml:space="preserve">
</t>
    </r>
    <r>
      <rPr>
        <sz val="11"/>
        <color rgb="FF006096"/>
        <rFont val="Roboto Condensed"/>
      </rPr>
      <t>-rw-------.  1 postgres postgres  923 Oct  3 14:01 initdb.log</t>
    </r>
    <r>
      <rPr>
        <sz val="11"/>
        <color rgb="FF006096"/>
        <rFont val="Roboto Condensed"/>
      </rPr>
      <t xml:space="preserve">
</t>
    </r>
    <r>
      <rPr>
        <sz val="11"/>
        <color rgb="FF000000"/>
        <rFont val="Calibri"/>
      </rPr>
      <t xml:space="preserve">
</t>
    </r>
    <r>
      <rPr>
        <sz val="11"/>
        <color rgb="FF000000"/>
        <rFont val="Calibri"/>
      </rPr>
      <t>You can verify the PGDATA has sane permissions and attributes by running: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/usr/pgsql-13/bin/postgresql-13-check-db-dir ~postgres/13/data</t>
    </r>
    <r>
      <rPr>
        <sz val="11"/>
        <color rgb="FF006096"/>
        <rFont val="Roboto Condensed"/>
      </rPr>
      <t xml:space="preserve">
</t>
    </r>
    <r>
      <rPr>
        <sz val="11"/>
        <color rgb="FF006096"/>
        <rFont val="Roboto Condensed"/>
      </rPr>
      <t># echo $?</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sz val="11"/>
        <color rgb="FF000000"/>
        <rFont val="Calibri"/>
      </rPr>
      <t>As long as the return code is zero(</t>
    </r>
    <r>
      <rPr>
        <b/>
        <sz val="11"/>
        <color rgb="FF000000"/>
        <rFont val="Calibri"/>
      </rPr>
      <t>0</t>
    </r>
    <r>
      <rPr>
        <sz val="11"/>
        <color rgb="FF000000"/>
        <rFont val="Calibri"/>
      </rPr>
      <t>), as shown, everything is fine.</t>
    </r>
  </si>
  <si>
    <t>1.5</t>
  </si>
  <si>
    <r>
      <rPr>
        <sz val="11"/>
        <rFont val="Calibri"/>
      </rPr>
      <t>Ensure the Latest Security Patches are Applied</t>
    </r>
  </si>
  <si>
    <r>
      <rPr>
        <sz val="11"/>
        <color rgb="FF000000"/>
        <rFont val="Calibri"/>
      </rPr>
      <t>Install the latest patches available for your version:</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sudo dnf update $(rpm -qa | grep '^postgresql')</t>
    </r>
    <r>
      <rPr>
        <sz val="11"/>
        <color rgb="FF006096"/>
        <rFont val="Roboto Condensed"/>
      </rPr>
      <t xml:space="preserve">
</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sudo apt-get install --only-upgrade $(dpkg-query -W -f '${db:Status-Status} ${Package}\n' 'postgresql*' | awk '$1 != "not-installed" {print $NF}')</t>
    </r>
    <r>
      <rPr>
        <sz val="11"/>
        <color rgb="FF006096"/>
        <rFont val="Roboto Condensed"/>
      </rPr>
      <t xml:space="preserve">
</t>
    </r>
  </si>
  <si>
    <r>
      <rPr>
        <sz val="11"/>
        <color rgb="FF000000"/>
        <rFont val="Calibri"/>
      </rPr>
      <t xml:space="preserve">PostgreSQL updates are released to resolve bugs, and mitigate vulnerabilities quarterly (or sooner for drastic CVEs). It is recommended that PostgreSQL installations are kept up to date with the latest security updates. The PostgreSQL development group </t>
    </r>
    <r>
      <rPr>
        <i/>
        <sz val="11"/>
        <color rgb="FF000000"/>
        <rFont val="Calibri"/>
      </rPr>
      <t>guarantees</t>
    </r>
    <r>
      <rPr>
        <sz val="11"/>
        <color rgb="FF000000"/>
        <rFont val="Calibri"/>
      </rPr>
      <t xml:space="preserve"> that point releases (or "minor releases") </t>
    </r>
    <r>
      <rPr>
        <i/>
        <sz val="11"/>
        <color rgb="FF000000"/>
        <rFont val="Calibri"/>
      </rPr>
      <t>will not</t>
    </r>
    <r>
      <rPr>
        <sz val="11"/>
        <color rgb="FF000000"/>
        <rFont val="Calibri"/>
      </rPr>
      <t xml:space="preserve"> change the behavior of an existing install and as such are "safe" to install without fear of changes to your application's behavior.</t>
    </r>
  </si>
  <si>
    <r>
      <rPr>
        <sz val="11"/>
        <color rgb="FF000000"/>
        <rFont val="Calibri"/>
      </rPr>
      <t>To update the PostgreSQL server a restart is required which will cause a momentary service outage.</t>
    </r>
  </si>
  <si>
    <r>
      <rPr>
        <sz val="11"/>
        <color rgb="FF000000"/>
        <rFont val="Calibri"/>
      </rPr>
      <t>Execute the following SQL statement as low-privileged user to identify the PostgreSQL server version:</t>
    </r>
    <r>
      <rPr>
        <sz val="11"/>
        <color rgb="FF000000"/>
        <rFont val="Calibri"/>
      </rPr>
      <t xml:space="preserve">
</t>
    </r>
    <r>
      <rPr>
        <sz val="11"/>
        <color rgb="FF006096"/>
        <rFont val="Roboto Condensed"/>
      </rPr>
      <t>SHOW server_version;</t>
    </r>
    <r>
      <rPr>
        <sz val="11"/>
        <color rgb="FF006096"/>
        <rFont val="Roboto Condensed"/>
      </rPr>
      <t xml:space="preserve">
</t>
    </r>
    <r>
      <rPr>
        <sz val="11"/>
        <color rgb="FF000000"/>
        <rFont val="Calibri"/>
      </rPr>
      <t xml:space="preserve">
</t>
    </r>
    <r>
      <rPr>
        <sz val="11"/>
        <color rgb="FF000000"/>
        <rFont val="Calibri"/>
      </rPr>
      <t xml:space="preserve">Now compare the version returned with the security announcements shown on the PostgreSQL news </t>
    </r>
    <r>
      <rPr>
        <sz val="11"/>
        <color rgb="FF0000FF"/>
        <rFont val="Calibri"/>
      </rPr>
      <t>(https://www.postgresql.org/about/newsarchive/)</t>
    </r>
    <r>
      <rPr>
        <sz val="11"/>
        <color rgb="FF000000"/>
        <rFont val="Calibri"/>
      </rPr>
      <t xml:space="preserve"> page. For convenience, the latest PostgreSQL release versions are always shown in a banner at the top of that page along with the release date.</t>
    </r>
  </si>
  <si>
    <t>1.6</t>
  </si>
  <si>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</si>
  <si>
    <r>
      <rPr>
        <sz val="11"/>
        <color rgb="FF000000"/>
        <rFont val="Calibri"/>
      </rPr>
      <t xml:space="preserve">Check which users and/or scripts are setting </t>
    </r>
    <r>
      <rPr>
        <b/>
        <sz val="11"/>
        <color rgb="FF000000"/>
        <rFont val="Calibri"/>
      </rPr>
      <t>PGPASSWORD</t>
    </r>
    <r>
      <rPr>
        <sz val="11"/>
        <color rgb="FF000000"/>
        <rFont val="Calibri"/>
      </rPr>
      <t xml:space="preserve"> and change them to use a more secure method.</t>
    </r>
  </si>
  <si>
    <r>
      <rPr>
        <sz val="11"/>
        <color rgb="FF000000"/>
        <rFont val="Calibri"/>
      </rPr>
      <t xml:space="preserve">PostgreSQL can read a default database password from an environment variable called </t>
    </r>
    <r>
      <rPr>
        <b/>
        <sz val="11"/>
        <color rgb="FF000000"/>
        <rFont val="Calibri"/>
      </rPr>
      <t>PGPASSWORD</t>
    </r>
    <r>
      <rPr>
        <sz val="11"/>
        <color rgb="FF000000"/>
        <rFont val="Calibri"/>
      </rPr>
      <t>.</t>
    </r>
  </si>
  <si>
    <r>
      <rPr>
        <sz val="11"/>
        <color rgb="FF000000"/>
        <rFont val="Calibri"/>
      </rPr>
      <t xml:space="preserve">To assess this recommendation check if </t>
    </r>
    <r>
      <rPr>
        <b/>
        <sz val="11"/>
        <color rgb="FF000000"/>
        <rFont val="Calibri"/>
      </rPr>
      <t>PGPASSWORD</t>
    </r>
    <r>
      <rPr>
        <sz val="11"/>
        <color rgb="FF000000"/>
        <rFont val="Calibri"/>
      </rPr>
      <t xml:space="preserve"> is set in login scripts using the following terminal command as privileged user:</t>
    </r>
    <r>
      <rPr>
        <sz val="11"/>
        <color rgb="FF000000"/>
        <rFont val="Calibri"/>
      </rPr>
      <t xml:space="preserve">
</t>
    </r>
    <r>
      <rPr>
        <sz val="11"/>
        <color rgb="FF006096"/>
        <rFont val="Roboto Condensed"/>
      </rPr>
      <t>grep PGPASSWORD --no-messages /home/*/.{bashrc,profile,bash_profile}</t>
    </r>
    <r>
      <rPr>
        <sz val="11"/>
        <color rgb="FF006096"/>
        <rFont val="Roboto Condensed"/>
      </rPr>
      <t xml:space="preserve">
</t>
    </r>
    <r>
      <rPr>
        <sz val="11"/>
        <color rgb="FF006096"/>
        <rFont val="Roboto Condensed"/>
      </rPr>
      <t>grep PGPASSWORD --no-messages /root/.{bashrc,profile,bash_profile}</t>
    </r>
    <r>
      <rPr>
        <sz val="11"/>
        <color rgb="FF006096"/>
        <rFont val="Roboto Condensed"/>
      </rPr>
      <t xml:space="preserve">
</t>
    </r>
    <r>
      <rPr>
        <sz val="11"/>
        <color rgb="FF006096"/>
        <rFont val="Roboto Condensed"/>
      </rPr>
      <t>grep PGPASSWORD --no-messages /etc/environment</t>
    </r>
    <r>
      <rPr>
        <sz val="11"/>
        <color rgb="FF006096"/>
        <rFont val="Roboto Condensed"/>
      </rPr>
      <t xml:space="preserve">
</t>
    </r>
    <r>
      <rPr>
        <sz val="11"/>
        <color rgb="FF000000"/>
        <rFont val="Calibri"/>
      </rPr>
      <t xml:space="preserve">
</t>
    </r>
    <r>
      <rPr>
        <sz val="11"/>
        <color rgb="FF000000"/>
        <rFont val="Calibri"/>
      </rPr>
      <t>Note that the above only covers Bash as the login shell. If OS users are configured to use Zsh, Csh, or other login shells, the list of files would need adjusted appropriately.</t>
    </r>
  </si>
  <si>
    <t>1.7</t>
  </si>
  <si>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</si>
  <si>
    <r>
      <rPr>
        <sz val="11"/>
        <color rgb="FF000000"/>
        <rFont val="Calibri"/>
      </rPr>
      <t xml:space="preserve">Check which users and/or scripts are setting </t>
    </r>
    <r>
      <rPr>
        <b/>
        <sz val="11"/>
        <color rgb="FF000000"/>
        <rFont val="Calibri"/>
      </rPr>
      <t>PGPASSWORD</t>
    </r>
    <r>
      <rPr>
        <sz val="11"/>
        <color rgb="FF000000"/>
        <rFont val="Calibri"/>
      </rPr>
      <t xml:space="preserve"> and change themto use a more secure method.</t>
    </r>
  </si>
  <si>
    <r>
      <rPr>
        <sz val="11"/>
        <color rgb="FF000000"/>
        <rFont val="Calibri"/>
      </rPr>
      <t xml:space="preserve">PostgreSQL can read a default database password from an environment variablecalled </t>
    </r>
    <r>
      <rPr>
        <b/>
        <sz val="11"/>
        <color rgb="FF000000"/>
        <rFont val="Calibri"/>
      </rPr>
      <t>PGPASSWORD</t>
    </r>
    <r>
      <rPr>
        <sz val="11"/>
        <color rgb="FF000000"/>
        <rFont val="Calibri"/>
      </rPr>
      <t>.</t>
    </r>
  </si>
  <si>
    <r>
      <rPr>
        <sz val="11"/>
        <color rgb="FF000000"/>
        <rFont val="Calibri"/>
      </rPr>
      <t xml:space="preserve">To assess this recommendation, use the </t>
    </r>
    <r>
      <rPr>
        <b/>
        <sz val="11"/>
        <color rgb="FF000000"/>
        <rFont val="Calibri"/>
      </rPr>
      <t>/proc</t>
    </r>
    <r>
      <rPr>
        <sz val="11"/>
        <color rgb="FF000000"/>
        <rFont val="Calibri"/>
      </rPr>
      <t xml:space="preserve"> filesystem and the following terminal command as privileged root user to determine if </t>
    </r>
    <r>
      <rPr>
        <b/>
        <sz val="11"/>
        <color rgb="FF000000"/>
        <rFont val="Calibri"/>
      </rPr>
      <t>PGPASSWORD</t>
    </r>
    <r>
      <rPr>
        <sz val="11"/>
        <color rgb="FF000000"/>
        <rFont val="Calibri"/>
      </rPr>
      <t xml:space="preserve"> is currently set for any process.</t>
    </r>
    <r>
      <rPr>
        <sz val="11"/>
        <color rgb="FF000000"/>
        <rFont val="Calibri"/>
      </rPr>
      <t xml:space="preserve">
</t>
    </r>
    <r>
      <rPr>
        <sz val="11"/>
        <color rgb="FF006096"/>
        <rFont val="Roboto Condensed"/>
      </rPr>
      <t>sudo grep PGPASSWORD /proc/*/environ</t>
    </r>
    <r>
      <rPr>
        <sz val="11"/>
        <color rgb="FF006096"/>
        <rFont val="Roboto Condensed"/>
      </rPr>
      <t xml:space="preserve">
</t>
    </r>
    <r>
      <rPr>
        <sz val="11"/>
        <color rgb="FF000000"/>
        <rFont val="Calibri"/>
      </rPr>
      <t xml:space="preserve">
</t>
    </r>
    <r>
      <rPr>
        <sz val="11"/>
        <color rgb="FF000000"/>
        <rFont val="Calibri"/>
      </rPr>
      <t>This may return one false-positive entry for the process which is executing the grep command.</t>
    </r>
  </si>
  <si>
    <t>Directory and File Permissions</t>
  </si>
  <si>
    <t>2.1</t>
  </si>
  <si>
    <r>
      <rPr>
        <sz val="11"/>
        <rFont val="Calibri"/>
      </rPr>
      <t>Ensure the file permissions mask is correct</t>
    </r>
  </si>
  <si>
    <r>
      <rPr>
        <sz val="11"/>
        <color rgb="FF000000"/>
        <rFont val="Calibri"/>
      </rPr>
      <t xml:space="preserve">Depending upon the </t>
    </r>
    <r>
      <rPr>
        <b/>
        <sz val="11"/>
        <color rgb="FF000000"/>
        <rFont val="Calibri"/>
      </rPr>
      <t>postgres</t>
    </r>
    <r>
      <rPr>
        <sz val="11"/>
        <color rgb="FF000000"/>
        <rFont val="Calibri"/>
      </rPr>
      <t xml:space="preserve"> user's environment, the umask is typically set in the initialization file </t>
    </r>
    <r>
      <rPr>
        <b/>
        <sz val="11"/>
        <color rgb="FF000000"/>
        <rFont val="Calibri"/>
      </rPr>
      <t>.bash_profile</t>
    </r>
    <r>
      <rPr>
        <sz val="11"/>
        <color rgb="FF000000"/>
        <rFont val="Calibri"/>
      </rPr>
      <t xml:space="preserve">, but may also be set in </t>
    </r>
    <r>
      <rPr>
        <b/>
        <sz val="11"/>
        <color rgb="FF000000"/>
        <rFont val="Calibri"/>
      </rPr>
      <t>.profile</t>
    </r>
    <r>
      <rPr>
        <sz val="11"/>
        <color rgb="FF000000"/>
        <rFont val="Calibri"/>
      </rPr>
      <t xml:space="preserve"> or </t>
    </r>
    <r>
      <rPr>
        <b/>
        <sz val="11"/>
        <color rgb="FF000000"/>
        <rFont val="Calibri"/>
      </rPr>
      <t>.bashrc</t>
    </r>
    <r>
      <rPr>
        <sz val="11"/>
        <color rgb="FF000000"/>
        <rFont val="Calibri"/>
      </rPr>
      <t>. To set the umask, add the following to the appropriate profile file: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cd ~</t>
    </r>
    <r>
      <rPr>
        <sz val="11"/>
        <color rgb="FF006096"/>
        <rFont val="Roboto Condensed"/>
      </rPr>
      <t xml:space="preserve">
</t>
    </r>
    <r>
      <rPr>
        <sz val="11"/>
        <color rgb="FF006096"/>
        <rFont val="Roboto Condensed"/>
      </rPr>
      <t># ls -ld .{bash_profile,profile,bashrc}</t>
    </r>
    <r>
      <rPr>
        <sz val="11"/>
        <color rgb="FF006096"/>
        <rFont val="Roboto Condensed"/>
      </rPr>
      <t xml:space="preserve">
</t>
    </r>
    <r>
      <rPr>
        <sz val="11"/>
        <color rgb="FF006096"/>
        <rFont val="Roboto Condensed"/>
      </rPr>
      <t>ls: cannot access .profile: No such file or directory</t>
    </r>
    <r>
      <rPr>
        <sz val="11"/>
        <color rgb="FF006096"/>
        <rFont val="Roboto Condensed"/>
      </rPr>
      <t xml:space="preserve">
</t>
    </r>
    <r>
      <rPr>
        <sz val="11"/>
        <color rgb="FF006096"/>
        <rFont val="Roboto Condensed"/>
      </rPr>
      <t>ls: cannot access .bashrc: No such file or directory</t>
    </r>
    <r>
      <rPr>
        <sz val="11"/>
        <color rgb="FF006096"/>
        <rFont val="Roboto Condensed"/>
      </rPr>
      <t xml:space="preserve">
</t>
    </r>
    <r>
      <rPr>
        <sz val="11"/>
        <color rgb="FF006096"/>
        <rFont val="Roboto Condensed"/>
      </rPr>
      <t>-rwx------. 1 postgres postgres 267 Aug 14 12:59 .bash_profile</t>
    </r>
    <r>
      <rPr>
        <sz val="11"/>
        <color rgb="FF006096"/>
        <rFont val="Roboto Condensed"/>
      </rPr>
      <t xml:space="preserve">
</t>
    </r>
    <r>
      <rPr>
        <sz val="11"/>
        <color rgb="FF006096"/>
        <rFont val="Roboto Condensed"/>
      </rPr>
      <t># echo "umask 077" &gt;&gt; .bash_profile</t>
    </r>
    <r>
      <rPr>
        <sz val="11"/>
        <color rgb="FF006096"/>
        <rFont val="Roboto Condensed"/>
      </rPr>
      <t xml:space="preserve">
</t>
    </r>
    <r>
      <rPr>
        <sz val="11"/>
        <color rgb="FF006096"/>
        <rFont val="Roboto Condensed"/>
      </rPr>
      <t># source .bash_profile</t>
    </r>
    <r>
      <rPr>
        <sz val="11"/>
        <color rgb="FF006096"/>
        <rFont val="Roboto Condensed"/>
      </rPr>
      <t xml:space="preserve">
</t>
    </r>
    <r>
      <rPr>
        <sz val="11"/>
        <color rgb="FF006096"/>
        <rFont val="Roboto Condensed"/>
      </rPr>
      <t># umask</t>
    </r>
    <r>
      <rPr>
        <sz val="11"/>
        <color rgb="FF006096"/>
        <rFont val="Roboto Condensed"/>
      </rPr>
      <t xml:space="preserve">
</t>
    </r>
    <r>
      <rPr>
        <sz val="11"/>
        <color rgb="FF006096"/>
        <rFont val="Roboto Condensed"/>
      </rPr>
      <t>0077</t>
    </r>
    <r>
      <rPr>
        <sz val="11"/>
        <color rgb="FF006096"/>
        <rFont val="Roboto Condensed"/>
      </rPr>
      <t xml:space="preserve">
</t>
    </r>
  </si>
  <si>
    <r>
      <rPr>
        <sz val="11"/>
        <color rgb="FF000000"/>
        <rFont val="Calibri"/>
      </rPr>
      <t xml:space="preserve">Files are always created using a default set of permissions. File permissions can be restricted by applying a permissions mask called the </t>
    </r>
    <r>
      <rPr>
        <b/>
        <sz val="11"/>
        <color rgb="FF000000"/>
        <rFont val="Calibri"/>
      </rPr>
      <t>umask</t>
    </r>
    <r>
      <rPr>
        <sz val="11"/>
        <color rgb="FF000000"/>
        <rFont val="Calibri"/>
      </rPr>
      <t xml:space="preserve">. The </t>
    </r>
    <r>
      <rPr>
        <b/>
        <sz val="11"/>
        <color rgb="FF000000"/>
        <rFont val="Calibri"/>
      </rPr>
      <t>postgres</t>
    </r>
    <r>
      <rPr>
        <sz val="11"/>
        <color rgb="FF000000"/>
        <rFont val="Calibri"/>
      </rPr>
      <t xml:space="preserve"> user account should use a umask of </t>
    </r>
    <r>
      <rPr>
        <b/>
        <sz val="11"/>
        <color rgb="FF000000"/>
        <rFont val="Calibri"/>
      </rPr>
      <t>0077</t>
    </r>
    <r>
      <rPr>
        <sz val="11"/>
        <color rgb="FF000000"/>
        <rFont val="Calibri"/>
      </rPr>
      <t xml:space="preserve"> to deny file access to all user accounts except the owner.</t>
    </r>
  </si>
  <si>
    <r>
      <rPr>
        <sz val="11"/>
        <color rgb="FF000000"/>
        <rFont val="Calibri"/>
      </rPr>
      <t>To view the mask's current setting, execute the following commands: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xml:space="preserve"># su - postgres                            </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umask</t>
    </r>
    <r>
      <rPr>
        <sz val="11"/>
        <color rgb="FF006096"/>
        <rFont val="Roboto Condensed"/>
      </rPr>
      <t xml:space="preserve">
</t>
    </r>
    <r>
      <rPr>
        <sz val="11"/>
        <color rgb="FF006096"/>
        <rFont val="Roboto Condensed"/>
      </rPr>
      <t>0022</t>
    </r>
    <r>
      <rPr>
        <sz val="11"/>
        <color rgb="FF006096"/>
        <rFont val="Roboto Condensed"/>
      </rPr>
      <t xml:space="preserve">
</t>
    </r>
    <r>
      <rPr>
        <sz val="11"/>
        <color rgb="FF000000"/>
        <rFont val="Calibri"/>
      </rPr>
      <t xml:space="preserve">
</t>
    </r>
    <r>
      <rPr>
        <sz val="11"/>
        <color rgb="FF000000"/>
        <rFont val="Calibri"/>
      </rPr>
      <t xml:space="preserve">The umask must be </t>
    </r>
    <r>
      <rPr>
        <b/>
        <sz val="11"/>
        <color rgb="FF000000"/>
        <rFont val="Calibri"/>
      </rPr>
      <t>0077</t>
    </r>
    <r>
      <rPr>
        <sz val="11"/>
        <color rgb="FF000000"/>
        <rFont val="Calibri"/>
      </rPr>
      <t xml:space="preserve"> or more restrictive for the </t>
    </r>
    <r>
      <rPr>
        <b/>
        <sz val="11"/>
        <color rgb="FF000000"/>
        <rFont val="Calibri"/>
      </rPr>
      <t>postgres</t>
    </r>
    <r>
      <rPr>
        <sz val="11"/>
        <color rgb="FF000000"/>
        <rFont val="Calibri"/>
      </rPr>
      <t xml:space="preserve"> user, otherwise, this is a fail.</t>
    </r>
  </si>
  <si>
    <r>
      <rPr>
        <b/>
        <sz val="11"/>
        <color rgb="FF000000"/>
        <rFont val="Calibri"/>
      </rPr>
      <t>0022</t>
    </r>
  </si>
  <si>
    <t>2.2</t>
  </si>
  <si>
    <r>
      <rPr>
        <sz val="11"/>
        <rFont val="Calibri"/>
      </rPr>
      <t>Ensure extension directory has appropriate ownership and permissions</t>
    </r>
  </si>
  <si>
    <r>
      <rPr>
        <sz val="11"/>
        <color rgb="FF000000"/>
        <rFont val="Calibri"/>
      </rPr>
      <t>If needed, correct the permissions on the extension dir by executing:</t>
    </r>
    <r>
      <rPr>
        <sz val="11"/>
        <color rgb="FF000000"/>
        <rFont val="Calibri"/>
      </rPr>
      <t xml:space="preserve">
</t>
    </r>
    <r>
      <rPr>
        <sz val="11"/>
        <color rgb="FF006096"/>
        <rFont val="Roboto Condensed"/>
      </rPr>
      <t>sudo chown root:root $ext_dir</t>
    </r>
    <r>
      <rPr>
        <sz val="11"/>
        <color rgb="FF006096"/>
        <rFont val="Roboto Condensed"/>
      </rPr>
      <t xml:space="preserve">
</t>
    </r>
    <r>
      <rPr>
        <sz val="11"/>
        <color rgb="FF006096"/>
        <rFont val="Roboto Condensed"/>
      </rPr>
      <t>sudo chmod 0755 $ext_dir</t>
    </r>
    <r>
      <rPr>
        <sz val="11"/>
        <color rgb="FF006096"/>
        <rFont val="Roboto Condensed"/>
      </rPr>
      <t xml:space="preserve">
</t>
    </r>
    <r>
      <rPr>
        <sz val="11"/>
        <color rgb="FF000000"/>
        <rFont val="Calibri"/>
      </rPr>
      <t xml:space="preserve">
</t>
    </r>
    <r>
      <rPr>
        <sz val="11"/>
        <color rgb="FF000000"/>
        <rFont val="Calibri"/>
      </rPr>
      <t xml:space="preserve">If the permissions needed correct, it is </t>
    </r>
    <r>
      <rPr>
        <i/>
        <sz val="11"/>
        <color rgb="FF000000"/>
        <rFont val="Calibri"/>
      </rPr>
      <t>imperative</t>
    </r>
    <r>
      <rPr>
        <sz val="11"/>
        <color rgb="FF000000"/>
        <rFont val="Calibri"/>
      </rPr>
      <t xml:space="preserve"> that all extensions found in </t>
    </r>
    <r>
      <rPr>
        <b/>
        <sz val="11"/>
        <color rgb="FF000000"/>
        <rFont val="Calibri"/>
      </rPr>
      <t>$ext_dir</t>
    </r>
    <r>
      <rPr>
        <sz val="11"/>
        <color rgb="FF000000"/>
        <rFont val="Calibri"/>
      </rPr>
      <t xml:space="preserve"> are evaluated to ensure they have not been modified!</t>
    </r>
  </si>
  <si>
    <r>
      <rPr>
        <sz val="11"/>
        <color rgb="FF000000"/>
        <rFont val="Calibri"/>
      </rPr>
      <t>The extension directory is the location of the PostgreSQL extensions. Extensions are storage engines or user defined functions (UDFs).</t>
    </r>
  </si>
  <si>
    <r>
      <rPr>
        <sz val="11"/>
        <color rgb="FF000000"/>
        <rFont val="Calibri"/>
      </rPr>
      <t>Determine the PostgreSQL share directory:</t>
    </r>
    <r>
      <rPr>
        <sz val="11"/>
        <color rgb="FF000000"/>
        <rFont val="Calibri"/>
      </rPr>
      <t xml:space="preserve">
</t>
    </r>
    <r>
      <rPr>
        <sz val="11"/>
        <color rgb="FF006096"/>
        <rFont val="Roboto Condensed"/>
      </rPr>
      <t>sudo /usr/pgsql-13/bin/pg_config --sharedir</t>
    </r>
    <r>
      <rPr>
        <sz val="11"/>
        <color rgb="FF006096"/>
        <rFont val="Roboto Condensed"/>
      </rPr>
      <t xml:space="preserve">
</t>
    </r>
    <r>
      <rPr>
        <sz val="11"/>
        <color rgb="FF006096"/>
        <rFont val="Roboto Condensed"/>
      </rPr>
      <t>/usr/pgsql-13/share</t>
    </r>
    <r>
      <rPr>
        <sz val="11"/>
        <color rgb="FF006096"/>
        <rFont val="Roboto Condensed"/>
      </rPr>
      <t xml:space="preserve">
</t>
    </r>
    <r>
      <rPr>
        <sz val="11"/>
        <color rgb="FF000000"/>
        <rFont val="Calibri"/>
      </rPr>
      <t xml:space="preserve">
</t>
    </r>
    <r>
      <rPr>
        <sz val="11"/>
        <color rgb="FF000000"/>
        <rFont val="Calibri"/>
      </rPr>
      <t>The extension directory, lives under that share directory:</t>
    </r>
    <r>
      <rPr>
        <sz val="11"/>
        <color rgb="FF000000"/>
        <rFont val="Calibri"/>
      </rPr>
      <t xml:space="preserve">
</t>
    </r>
    <r>
      <rPr>
        <sz val="11"/>
        <color rgb="FF006096"/>
        <rFont val="Roboto Condensed"/>
      </rPr>
      <t>sudo export ext_dir=/usr/pgsql-13/share/extension</t>
    </r>
    <r>
      <rPr>
        <sz val="11"/>
        <color rgb="FF006096"/>
        <rFont val="Roboto Condensed"/>
      </rPr>
      <t xml:space="preserve">
</t>
    </r>
    <r>
      <rPr>
        <sz val="11"/>
        <color rgb="FF006096"/>
        <rFont val="Roboto Condensed"/>
      </rPr>
      <t>sudo ls -ld $ext_dir</t>
    </r>
    <r>
      <rPr>
        <sz val="11"/>
        <color rgb="FF006096"/>
        <rFont val="Roboto Condensed"/>
      </rPr>
      <t xml:space="preserve">
</t>
    </r>
    <r>
      <rPr>
        <sz val="11"/>
        <color rgb="FF000000"/>
        <rFont val="Calibri"/>
      </rPr>
      <t xml:space="preserve">
</t>
    </r>
    <r>
      <rPr>
        <sz val="11"/>
        <color rgb="FF000000"/>
        <rFont val="Calibri"/>
      </rPr>
      <t>This should return:</t>
    </r>
    <r>
      <rPr>
        <sz val="11"/>
        <color rgb="FF000000"/>
        <rFont val="Calibri"/>
      </rPr>
      <t xml:space="preserve">
</t>
    </r>
    <r>
      <rPr>
        <sz val="11"/>
        <color rgb="FF006096"/>
        <rFont val="Roboto Condensed"/>
      </rPr>
      <t>drwxr-xr-x 1 root root 7826 Feb  9 14:27 /usr/pgsql-13/share/extension</t>
    </r>
    <r>
      <rPr>
        <sz val="11"/>
        <color rgb="FF006096"/>
        <rFont val="Roboto Condensed"/>
      </rPr>
      <t xml:space="preserve">
</t>
    </r>
    <r>
      <rPr>
        <sz val="11"/>
        <color rgb="FF000000"/>
        <rFont val="Calibri"/>
      </rPr>
      <t xml:space="preserve">
</t>
    </r>
    <r>
      <rPr>
        <sz val="11"/>
        <color rgb="FF000000"/>
        <rFont val="Calibri"/>
      </rPr>
      <t>Any differences in permissions (the first field) is a failure.</t>
    </r>
  </si>
  <si>
    <t>2.3</t>
  </si>
  <si>
    <r>
      <rPr>
        <sz val="11"/>
        <rFont val="Calibri"/>
      </rPr>
      <t>Disable PostgreSQL Command History</t>
    </r>
  </si>
  <si>
    <r>
      <rPr>
        <sz val="11"/>
        <color rgb="FF000000"/>
        <rFont val="Calibri"/>
      </rPr>
      <t>For each OS user on the PostgreSQL server, perform the following steps to implement this setting:</t>
    </r>
    <r>
      <rPr>
        <sz val="11"/>
        <color rgb="FF000000"/>
        <rFont val="Calibri"/>
      </rPr>
      <t xml:space="preserve">
</t>
    </r>
    <r>
      <rPr>
        <sz val="11"/>
        <color rgb="FF000000"/>
        <rFont val="Calibri"/>
      </rPr>
      <t xml:space="preserve">-  Remove </t>
    </r>
    <r>
      <rPr>
        <b/>
        <sz val="11"/>
        <color rgb="FF000000"/>
        <rFont val="Calibri"/>
      </rPr>
      <t>.psql_history</t>
    </r>
    <r>
      <rPr>
        <sz val="11"/>
        <color rgb="FF000000"/>
        <rFont val="Calibri"/>
      </rPr>
      <t xml:space="preserve"> if it exists.</t>
    </r>
    <r>
      <rPr>
        <sz val="11"/>
        <color rgb="FF000000"/>
        <rFont val="Calibri"/>
      </rPr>
      <t xml:space="preserve">
</t>
    </r>
    <r>
      <rPr>
        <sz val="11"/>
        <color rgb="FF006096"/>
        <rFont val="Roboto Condensed"/>
      </rPr>
      <t>rm -f ~&lt;user&gt;/.psql_history || true</t>
    </r>
    <r>
      <rPr>
        <sz val="11"/>
        <color rgb="FF006096"/>
        <rFont val="Roboto Condensed"/>
      </rPr>
      <t xml:space="preserve">
</t>
    </r>
    <r>
      <rPr>
        <sz val="11"/>
        <color rgb="FF000000"/>
        <rFont val="Calibri"/>
      </rPr>
      <t xml:space="preserve">
</t>
    </r>
    <r>
      <rPr>
        <sz val="11"/>
        <color rgb="FF000000"/>
        <rFont val="Calibri"/>
      </rPr>
      <t>-  Use either of the techniques below to prevent it from being created again:</t>
    </r>
    <r>
      <rPr>
        <sz val="11"/>
        <color rgb="FF000000"/>
        <rFont val="Calibri"/>
      </rPr>
      <t xml:space="preserve">
</t>
    </r>
    <r>
      <rPr>
        <sz val="11"/>
        <color rgb="FF000000"/>
        <rFont val="Calibri"/>
      </rPr>
      <t xml:space="preserve">- Set the </t>
    </r>
    <r>
      <rPr>
        <b/>
        <sz val="11"/>
        <color rgb="FF000000"/>
        <rFont val="Calibri"/>
      </rPr>
      <t>HISTFILE</t>
    </r>
    <r>
      <rPr>
        <sz val="11"/>
        <color rgb="FF000000"/>
        <rFont val="Calibri"/>
      </rPr>
      <t xml:space="preserve"> variable to </t>
    </r>
    <r>
      <rPr>
        <b/>
        <sz val="11"/>
        <color rgb="FF000000"/>
        <rFont val="Calibri"/>
      </rPr>
      <t>/dev/null</t>
    </r>
    <r>
      <rPr>
        <sz val="11"/>
        <color rgb="FF000000"/>
        <rFont val="Calibri"/>
      </rPr>
      <t xml:space="preserve"> in </t>
    </r>
    <r>
      <rPr>
        <b/>
        <sz val="11"/>
        <color rgb="FF000000"/>
        <rFont val="Calibri"/>
      </rPr>
      <t>~&lt;user&gt;/.psqlrc</t>
    </r>
    <r>
      <rPr>
        <sz val="11"/>
        <color rgb="FF000000"/>
        <rFont val="Calibri"/>
      </rPr>
      <t xml:space="preserve">
</t>
    </r>
    <r>
      <rPr>
        <sz val="11"/>
        <color rgb="FF006096"/>
        <rFont val="Roboto Condensed"/>
      </rPr>
      <t>cat &lt;&lt; EOF &gt;&gt; ~&lt;user&gt;/.psqlrc</t>
    </r>
    <r>
      <rPr>
        <sz val="11"/>
        <color rgb="FF006096"/>
        <rFont val="Roboto Condensed"/>
      </rPr>
      <t xml:space="preserve">
</t>
    </r>
    <r>
      <rPr>
        <sz val="11"/>
        <color rgb="FF006096"/>
        <rFont val="Roboto Condensed"/>
      </rPr>
      <t>\set HISTFILE /dev/null</t>
    </r>
    <r>
      <rPr>
        <sz val="11"/>
        <color rgb="FF006096"/>
        <rFont val="Roboto Condensed"/>
      </rPr>
      <t xml:space="preserve">
</t>
    </r>
    <r>
      <rPr>
        <sz val="11"/>
        <color rgb="FF006096"/>
        <rFont val="Roboto Condensed"/>
      </rPr>
      <t>EOF</t>
    </r>
    <r>
      <rPr>
        <sz val="11"/>
        <color rgb="FF006096"/>
        <rFont val="Roboto Condensed"/>
      </rPr>
      <t xml:space="preserve">
</t>
    </r>
    <r>
      <rPr>
        <sz val="11"/>
        <color rgb="FF000000"/>
        <rFont val="Calibri"/>
      </rPr>
      <t xml:space="preserve">
</t>
    </r>
    <r>
      <rPr>
        <sz val="11"/>
        <color rgb="FF000000"/>
        <rFont val="Calibri"/>
      </rPr>
      <t xml:space="preserve">- Create </t>
    </r>
    <r>
      <rPr>
        <b/>
        <sz val="11"/>
        <color rgb="FF000000"/>
        <rFont val="Calibri"/>
      </rPr>
      <t>~&lt;user&gt;/.psql_history</t>
    </r>
    <r>
      <rPr>
        <sz val="11"/>
        <color rgb="FF000000"/>
        <rFont val="Calibri"/>
      </rPr>
      <t xml:space="preserve"> as a symbolic to </t>
    </r>
    <r>
      <rPr>
        <b/>
        <sz val="11"/>
        <color rgb="FF000000"/>
        <rFont val="Calibri"/>
      </rPr>
      <t>/dev/null</t>
    </r>
    <r>
      <rPr>
        <sz val="11"/>
        <color rgb="FF000000"/>
        <rFont val="Calibri"/>
      </rPr>
      <t>.</t>
    </r>
    <r>
      <rPr>
        <sz val="11"/>
        <color rgb="FF000000"/>
        <rFont val="Calibri"/>
      </rPr>
      <t xml:space="preserve">
</t>
    </r>
    <r>
      <rPr>
        <sz val="11"/>
        <color rgb="FF006096"/>
        <rFont val="Roboto Condensed"/>
      </rPr>
      <t>ln -s /dev/null $HOME/.psql_history</t>
    </r>
    <r>
      <rPr>
        <sz val="11"/>
        <color rgb="FF006096"/>
        <rFont val="Roboto Condensed"/>
      </rPr>
      <t xml:space="preserve">
</t>
    </r>
    <r>
      <rPr>
        <sz val="11"/>
        <color rgb="FF000000"/>
        <rFont val="Calibri"/>
      </rPr>
      <t xml:space="preserve">
</t>
    </r>
    <r>
      <rPr>
        <sz val="11"/>
        <color rgb="FF000000"/>
        <rFont val="Calibri"/>
      </rPr>
      <t xml:space="preserve">-  Set the </t>
    </r>
    <r>
      <rPr>
        <b/>
        <sz val="11"/>
        <color rgb="FF000000"/>
        <rFont val="Calibri"/>
      </rPr>
      <t>PSQL_HISTORY</t>
    </r>
    <r>
      <rPr>
        <sz val="11"/>
        <color rgb="FF000000"/>
        <rFont val="Calibri"/>
      </rPr>
      <t xml:space="preserve"> variable for all users:</t>
    </r>
    <r>
      <rPr>
        <sz val="11"/>
        <color rgb="FF000000"/>
        <rFont val="Calibri"/>
      </rPr>
      <t xml:space="preserve">
</t>
    </r>
    <r>
      <rPr>
        <sz val="11"/>
        <color rgb="FF006096"/>
        <rFont val="Roboto Condensed"/>
      </rPr>
      <t>sudo echo 'PSQL_HISTORY=/dev/null' &gt;&gt; /etc/environment</t>
    </r>
    <r>
      <rPr>
        <sz val="11"/>
        <color rgb="FF006096"/>
        <rFont val="Roboto Condensed"/>
      </rPr>
      <t xml:space="preserve">
</t>
    </r>
  </si>
  <si>
    <r>
      <rPr>
        <sz val="11"/>
        <color rgb="FF000000"/>
        <rFont val="Calibri"/>
      </rPr>
      <t xml:space="preserve">On Linux/UNIX, the PostgreSQL client logs most interactive statements to a history file.The default PostgreSQL history file is named </t>
    </r>
    <r>
      <rPr>
        <b/>
        <sz val="11"/>
        <color rgb="FF000000"/>
        <rFont val="Calibri"/>
      </rPr>
      <t>.psql_history</t>
    </r>
    <r>
      <rPr>
        <sz val="11"/>
        <color rgb="FF000000"/>
        <rFont val="Calibri"/>
      </rPr>
      <t xml:space="preserve"> in the user's home directory.</t>
    </r>
    <r>
      <rPr>
        <sz val="11"/>
        <color rgb="FF000000"/>
        <rFont val="Calibri"/>
      </rPr>
      <t xml:space="preserve">
</t>
    </r>
    <r>
      <rPr>
        <sz val="11"/>
        <color rgb="FF000000"/>
        <rFont val="Calibri"/>
      </rPr>
      <t>The PostgreSQL command history should be disabled.</t>
    </r>
  </si>
  <si>
    <r>
      <rPr>
        <sz val="11"/>
        <color rgb="FF000000"/>
        <rFont val="Calibri"/>
      </rPr>
      <t>Execute the following command as privileged user to assess this recommendation:</t>
    </r>
    <r>
      <rPr>
        <sz val="11"/>
        <color rgb="FF000000"/>
        <rFont val="Calibri"/>
      </rPr>
      <t xml:space="preserve">
</t>
    </r>
    <r>
      <rPr>
        <sz val="11"/>
        <color rgb="FF006096"/>
        <rFont val="Roboto Condensed"/>
      </rPr>
      <t>sudo find /home -name ".psql_history" -exec ls -la {} \;</t>
    </r>
    <r>
      <rPr>
        <sz val="11"/>
        <color rgb="FF006096"/>
        <rFont val="Roboto Condensed"/>
      </rPr>
      <t xml:space="preserve">
</t>
    </r>
    <r>
      <rPr>
        <sz val="11"/>
        <color rgb="FF006096"/>
        <rFont val="Roboto Condensed"/>
      </rPr>
      <t>sudo find /root -name ".psql_history" -exec ls -la {} \;</t>
    </r>
    <r>
      <rPr>
        <sz val="11"/>
        <color rgb="FF006096"/>
        <rFont val="Roboto Condensed"/>
      </rPr>
      <t xml:space="preserve">
</t>
    </r>
    <r>
      <rPr>
        <sz val="11"/>
        <color rgb="FF000000"/>
        <rFont val="Calibri"/>
      </rPr>
      <t xml:space="preserve">
</t>
    </r>
    <r>
      <rPr>
        <sz val="11"/>
        <color rgb="FF000000"/>
        <rFont val="Calibri"/>
      </rPr>
      <t xml:space="preserve">For each file returned, determine whether that file is symbolically linked to </t>
    </r>
    <r>
      <rPr>
        <b/>
        <sz val="11"/>
        <color rgb="FF000000"/>
        <rFont val="Calibri"/>
      </rPr>
      <t>/dev/null</t>
    </r>
    <r>
      <rPr>
        <sz val="11"/>
        <color rgb="FF000000"/>
        <rFont val="Calibri"/>
      </rPr>
      <t>:</t>
    </r>
    <r>
      <rPr>
        <sz val="11"/>
        <color rgb="FF000000"/>
        <rFont val="Calibri"/>
      </rPr>
      <t xml:space="preserve">
</t>
    </r>
    <r>
      <rPr>
        <sz val="11"/>
        <color rgb="FF006096"/>
        <rFont val="Roboto Condensed"/>
      </rPr>
      <t>lrwxrwxrwx 1 doug doug 9 Feb 26 18:18 /home/doug/.psql_history -&gt; /dev/null</t>
    </r>
    <r>
      <rPr>
        <sz val="11"/>
        <color rgb="FF006096"/>
        <rFont val="Roboto Condensed"/>
      </rPr>
      <t xml:space="preserve">
</t>
    </r>
    <r>
      <rPr>
        <sz val="11"/>
        <color rgb="FF006096"/>
        <rFont val="Roboto Condensed"/>
      </rPr>
      <t>lrwxrwxrwx 1 jim  jim  9 Feb 26 18:18 /home/jim/.psql_history</t>
    </r>
    <r>
      <rPr>
        <sz val="11"/>
        <color rgb="FF006096"/>
        <rFont val="Roboto Condensed"/>
      </rPr>
      <t xml:space="preserve">
</t>
    </r>
    <r>
      <rPr>
        <sz val="11"/>
        <color rgb="FF000000"/>
        <rFont val="Calibri"/>
      </rPr>
      <t xml:space="preserve">
</t>
    </r>
    <r>
      <rPr>
        <sz val="11"/>
        <color rgb="FF000000"/>
        <rFont val="Calibri"/>
      </rPr>
      <t>In the above, Jim's history file is a finding, while Doug's is not.</t>
    </r>
  </si>
  <si>
    <t>2.4</t>
  </si>
  <si>
    <r>
      <rPr>
        <sz val="11"/>
        <rFont val="Calibri"/>
      </rPr>
      <t>Ensure Passwords are Not Stored in the service file</t>
    </r>
  </si>
  <si>
    <r>
      <rPr>
        <sz val="11"/>
        <color rgb="FF000000"/>
        <rFont val="Calibri"/>
      </rPr>
      <t xml:space="preserve">Delete every </t>
    </r>
    <r>
      <rPr>
        <b/>
        <sz val="11"/>
        <color rgb="FF000000"/>
        <rFont val="Calibri"/>
      </rPr>
      <t>password</t>
    </r>
    <r>
      <rPr>
        <sz val="11"/>
        <color rgb="FF000000"/>
        <rFont val="Calibri"/>
      </rPr>
      <t xml:space="preserve"> entry in the file(s) previously identified.</t>
    </r>
  </si>
  <si>
    <r>
      <rPr>
        <sz val="11"/>
        <color rgb="FF000000"/>
        <rFont val="Calibri"/>
      </rPr>
      <t xml:space="preserve">One can set a </t>
    </r>
    <r>
      <rPr>
        <b/>
        <sz val="11"/>
        <color rgb="FF000000"/>
        <rFont val="Calibri"/>
      </rPr>
      <t>password</t>
    </r>
    <r>
      <rPr>
        <sz val="11"/>
        <color rgb="FF000000"/>
        <rFont val="Calibri"/>
      </rPr>
      <t xml:space="preserve"> in a PostgreSQL connection service file. Verify the </t>
    </r>
    <r>
      <rPr>
        <b/>
        <sz val="11"/>
        <color rgb="FF000000"/>
        <rFont val="Calibri"/>
      </rPr>
      <t>password</t>
    </r>
    <r>
      <rPr>
        <sz val="11"/>
        <color rgb="FF000000"/>
        <rFont val="Calibri"/>
      </rPr>
      <t xml:space="preserve"> option is not used in a connection service file.</t>
    </r>
  </si>
  <si>
    <r>
      <rPr>
        <sz val="11"/>
        <color rgb="FF000000"/>
        <rFont val="Calibri"/>
      </rPr>
      <t>The global configuration is by default readable for all users on the system.This is needed for global defaults (prompt, port, socket, etc.).If a password is present in this file then all users on the system may be able to access it.</t>
    </r>
  </si>
  <si>
    <r>
      <rPr>
        <sz val="11"/>
        <color rgb="FF000000"/>
        <rFont val="Calibri"/>
      </rPr>
      <t>To assess this recommendation, perform the following steps:</t>
    </r>
    <r>
      <rPr>
        <sz val="11"/>
        <color rgb="FF000000"/>
        <rFont val="Calibri"/>
      </rPr>
      <t xml:space="preserve">
</t>
    </r>
    <r>
      <rPr>
        <sz val="11"/>
        <color rgb="FF006096"/>
        <rFont val="Roboto Condensed"/>
      </rPr>
      <t>sudo find / -name .pg_service.conf -type f -exec cat {} \; 2&gt;/dev/null | grep password</t>
    </r>
    <r>
      <rPr>
        <sz val="11"/>
        <color rgb="FF006096"/>
        <rFont val="Roboto Condensed"/>
      </rPr>
      <t xml:space="preserve">
</t>
    </r>
    <r>
      <rPr>
        <sz val="11"/>
        <color rgb="FF006096"/>
        <rFont val="Roboto Condensed"/>
      </rPr>
      <t>sudo grep password /root/.pg_service.conf</t>
    </r>
    <r>
      <rPr>
        <sz val="11"/>
        <color rgb="FF006096"/>
        <rFont val="Roboto Condensed"/>
      </rPr>
      <t xml:space="preserve">
</t>
    </r>
    <r>
      <rPr>
        <sz val="11"/>
        <color rgb="FF006096"/>
        <rFont val="Roboto Condensed"/>
      </rPr>
      <t>grep password "${PGSERVICEFILE}"</t>
    </r>
    <r>
      <rPr>
        <sz val="11"/>
        <color rgb="FF006096"/>
        <rFont val="Roboto Condensed"/>
      </rPr>
      <t xml:space="preserve">
</t>
    </r>
    <r>
      <rPr>
        <sz val="11"/>
        <color rgb="FF006096"/>
        <rFont val="Roboto Condensed"/>
      </rPr>
      <t>grep password "${PGSYSCONFDIR}/pg_service.conf"</t>
    </r>
    <r>
      <rPr>
        <sz val="11"/>
        <color rgb="FF006096"/>
        <rFont val="Roboto Condensed"/>
      </rPr>
      <t xml:space="preserve">
</t>
    </r>
    <r>
      <rPr>
        <sz val="11"/>
        <color rgb="FF000000"/>
        <rFont val="Calibri"/>
      </rPr>
      <t xml:space="preserve">
</t>
    </r>
    <r>
      <rPr>
        <sz val="11"/>
        <color rgb="FF000000"/>
        <rFont val="Calibri"/>
      </rPr>
      <t xml:space="preserve">If any of the commands above returns a line </t>
    </r>
    <r>
      <rPr>
        <b/>
        <sz val="11"/>
        <color rgb="FF000000"/>
        <rFont val="Calibri"/>
      </rPr>
      <t>password=...</t>
    </r>
    <r>
      <rPr>
        <sz val="11"/>
        <color rgb="FF000000"/>
        <rFont val="Calibri"/>
      </rPr>
      <t>, this is a finding.</t>
    </r>
  </si>
  <si>
    <t>PostgreSQL Logging</t>
  </si>
  <si>
    <t>3.1.2</t>
  </si>
  <si>
    <r>
      <rPr>
        <sz val="11"/>
        <rFont val="Calibri"/>
      </rPr>
      <t>Ensure the log destinations are set correctly</t>
    </r>
  </si>
  <si>
    <r>
      <rPr>
        <sz val="11"/>
        <color rgb="FF000000"/>
        <rFont val="Calibri"/>
      </rPr>
      <t xml:space="preserve">Execute the following SQL statements to remediate this setting (in this example, setting the log destination to </t>
    </r>
    <r>
      <rPr>
        <b/>
        <sz val="11"/>
        <color rgb="FF000000"/>
        <rFont val="Calibri"/>
      </rPr>
      <t>csvlog</t>
    </r>
    <r>
      <rPr>
        <sz val="11"/>
        <color rgb="FF000000"/>
        <rFont val="Calibri"/>
      </rPr>
      <t>):</t>
    </r>
    <r>
      <rPr>
        <sz val="11"/>
        <color rgb="FF000000"/>
        <rFont val="Calibri"/>
      </rPr>
      <t xml:space="preserve">
</t>
    </r>
    <r>
      <rPr>
        <sz val="11"/>
        <color rgb="FF006096"/>
        <rFont val="Roboto Condensed"/>
      </rPr>
      <t>postgres=# alter system set log_destination = 'csvlog';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more than one log destination is to be used, set this parameter to a list of desired log destinations separated by commas (e.g. '</t>
    </r>
    <r>
      <rPr>
        <b/>
        <sz val="11"/>
        <color rgb="FF000000"/>
        <rFont val="Calibri"/>
      </rPr>
      <t>csvlog, stderr</t>
    </r>
    <r>
      <rPr>
        <sz val="11"/>
        <color rgb="FF000000"/>
        <rFont val="Calibri"/>
      </rPr>
      <t>').</t>
    </r>
  </si>
  <si>
    <r>
      <rPr>
        <sz val="11"/>
        <color rgb="FF000000"/>
        <rFont val="Calibri"/>
      </rPr>
      <t xml:space="preserve">PostgreSQL supports several methods for logging server messages, including </t>
    </r>
    <r>
      <rPr>
        <b/>
        <sz val="11"/>
        <color rgb="FF000000"/>
        <rFont val="Calibri"/>
      </rPr>
      <t>stderr</t>
    </r>
    <r>
      <rPr>
        <sz val="11"/>
        <color rgb="FF000000"/>
        <rFont val="Calibri"/>
      </rPr>
      <t xml:space="preserve">, </t>
    </r>
    <r>
      <rPr>
        <b/>
        <sz val="11"/>
        <color rgb="FF000000"/>
        <rFont val="Calibri"/>
      </rPr>
      <t>csvlog</t>
    </r>
    <r>
      <rPr>
        <sz val="11"/>
        <color rgb="FF000000"/>
        <rFont val="Calibri"/>
      </rPr>
      <t xml:space="preserve">, </t>
    </r>
    <r>
      <rPr>
        <b/>
        <sz val="11"/>
        <color rgb="FF000000"/>
        <rFont val="Calibri"/>
      </rPr>
      <t>syslog</t>
    </r>
    <r>
      <rPr>
        <sz val="11"/>
        <color rgb="FF000000"/>
        <rFont val="Calibri"/>
      </rPr>
      <t xml:space="preserve">, and </t>
    </r>
    <r>
      <rPr>
        <b/>
        <sz val="11"/>
        <color rgb="FF000000"/>
        <rFont val="Calibri"/>
      </rPr>
      <t>jsonlog</t>
    </r>
    <r>
      <rPr>
        <sz val="11"/>
        <color rgb="FF000000"/>
        <rFont val="Calibri"/>
      </rPr>
      <t xml:space="preserve">. On Windows, </t>
    </r>
    <r>
      <rPr>
        <b/>
        <sz val="11"/>
        <color rgb="FF000000"/>
        <rFont val="Calibri"/>
      </rPr>
      <t>eventlog</t>
    </r>
    <r>
      <rPr>
        <sz val="11"/>
        <color rgb="FF000000"/>
        <rFont val="Calibri"/>
      </rPr>
      <t xml:space="preserve"> is also supported. One or more of these destinations should be set for server log output.</t>
    </r>
  </si>
  <si>
    <r>
      <rPr>
        <sz val="11"/>
        <color rgb="FF000000"/>
        <rFont val="Calibri"/>
      </rPr>
      <t>Execute the following SQL statement to view the currently active log destinations:</t>
    </r>
    <r>
      <rPr>
        <sz val="11"/>
        <color rgb="FF000000"/>
        <rFont val="Calibri"/>
      </rPr>
      <t xml:space="preserve">
</t>
    </r>
    <r>
      <rPr>
        <sz val="11"/>
        <color rgb="FF006096"/>
        <rFont val="Roboto Condensed"/>
      </rPr>
      <t>postgres=# show log_destination;</t>
    </r>
    <r>
      <rPr>
        <sz val="11"/>
        <color rgb="FF006096"/>
        <rFont val="Roboto Condensed"/>
      </rPr>
      <t xml:space="preserve">
</t>
    </r>
    <r>
      <rPr>
        <sz val="11"/>
        <color rgb="FF006096"/>
        <rFont val="Roboto Condensed"/>
      </rPr>
      <t xml:space="preserve"> log_destination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stderr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 log destinations should comply with your organization's policies on logging. If all the expected log destinations are not set, this is a fail.</t>
    </r>
  </si>
  <si>
    <r>
      <rPr>
        <b/>
        <sz val="11"/>
        <color rgb="FF000000"/>
        <rFont val="Calibri"/>
      </rPr>
      <t>stderr</t>
    </r>
  </si>
  <si>
    <t>3.1.3</t>
  </si>
  <si>
    <r>
      <rPr>
        <sz val="11"/>
        <rFont val="Calibri"/>
      </rPr>
      <t>Ensure the logging collector is enabled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</si>
  <si>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logging_collector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0000"/>
        <rFont val="Calibri"/>
      </rPr>
      <t xml:space="preserve">
</t>
    </r>
    <r>
      <rPr>
        <sz val="11"/>
        <color rgb="FF000000"/>
        <rFont val="Calibri"/>
      </rPr>
      <t>Unfortunately, this setting can only be changed at the server (re)start. As root, restart the PostgreSQL service for this change to take effect: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postgresql-13</t>
    </r>
    <r>
      <rPr>
        <sz val="11"/>
        <color rgb="FF006096"/>
        <rFont val="Roboto Condensed"/>
      </rPr>
      <t xml:space="preserve">
</t>
    </r>
    <r>
      <rPr>
        <sz val="11"/>
        <color rgb="FF006096"/>
        <rFont val="Roboto Condensed"/>
      </rPr>
      <t># systemctl status postgresql-13|grep 'ago$'</t>
    </r>
    <r>
      <rPr>
        <sz val="11"/>
        <color rgb="FF006096"/>
        <rFont val="Roboto Condensed"/>
      </rPr>
      <t xml:space="preserve">
</t>
    </r>
    <r>
      <rPr>
        <sz val="11"/>
        <color rgb="FF006096"/>
        <rFont val="Roboto Condensed"/>
      </rPr>
      <t xml:space="preserve">   Active: active (running) since &lt;date&gt;; &lt;count&gt;s ago</t>
    </r>
    <r>
      <rPr>
        <sz val="11"/>
        <color rgb="FF006096"/>
        <rFont val="Roboto Condensed"/>
      </rPr>
      <t xml:space="preserve">
</t>
    </r>
  </si>
  <si>
    <r>
      <rPr>
        <sz val="11"/>
        <color rgb="FF000000"/>
        <rFont val="Calibri"/>
      </rPr>
      <t xml:space="preserve">The logging collector is a background process that captures log messages sent to </t>
    </r>
    <r>
      <rPr>
        <b/>
        <sz val="11"/>
        <color rgb="FF000000"/>
        <rFont val="Calibri"/>
      </rPr>
      <t>stderr</t>
    </r>
    <r>
      <rPr>
        <sz val="11"/>
        <color rgb="FF000000"/>
        <rFont val="Calibri"/>
      </rPr>
      <t xml:space="preserve"> and redirects them into log files. The </t>
    </r>
    <r>
      <rPr>
        <b/>
        <sz val="11"/>
        <color rgb="FF000000"/>
        <rFont val="Calibri"/>
      </rPr>
      <t>logging_collector</t>
    </r>
    <r>
      <rPr>
        <sz val="11"/>
        <color rgb="FF000000"/>
        <rFont val="Calibri"/>
      </rPr>
      <t xml:space="preserve"> setting must be enabled in order for this process to run. It can only be set at the server start.</t>
    </r>
  </si>
  <si>
    <r>
      <rPr>
        <sz val="11"/>
        <color rgb="FF000000"/>
        <rFont val="Calibri"/>
      </rPr>
      <t xml:space="preserve">Execute the following SQL statement and confirm that the </t>
    </r>
    <r>
      <rPr>
        <b/>
        <sz val="11"/>
        <color rgb="FF000000"/>
        <rFont val="Calibri"/>
      </rPr>
      <t>logging_collector</t>
    </r>
    <r>
      <rPr>
        <sz val="11"/>
        <color rgb="FF000000"/>
        <rFont val="Calibri"/>
      </rPr>
      <t xml:space="preserve"> is enabled (</t>
    </r>
    <r>
      <rPr>
        <b/>
        <sz val="11"/>
        <color rgb="FF000000"/>
        <rFont val="Calibri"/>
      </rPr>
      <t>on</t>
    </r>
    <r>
      <rPr>
        <sz val="11"/>
        <color rgb="FF000000"/>
        <rFont val="Calibri"/>
      </rPr>
      <t>):</t>
    </r>
    <r>
      <rPr>
        <sz val="11"/>
        <color rgb="FF000000"/>
        <rFont val="Calibri"/>
      </rPr>
      <t xml:space="preserve">
</t>
    </r>
    <r>
      <rPr>
        <sz val="11"/>
        <color rgb="FF006096"/>
        <rFont val="Roboto Condensed"/>
      </rPr>
      <t>postgres=# show logging_collector;</t>
    </r>
    <r>
      <rPr>
        <sz val="11"/>
        <color rgb="FF006096"/>
        <rFont val="Roboto Condensed"/>
      </rPr>
      <t xml:space="preserve">
</t>
    </r>
    <r>
      <rPr>
        <sz val="11"/>
        <color rgb="FF006096"/>
        <rFont val="Roboto Condensed"/>
      </rPr>
      <t xml:space="preserve"> logging_collector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</si>
  <si>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on</t>
    </r>
  </si>
  <si>
    <t>3.1.4</t>
  </si>
  <si>
    <r>
      <rPr>
        <sz val="11"/>
        <rFont val="Calibri"/>
      </rPr>
      <t>Ensure the log file destination directory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</si>
  <si>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log_directory='/var/log/postgres';</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log_directory;</t>
    </r>
    <r>
      <rPr>
        <sz val="11"/>
        <color rgb="FF006096"/>
        <rFont val="Roboto Condensed"/>
      </rPr>
      <t xml:space="preserve">
</t>
    </r>
    <r>
      <rPr>
        <sz val="11"/>
        <color rgb="FF006096"/>
        <rFont val="Roboto Condensed"/>
      </rPr>
      <t xml:space="preserve"> log_directory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/var/log/postgres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use of </t>
    </r>
    <r>
      <rPr>
        <b/>
        <sz val="11"/>
        <color rgb="FF000000"/>
        <rFont val="Calibri"/>
      </rPr>
      <t>/var/log/postgres</t>
    </r>
    <r>
      <rPr>
        <sz val="11"/>
        <color rgb="FF000000"/>
        <rFont val="Calibri"/>
      </rPr>
      <t xml:space="preserve">, above, is an example. This should be set to an appropriate path as defined by your organization's logging requirements. Having said that, it </t>
    </r>
    <r>
      <rPr>
        <b/>
        <sz val="11"/>
        <color rgb="FF000000"/>
        <rFont val="Calibri"/>
      </rPr>
      <t>is</t>
    </r>
    <r>
      <rPr>
        <sz val="11"/>
        <color rgb="FF000000"/>
        <rFont val="Calibri"/>
      </rPr>
      <t xml:space="preserve"> a good idea to have the logs outside of your </t>
    </r>
    <r>
      <rPr>
        <b/>
        <sz val="11"/>
        <color rgb="FF000000"/>
        <rFont val="Calibri"/>
      </rPr>
      <t>PGDATA</t>
    </r>
    <r>
      <rPr>
        <sz val="11"/>
        <color rgb="FF000000"/>
        <rFont val="Calibri"/>
      </rPr>
      <t xml:space="preserve"> directory so that they are not included by things like </t>
    </r>
    <r>
      <rPr>
        <b/>
        <sz val="11"/>
        <color rgb="FF000000"/>
        <rFont val="Calibri"/>
      </rPr>
      <t>pg_basebackup</t>
    </r>
    <r>
      <rPr>
        <sz val="11"/>
        <color rgb="FF000000"/>
        <rFont val="Calibri"/>
      </rPr>
      <t xml:space="preserve"> or </t>
    </r>
    <r>
      <rPr>
        <b/>
        <sz val="11"/>
        <color rgb="FF000000"/>
        <rFont val="Calibri"/>
      </rPr>
      <t>pgBackRest</t>
    </r>
    <r>
      <rPr>
        <sz val="11"/>
        <color rgb="FF000000"/>
        <rFont val="Calibri"/>
      </rPr>
      <t>.</t>
    </r>
  </si>
  <si>
    <r>
      <rPr>
        <sz val="11"/>
        <color rgb="FF000000"/>
        <rFont val="Calibri"/>
      </rPr>
      <t xml:space="preserve">The </t>
    </r>
    <r>
      <rPr>
        <b/>
        <sz val="11"/>
        <color rgb="FF000000"/>
        <rFont val="Calibri"/>
      </rPr>
      <t>log_directory</t>
    </r>
    <r>
      <rPr>
        <sz val="11"/>
        <color rgb="FF000000"/>
        <rFont val="Calibri"/>
      </rPr>
      <t xml:space="preserve"> setting specifies the destination directory for log files when </t>
    </r>
    <r>
      <rPr>
        <b/>
        <sz val="11"/>
        <color rgb="FF000000"/>
        <rFont val="Calibri"/>
      </rPr>
      <t>log_destination</t>
    </r>
    <r>
      <rPr>
        <sz val="11"/>
        <color rgb="FF000000"/>
        <rFont val="Calibri"/>
      </rPr>
      <t xml:space="preserve"> is </t>
    </r>
    <r>
      <rPr>
        <b/>
        <sz val="11"/>
        <color rgb="FF000000"/>
        <rFont val="Calibri"/>
      </rPr>
      <t>stderr</t>
    </r>
    <r>
      <rPr>
        <sz val="11"/>
        <color rgb="FF000000"/>
        <rFont val="Calibri"/>
      </rPr>
      <t xml:space="preserve"> or </t>
    </r>
    <r>
      <rPr>
        <b/>
        <sz val="11"/>
        <color rgb="FF000000"/>
        <rFont val="Calibri"/>
      </rPr>
      <t>csvlog</t>
    </r>
    <r>
      <rPr>
        <sz val="11"/>
        <color rgb="FF000000"/>
        <rFont val="Calibri"/>
      </rPr>
      <t>. It can be specified as relative to the cluster data directory (</t>
    </r>
    <r>
      <rPr>
        <b/>
        <sz val="11"/>
        <color rgb="FF000000"/>
        <rFont val="Calibri"/>
      </rPr>
      <t>$PGDATA</t>
    </r>
    <r>
      <rPr>
        <sz val="11"/>
        <color rgb="FF000000"/>
        <rFont val="Calibri"/>
      </rPr>
      <t xml:space="preserve">) or as an absolute path. </t>
    </r>
    <r>
      <rPr>
        <b/>
        <sz val="11"/>
        <color rgb="FF000000"/>
        <rFont val="Calibri"/>
      </rPr>
      <t>log_directory</t>
    </r>
    <r>
      <rPr>
        <sz val="11"/>
        <color rgb="FF000000"/>
        <rFont val="Calibri"/>
      </rPr>
      <t xml:space="preserve"> should be set according to your organization's logging policy.</t>
    </r>
  </si>
  <si>
    <r>
      <rPr>
        <sz val="11"/>
        <color rgb="FF000000"/>
        <rFont val="Calibri"/>
      </rPr>
      <t>Execute the following SQL statement to confirm that the expected logging directory is specified:</t>
    </r>
    <r>
      <rPr>
        <sz val="11"/>
        <color rgb="FF000000"/>
        <rFont val="Calibri"/>
      </rPr>
      <t xml:space="preserve">
</t>
    </r>
    <r>
      <rPr>
        <sz val="11"/>
        <color rgb="FF006096"/>
        <rFont val="Roboto Condensed"/>
      </rPr>
      <t>postgres=# show log_directory;</t>
    </r>
    <r>
      <rPr>
        <sz val="11"/>
        <color rgb="FF006096"/>
        <rFont val="Roboto Condensed"/>
      </rPr>
      <t xml:space="preserve">
</t>
    </r>
    <r>
      <rPr>
        <sz val="11"/>
        <color rgb="FF006096"/>
        <rFont val="Roboto Condensed"/>
      </rPr>
      <t xml:space="preserve"> log_directory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shows a path relative to the cluster's data directory. An absolute path would start with a </t>
    </r>
    <r>
      <rPr>
        <b/>
        <sz val="11"/>
        <color rgb="FF000000"/>
        <rFont val="Calibri"/>
      </rPr>
      <t>/</t>
    </r>
    <r>
      <rPr>
        <sz val="11"/>
        <color rgb="FF000000"/>
        <rFont val="Calibri"/>
      </rPr>
      <t xml:space="preserve"> like the following: </t>
    </r>
    <r>
      <rPr>
        <b/>
        <sz val="11"/>
        <color rgb="FF000000"/>
        <rFont val="Calibri"/>
      </rPr>
      <t>/var/log/pg_log</t>
    </r>
  </si>
  <si>
    <r>
      <rPr>
        <b/>
        <sz val="11"/>
        <color rgb="FF000000"/>
        <rFont val="Calibri"/>
      </rPr>
      <t>log</t>
    </r>
    <r>
      <rPr>
        <sz val="11"/>
        <color rgb="FF000000"/>
        <rFont val="Calibri"/>
      </rPr>
      <t xml:space="preserve"> which is relative to the cluster's data directory (e.g. </t>
    </r>
    <r>
      <rPr>
        <b/>
        <sz val="11"/>
        <color rgb="FF000000"/>
        <rFont val="Calibri"/>
      </rPr>
      <t>/var/lib/pgsql/</t>
    </r>
    <r>
      <rPr>
        <b/>
        <i/>
        <sz val="11"/>
        <color rgb="FF000000"/>
        <rFont val="Calibri"/>
      </rPr>
      <t>&lt;pgmajorversion&gt;</t>
    </r>
    <r>
      <rPr>
        <b/>
        <sz val="11"/>
        <color rgb="FF000000"/>
        <rFont val="Calibri"/>
      </rPr>
      <t>/data/log</t>
    </r>
    <r>
      <rPr>
        <sz val="11"/>
        <color rgb="FF000000"/>
        <rFont val="Calibri"/>
      </rPr>
      <t>)</t>
    </r>
  </si>
  <si>
    <t>3.1.5</t>
  </si>
  <si>
    <r>
      <rPr>
        <sz val="11"/>
        <rFont val="Calibri"/>
      </rPr>
      <t>Ensure the filename pattern for log files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</si>
  <si>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log_filename='postgresql-%Y%m%d.log';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log_filename;</t>
    </r>
    <r>
      <rPr>
        <sz val="11"/>
        <color rgb="FF006096"/>
        <rFont val="Roboto Condensed"/>
      </rPr>
      <t xml:space="preserve">
</t>
    </r>
    <r>
      <rPr>
        <sz val="11"/>
        <color rgb="FF006096"/>
        <rFont val="Roboto Condensed"/>
      </rPr>
      <t xml:space="preserve">   log_filename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postgresql-%Y%m%d.log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this example, a new log file will be created for each day (e.g. </t>
    </r>
    <r>
      <rPr>
        <b/>
        <sz val="11"/>
        <color rgb="FF000000"/>
        <rFont val="Calibri"/>
      </rPr>
      <t>postgresql-20251104.log</t>
    </r>
    <r>
      <rPr>
        <sz val="11"/>
        <color rgb="FF000000"/>
        <rFont val="Calibri"/>
      </rPr>
      <t>)</t>
    </r>
  </si>
  <si>
    <r>
      <rPr>
        <sz val="11"/>
        <color rgb="FF000000"/>
        <rFont val="Calibri"/>
      </rPr>
      <t xml:space="preserve">The </t>
    </r>
    <r>
      <rPr>
        <b/>
        <sz val="11"/>
        <color rgb="FF000000"/>
        <rFont val="Calibri"/>
      </rPr>
      <t>log_filename</t>
    </r>
    <r>
      <rPr>
        <sz val="11"/>
        <color rgb="FF000000"/>
        <rFont val="Calibri"/>
      </rPr>
      <t xml:space="preserve"> setting specifies the filename pattern for log files. The value for </t>
    </r>
    <r>
      <rPr>
        <b/>
        <sz val="11"/>
        <color rgb="FF000000"/>
        <rFont val="Calibri"/>
      </rPr>
      <t>log_filename</t>
    </r>
    <r>
      <rPr>
        <sz val="11"/>
        <color rgb="FF000000"/>
        <rFont val="Calibri"/>
      </rPr>
      <t xml:space="preserve"> should match your organization's logging policy.</t>
    </r>
    <r>
      <rPr>
        <sz val="11"/>
        <color rgb="FF000000"/>
        <rFont val="Calibri"/>
      </rPr>
      <t xml:space="preserve">
</t>
    </r>
    <r>
      <rPr>
        <sz val="11"/>
        <color rgb="FF000000"/>
        <rFont val="Calibri"/>
      </rPr>
      <t xml:space="preserve">The value is treated as a </t>
    </r>
    <r>
      <rPr>
        <b/>
        <sz val="11"/>
        <color rgb="FF000000"/>
        <rFont val="Calibri"/>
      </rPr>
      <t>strftime</t>
    </r>
    <r>
      <rPr>
        <sz val="11"/>
        <color rgb="FF000000"/>
        <rFont val="Calibri"/>
      </rPr>
      <t xml:space="preserve"> pattern, so </t>
    </r>
    <r>
      <rPr>
        <b/>
        <sz val="11"/>
        <color rgb="FF000000"/>
        <rFont val="Calibri"/>
      </rPr>
      <t>%-escapes</t>
    </r>
    <r>
      <rPr>
        <sz val="11"/>
        <color rgb="FF000000"/>
        <rFont val="Calibri"/>
      </rPr>
      <t xml:space="preserve"> can be used to specify time-varying file names. The supported </t>
    </r>
    <r>
      <rPr>
        <b/>
        <sz val="11"/>
        <color rgb="FF000000"/>
        <rFont val="Calibri"/>
      </rPr>
      <t>%-escapes</t>
    </r>
    <r>
      <rPr>
        <sz val="11"/>
        <color rgb="FF000000"/>
        <rFont val="Calibri"/>
      </rPr>
      <t xml:space="preserve"> are similar to those listed in the Open Group's </t>
    </r>
    <r>
      <rPr>
        <b/>
        <sz val="11"/>
        <color rgb="FF000000"/>
        <rFont val="Calibri"/>
      </rPr>
      <t>strftime</t>
    </r>
    <r>
      <rPr>
        <sz val="11"/>
        <color rgb="FF000000"/>
        <rFont val="Calibri"/>
      </rPr>
      <t xml:space="preserve"> specification. If you specify a file name without escapes, you should plan to use a log rotation utility to avoid eventually filling the partition that contains </t>
    </r>
    <r>
      <rPr>
        <b/>
        <sz val="11"/>
        <color rgb="FF000000"/>
        <rFont val="Calibri"/>
      </rPr>
      <t>log_directory</t>
    </r>
    <r>
      <rPr>
        <sz val="11"/>
        <color rgb="FF000000"/>
        <rFont val="Calibri"/>
      </rPr>
      <t xml:space="preserve">. If there are any time-zone-dependent </t>
    </r>
    <r>
      <rPr>
        <b/>
        <sz val="11"/>
        <color rgb="FF000000"/>
        <rFont val="Calibri"/>
      </rPr>
      <t>%-escapes</t>
    </r>
    <r>
      <rPr>
        <sz val="11"/>
        <color rgb="FF000000"/>
        <rFont val="Calibri"/>
      </rPr>
      <t xml:space="preserve">, the computation is done in the zone specified by </t>
    </r>
    <r>
      <rPr>
        <b/>
        <sz val="11"/>
        <color rgb="FF000000"/>
        <rFont val="Calibri"/>
      </rPr>
      <t>log_timezone</t>
    </r>
    <r>
      <rPr>
        <sz val="11"/>
        <color rgb="FF000000"/>
        <rFont val="Calibri"/>
      </rPr>
      <t xml:space="preserve">. Also, the system's </t>
    </r>
    <r>
      <rPr>
        <b/>
        <sz val="11"/>
        <color rgb="FF000000"/>
        <rFont val="Calibri"/>
      </rPr>
      <t>strftime</t>
    </r>
    <r>
      <rPr>
        <sz val="11"/>
        <color rgb="FF000000"/>
        <rFont val="Calibri"/>
      </rPr>
      <t xml:space="preserve"> is not used directly, so platform-specific (nonstandard) extensions do not work.</t>
    </r>
    <r>
      <rPr>
        <sz val="11"/>
        <color rgb="FF000000"/>
        <rFont val="Calibri"/>
      </rPr>
      <t xml:space="preserve">
</t>
    </r>
    <r>
      <rPr>
        <sz val="11"/>
        <color rgb="FF000000"/>
        <rFont val="Calibri"/>
      </rPr>
      <t xml:space="preserve">If CSV-format output is enabled in </t>
    </r>
    <r>
      <rPr>
        <b/>
        <sz val="11"/>
        <color rgb="FF000000"/>
        <rFont val="Calibri"/>
      </rPr>
      <t>log_destination</t>
    </r>
    <r>
      <rPr>
        <sz val="11"/>
        <color rgb="FF000000"/>
        <rFont val="Calibri"/>
      </rPr>
      <t xml:space="preserve">, </t>
    </r>
    <r>
      <rPr>
        <b/>
        <sz val="11"/>
        <color rgb="FF000000"/>
        <rFont val="Calibri"/>
      </rPr>
      <t>.csv</t>
    </r>
    <r>
      <rPr>
        <sz val="11"/>
        <color rgb="FF000000"/>
        <rFont val="Calibri"/>
      </rPr>
      <t xml:space="preserve"> will be appended to the log filename. (If </t>
    </r>
    <r>
      <rPr>
        <b/>
        <sz val="11"/>
        <color rgb="FF000000"/>
        <rFont val="Calibri"/>
      </rPr>
      <t>log_filename</t>
    </r>
    <r>
      <rPr>
        <sz val="11"/>
        <color rgb="FF000000"/>
        <rFont val="Calibri"/>
      </rPr>
      <t xml:space="preserve"> ends in </t>
    </r>
    <r>
      <rPr>
        <b/>
        <sz val="11"/>
        <color rgb="FF000000"/>
        <rFont val="Calibri"/>
      </rPr>
      <t>.log</t>
    </r>
    <r>
      <rPr>
        <sz val="11"/>
        <color rgb="FF000000"/>
        <rFont val="Calibri"/>
      </rPr>
      <t>, the suffix is replaced instead.)</t>
    </r>
  </si>
  <si>
    <r>
      <rPr>
        <sz val="11"/>
        <color rgb="FF000000"/>
        <rFont val="Calibri"/>
      </rPr>
      <t>Execute the following SQL statement to confirm that the desired pattern is set:</t>
    </r>
    <r>
      <rPr>
        <sz val="11"/>
        <color rgb="FF000000"/>
        <rFont val="Calibri"/>
      </rPr>
      <t xml:space="preserve">
</t>
    </r>
    <r>
      <rPr>
        <sz val="11"/>
        <color rgb="FF006096"/>
        <rFont val="Roboto Condensed"/>
      </rPr>
      <t>postgres=# show log_filename;</t>
    </r>
    <r>
      <rPr>
        <sz val="11"/>
        <color rgb="FF006096"/>
        <rFont val="Roboto Condensed"/>
      </rPr>
      <t xml:space="preserve">
</t>
    </r>
    <r>
      <rPr>
        <sz val="11"/>
        <color rgb="FF006096"/>
        <rFont val="Roboto Condensed"/>
      </rPr>
      <t xml:space="preserve">   log_filename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postgresql-%a.log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example shows the use of the </t>
    </r>
    <r>
      <rPr>
        <b/>
        <sz val="11"/>
        <color rgb="FF000000"/>
        <rFont val="Calibri"/>
      </rPr>
      <t>strftime</t>
    </r>
    <r>
      <rPr>
        <sz val="11"/>
        <color rgb="FF000000"/>
        <rFont val="Calibri"/>
      </rPr>
      <t xml:space="preserve"> </t>
    </r>
    <r>
      <rPr>
        <b/>
        <sz val="11"/>
        <color rgb="FF000000"/>
        <rFont val="Calibri"/>
      </rPr>
      <t>%a</t>
    </r>
    <r>
      <rPr>
        <sz val="11"/>
        <color rgb="FF000000"/>
        <rFont val="Calibri"/>
      </rPr>
      <t xml:space="preserve"> escape. This creates seven log files, one for each day of the week (e.g. </t>
    </r>
    <r>
      <rPr>
        <b/>
        <sz val="11"/>
        <color rgb="FF000000"/>
        <rFont val="Calibri"/>
      </rPr>
      <t>postgresql-Mon.log</t>
    </r>
    <r>
      <rPr>
        <sz val="11"/>
        <color rgb="FF000000"/>
        <rFont val="Calibri"/>
      </rPr>
      <t xml:space="preserve">, </t>
    </r>
    <r>
      <rPr>
        <b/>
        <sz val="11"/>
        <color rgb="FF000000"/>
        <rFont val="Calibri"/>
      </rPr>
      <t>postgresql-Tue.log</t>
    </r>
    <r>
      <rPr>
        <sz val="11"/>
        <color rgb="FF000000"/>
        <rFont val="Calibri"/>
      </rPr>
      <t>, et al)</t>
    </r>
  </si>
  <si>
    <r>
      <rPr>
        <sz val="11"/>
        <color rgb="FF000000"/>
        <rFont val="Calibri"/>
      </rPr>
      <t xml:space="preserve">The default is </t>
    </r>
    <r>
      <rPr>
        <b/>
        <sz val="11"/>
        <color rgb="FF000000"/>
        <rFont val="Calibri"/>
      </rPr>
      <t>postgresql-%a.log</t>
    </r>
    <r>
      <rPr>
        <sz val="11"/>
        <color rgb="FF000000"/>
        <rFont val="Calibri"/>
      </rPr>
      <t xml:space="preserve">, which creates a new log file for each day of the week (e.g. </t>
    </r>
    <r>
      <rPr>
        <b/>
        <sz val="11"/>
        <color rgb="FF000000"/>
        <rFont val="Calibri"/>
      </rPr>
      <t>postgresql-Mon.log</t>
    </r>
    <r>
      <rPr>
        <sz val="11"/>
        <color rgb="FF000000"/>
        <rFont val="Calibri"/>
      </rPr>
      <t xml:space="preserve">, </t>
    </r>
    <r>
      <rPr>
        <b/>
        <sz val="11"/>
        <color rgb="FF000000"/>
        <rFont val="Calibri"/>
      </rPr>
      <t>postgresql-Tue.log</t>
    </r>
    <r>
      <rPr>
        <sz val="11"/>
        <color rgb="FF000000"/>
        <rFont val="Calibri"/>
      </rPr>
      <t>).</t>
    </r>
  </si>
  <si>
    <t>3.1.6</t>
  </si>
  <si>
    <r>
      <rPr>
        <sz val="11"/>
        <rFont val="Calibri"/>
      </rPr>
      <t>Ensure the log file permissions are set correctly</t>
    </r>
  </si>
  <si>
    <r>
      <rPr>
        <sz val="11"/>
        <color rgb="FF000000"/>
        <rFont val="Calibri"/>
      </rPr>
      <t xml:space="preserve">Execute the following SQL statement(s) to remediate this setting (with the example assuming the desired value of </t>
    </r>
    <r>
      <rPr>
        <b/>
        <sz val="11"/>
        <color rgb="FF000000"/>
        <rFont val="Calibri"/>
      </rPr>
      <t>0600</t>
    </r>
    <r>
      <rPr>
        <sz val="11"/>
        <color rgb="FF000000"/>
        <rFont val="Calibri"/>
      </rPr>
      <t>):</t>
    </r>
    <r>
      <rPr>
        <sz val="11"/>
        <color rgb="FF000000"/>
        <rFont val="Calibri"/>
      </rPr>
      <t xml:space="preserve">
</t>
    </r>
    <r>
      <rPr>
        <sz val="11"/>
        <color rgb="FF006096"/>
        <rFont val="Roboto Condensed"/>
      </rPr>
      <t>postgres=# alter system set log_file_mode = '0600';</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log_file_mode;</t>
    </r>
    <r>
      <rPr>
        <sz val="11"/>
        <color rgb="FF006096"/>
        <rFont val="Roboto Condensed"/>
      </rPr>
      <t xml:space="preserve">
</t>
    </r>
    <r>
      <rPr>
        <sz val="11"/>
        <color rgb="FF006096"/>
        <rFont val="Roboto Condensed"/>
      </rPr>
      <t xml:space="preserve"> log_file_mode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0600</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</si>
  <si>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log_file_mode</t>
    </r>
    <r>
      <rPr>
        <sz val="11"/>
        <color rgb="FF000000"/>
        <rFont val="Calibri"/>
      </rPr>
      <t xml:space="preserve"> setting determines the file permissions for log files when </t>
    </r>
    <r>
      <rPr>
        <b/>
        <sz val="11"/>
        <color rgb="FF000000"/>
        <rFont val="Calibri"/>
      </rPr>
      <t>logging_collector</t>
    </r>
    <r>
      <rPr>
        <sz val="11"/>
        <color rgb="FF000000"/>
        <rFont val="Calibri"/>
      </rPr>
      <t xml:space="preserve"> is enabled. The parameter value is expected to be a numeric mode specification in the form accepted by the </t>
    </r>
    <r>
      <rPr>
        <b/>
        <sz val="11"/>
        <color rgb="FF000000"/>
        <rFont val="Calibri"/>
      </rPr>
      <t>chmod</t>
    </r>
    <r>
      <rPr>
        <sz val="11"/>
        <color rgb="FF000000"/>
        <rFont val="Calibri"/>
      </rPr>
      <t xml:space="preserve"> and </t>
    </r>
    <r>
      <rPr>
        <b/>
        <sz val="11"/>
        <color rgb="FF000000"/>
        <rFont val="Calibri"/>
      </rPr>
      <t>umask</t>
    </r>
    <r>
      <rPr>
        <sz val="11"/>
        <color rgb="FF000000"/>
        <rFont val="Calibri"/>
      </rPr>
      <t xml:space="preserve"> system calls. (To use the customary octal format, the number must start with a </t>
    </r>
    <r>
      <rPr>
        <b/>
        <sz val="11"/>
        <color rgb="FF000000"/>
        <rFont val="Calibri"/>
      </rPr>
      <t>0</t>
    </r>
    <r>
      <rPr>
        <sz val="11"/>
        <color rgb="FF000000"/>
        <rFont val="Calibri"/>
      </rPr>
      <t xml:space="preserve"> (zero).)</t>
    </r>
    <r>
      <rPr>
        <sz val="11"/>
        <color rgb="FF000000"/>
        <rFont val="Calibri"/>
      </rPr>
      <t xml:space="preserve">
</t>
    </r>
    <r>
      <rPr>
        <sz val="11"/>
        <color rgb="FF000000"/>
        <rFont val="Calibri"/>
      </rPr>
      <t xml:space="preserve">The permissions should be set to allow only the necessary access to authorized personnel. In most cases, the best setting is </t>
    </r>
    <r>
      <rPr>
        <b/>
        <sz val="11"/>
        <color rgb="FF000000"/>
        <rFont val="Calibri"/>
      </rPr>
      <t>0600</t>
    </r>
    <r>
      <rPr>
        <sz val="11"/>
        <color rgb="FF000000"/>
        <rFont val="Calibri"/>
      </rPr>
      <t xml:space="preserve">, so that only the server owner can read or write the log files. The other commonly useful setting is </t>
    </r>
    <r>
      <rPr>
        <b/>
        <sz val="11"/>
        <color rgb="FF000000"/>
        <rFont val="Calibri"/>
      </rPr>
      <t>0640</t>
    </r>
    <r>
      <rPr>
        <sz val="11"/>
        <color rgb="FF000000"/>
        <rFont val="Calibri"/>
      </rPr>
      <t xml:space="preserve">, allowing members of the owner's group to read the files, although to make use of that, you will need to either alter the </t>
    </r>
    <r>
      <rPr>
        <b/>
        <sz val="11"/>
        <color rgb="FF000000"/>
        <rFont val="Calibri"/>
      </rPr>
      <t>log_directory</t>
    </r>
    <r>
      <rPr>
        <sz val="11"/>
        <color rgb="FF000000"/>
        <rFont val="Calibri"/>
      </rPr>
      <t xml:space="preserve"> setting to store the log files outside the cluster data directory or use </t>
    </r>
    <r>
      <rPr>
        <b/>
        <sz val="11"/>
        <color rgb="FF000000"/>
        <rFont val="Calibri"/>
      </rPr>
      <t>PGSETUP_INITDB_OPTIONS="-k -g"</t>
    </r>
    <r>
      <rPr>
        <sz val="11"/>
        <color rgb="FF000000"/>
        <rFont val="Calibri"/>
      </rPr>
      <t xml:space="preserve"> when initializing the cluster.</t>
    </r>
  </si>
  <si>
    <r>
      <rPr>
        <sz val="11"/>
        <color rgb="FF000000"/>
        <rFont val="Calibri"/>
      </rPr>
      <t>Execute the following SQL statement to verify that the setting is consistent with organizational logging policy:</t>
    </r>
    <r>
      <rPr>
        <sz val="11"/>
        <color rgb="FF000000"/>
        <rFont val="Calibri"/>
      </rPr>
      <t xml:space="preserve">
</t>
    </r>
    <r>
      <rPr>
        <sz val="11"/>
        <color rgb="FF006096"/>
        <rFont val="Roboto Condensed"/>
      </rPr>
      <t>postgres=# show log_file_mode;</t>
    </r>
    <r>
      <rPr>
        <sz val="11"/>
        <color rgb="FF006096"/>
        <rFont val="Roboto Condensed"/>
      </rPr>
      <t xml:space="preserve">
</t>
    </r>
    <r>
      <rPr>
        <sz val="11"/>
        <color rgb="FF006096"/>
        <rFont val="Roboto Condensed"/>
      </rPr>
      <t xml:space="preserve"> log_file_mode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0600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</si>
  <si>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0600</t>
    </r>
  </si>
  <si>
    <t>3.1.7</t>
  </si>
  <si>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</si>
  <si>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log_truncate_on_rotation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log_truncate_on_rotation;</t>
    </r>
    <r>
      <rPr>
        <sz val="11"/>
        <color rgb="FF006096"/>
        <rFont val="Roboto Condensed"/>
      </rPr>
      <t xml:space="preserve">
</t>
    </r>
    <r>
      <rPr>
        <sz val="11"/>
        <color rgb="FF006096"/>
        <rFont val="Roboto Condensed"/>
      </rPr>
      <t xml:space="preserve"> log_truncate_on_rotation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</si>
  <si>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log_truncate_on_rotation</t>
    </r>
    <r>
      <rPr>
        <sz val="11"/>
        <color rgb="FF000000"/>
        <rFont val="Calibri"/>
      </rPr>
      <t xml:space="preserve"> setting when </t>
    </r>
    <r>
      <rPr>
        <b/>
        <sz val="11"/>
        <color rgb="FF000000"/>
        <rFont val="Calibri"/>
      </rPr>
      <t>logging_collector</t>
    </r>
    <r>
      <rPr>
        <sz val="11"/>
        <color rgb="FF000000"/>
        <rFont val="Calibri"/>
      </rPr>
      <t xml:space="preserve"> is enabled causes PostgreSQL to truncate (overwrite) existing log files with the same name during log rotation instead of appending to them. For example, using this setting in combination with a </t>
    </r>
    <r>
      <rPr>
        <b/>
        <sz val="11"/>
        <color rgb="FF000000"/>
        <rFont val="Calibri"/>
      </rPr>
      <t>log_filename</t>
    </r>
    <r>
      <rPr>
        <sz val="11"/>
        <color rgb="FF000000"/>
        <rFont val="Calibri"/>
      </rPr>
      <t xml:space="preserve"> setting value like </t>
    </r>
    <r>
      <rPr>
        <b/>
        <sz val="11"/>
        <color rgb="FF000000"/>
        <rFont val="Calibri"/>
      </rPr>
      <t>postgresql-%H.log</t>
    </r>
    <r>
      <rPr>
        <sz val="11"/>
        <color rgb="FF000000"/>
        <rFont val="Calibri"/>
      </rPr>
      <t xml:space="preserve"> would result in generating 24 hourly log files and then cyclically overwriting them:</t>
    </r>
    <r>
      <rPr>
        <sz val="11"/>
        <color rgb="FF000000"/>
        <rFont val="Calibri"/>
      </rPr>
      <t xml:space="preserve">
</t>
    </r>
    <r>
      <rPr>
        <sz val="11"/>
        <color rgb="FF006096"/>
        <rFont val="Roboto Condensed"/>
      </rPr>
      <t>postgresql-00.log</t>
    </r>
    <r>
      <rPr>
        <sz val="11"/>
        <color rgb="FF006096"/>
        <rFont val="Roboto Condensed"/>
      </rPr>
      <t xml:space="preserve">
</t>
    </r>
    <r>
      <rPr>
        <sz val="11"/>
        <color rgb="FF006096"/>
        <rFont val="Roboto Condensed"/>
      </rPr>
      <t>postgresql-01.log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postgresql-23.log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Truncation will occur </t>
    </r>
    <r>
      <rPr>
        <b/>
        <i/>
        <sz val="11"/>
        <color rgb="FF000000"/>
        <rFont val="Calibri"/>
      </rPr>
      <t>only</t>
    </r>
    <r>
      <rPr>
        <sz val="11"/>
        <color rgb="FF000000"/>
        <rFont val="Calibri"/>
      </rPr>
      <t xml:space="preserve"> when a new file is being opened due to time-based rotation, not during server startup or size-based rotation (see later in this benchmark for size-based rotation details).</t>
    </r>
  </si>
  <si>
    <r>
      <rPr>
        <sz val="11"/>
        <color rgb="FF000000"/>
        <rFont val="Calibri"/>
      </rPr>
      <t xml:space="preserve">Execute the following SQL statement to verify how </t>
    </r>
    <r>
      <rPr>
        <b/>
        <sz val="11"/>
        <color rgb="FF000000"/>
        <rFont val="Calibri"/>
      </rPr>
      <t>log_truncate_on_rotation</t>
    </r>
    <r>
      <rPr>
        <sz val="11"/>
        <color rgb="FF000000"/>
        <rFont val="Calibri"/>
      </rPr>
      <t xml:space="preserve"> is set:</t>
    </r>
    <r>
      <rPr>
        <sz val="11"/>
        <color rgb="FF000000"/>
        <rFont val="Calibri"/>
      </rPr>
      <t xml:space="preserve">
</t>
    </r>
    <r>
      <rPr>
        <sz val="11"/>
        <color rgb="FF006096"/>
        <rFont val="Roboto Condensed"/>
      </rPr>
      <t>postgres=# show log_truncate_on_rotation;</t>
    </r>
    <r>
      <rPr>
        <sz val="11"/>
        <color rgb="FF006096"/>
        <rFont val="Roboto Condensed"/>
      </rPr>
      <t xml:space="preserve">
</t>
    </r>
    <r>
      <rPr>
        <sz val="11"/>
        <color rgb="FF006096"/>
        <rFont val="Roboto Condensed"/>
      </rPr>
      <t xml:space="preserve"> log_truncate_on_rotation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it is not set to </t>
    </r>
    <r>
      <rPr>
        <b/>
        <sz val="11"/>
        <color rgb="FF000000"/>
        <rFont val="Calibri"/>
      </rPr>
      <t>on</t>
    </r>
    <r>
      <rPr>
        <sz val="11"/>
        <color rgb="FF000000"/>
        <rFont val="Calibri"/>
      </rPr>
      <t>, this is a fail (depending on your organization's logging policy).</t>
    </r>
  </si>
  <si>
    <t>3.1.8</t>
  </si>
  <si>
    <r>
      <rPr>
        <sz val="11"/>
        <rFont val="Calibri"/>
      </rPr>
      <t>Ensure the maximum log file lifetime is set correctly</t>
    </r>
  </si>
  <si>
    <r>
      <rPr>
        <sz val="11"/>
        <color rgb="FF000000"/>
        <rFont val="Calibri"/>
      </rPr>
      <t>Execute the following SQL statement(s) to remediate this setting (in this example, setting it to one hour):</t>
    </r>
    <r>
      <rPr>
        <sz val="11"/>
        <color rgb="FF000000"/>
        <rFont val="Calibri"/>
      </rPr>
      <t xml:space="preserve">
</t>
    </r>
    <r>
      <rPr>
        <sz val="11"/>
        <color rgb="FF006096"/>
        <rFont val="Roboto Condensed"/>
      </rPr>
      <t>postgres=# alter system set log_rotation_age='1h';</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log_rotation_age;</t>
    </r>
    <r>
      <rPr>
        <sz val="11"/>
        <color rgb="FF006096"/>
        <rFont val="Roboto Condensed"/>
      </rPr>
      <t xml:space="preserve">
</t>
    </r>
    <r>
      <rPr>
        <sz val="11"/>
        <color rgb="FF006096"/>
        <rFont val="Roboto Condensed"/>
      </rPr>
      <t xml:space="preserve"> log_rotation_age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1h</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</si>
  <si>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When </t>
    </r>
    <r>
      <rPr>
        <b/>
        <sz val="11"/>
        <color rgb="FF000000"/>
        <rFont val="Calibri"/>
      </rPr>
      <t>logging_collector</t>
    </r>
    <r>
      <rPr>
        <sz val="11"/>
        <color rgb="FF000000"/>
        <rFont val="Calibri"/>
      </rPr>
      <t xml:space="preserve"> is enabled, the </t>
    </r>
    <r>
      <rPr>
        <b/>
        <sz val="11"/>
        <color rgb="FF000000"/>
        <rFont val="Calibri"/>
      </rPr>
      <t>log_rotation_age</t>
    </r>
    <r>
      <rPr>
        <sz val="11"/>
        <color rgb="FF000000"/>
        <rFont val="Calibri"/>
      </rPr>
      <t xml:space="preserve"> parameter determines the maximum lifetime of an individual log file (depending on the value of </t>
    </r>
    <r>
      <rPr>
        <b/>
        <sz val="11"/>
        <color rgb="FF000000"/>
        <rFont val="Calibri"/>
      </rPr>
      <t>log_filename</t>
    </r>
    <r>
      <rPr>
        <sz val="11"/>
        <color rgb="FF000000"/>
        <rFont val="Calibri"/>
      </rPr>
      <t xml:space="preserve">). After this many minutes have elapsed, a new log file will be created via automatic log file rotation. Current best practices advise log rotation </t>
    </r>
    <r>
      <rPr>
        <i/>
        <sz val="11"/>
        <color rgb="FF000000"/>
        <rFont val="Calibri"/>
      </rPr>
      <t>at least</t>
    </r>
    <r>
      <rPr>
        <sz val="11"/>
        <color rgb="FF000000"/>
        <rFont val="Calibri"/>
      </rPr>
      <t xml:space="preserve"> daily, but your organization's logging policy should dictate your rotation schedule.</t>
    </r>
  </si>
  <si>
    <r>
      <rPr>
        <sz val="11"/>
        <color rgb="FF000000"/>
        <rFont val="Calibri"/>
      </rPr>
      <t>Execute the following SQL statement to verify the log rotation age is set to an acceptable value:</t>
    </r>
    <r>
      <rPr>
        <sz val="11"/>
        <color rgb="FF000000"/>
        <rFont val="Calibri"/>
      </rPr>
      <t xml:space="preserve">
</t>
    </r>
    <r>
      <rPr>
        <sz val="11"/>
        <color rgb="FF006096"/>
        <rFont val="Roboto Condensed"/>
      </rPr>
      <t>postgres=# show log_rotation_age;</t>
    </r>
    <r>
      <rPr>
        <sz val="11"/>
        <color rgb="FF006096"/>
        <rFont val="Roboto Condensed"/>
      </rPr>
      <t xml:space="preserve">
</t>
    </r>
    <r>
      <rPr>
        <sz val="11"/>
        <color rgb="FF006096"/>
        <rFont val="Roboto Condensed"/>
      </rPr>
      <t xml:space="preserve"> log_rotation_age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1d</t>
    </r>
    <r>
      <rPr>
        <sz val="11"/>
        <color rgb="FF006096"/>
        <rFont val="Roboto Condensed"/>
      </rPr>
      <t xml:space="preserve">
</t>
    </r>
  </si>
  <si>
    <r>
      <rPr>
        <b/>
        <sz val="11"/>
        <color rgb="FF000000"/>
        <rFont val="Calibri"/>
      </rPr>
      <t>1d</t>
    </r>
    <r>
      <rPr>
        <sz val="11"/>
        <color rgb="FF000000"/>
        <rFont val="Calibri"/>
      </rPr>
      <t xml:space="preserve"> (one day)</t>
    </r>
  </si>
  <si>
    <t>3.1.9</t>
  </si>
  <si>
    <r>
      <rPr>
        <sz val="11"/>
        <rFont val="Calibri"/>
      </rPr>
      <t>Ensure the maximum log file size is set correctly</t>
    </r>
  </si>
  <si>
    <r>
      <rPr>
        <sz val="11"/>
        <color rgb="FF000000"/>
        <rFont val="Calibri"/>
      </rPr>
      <t xml:space="preserve">Execute the following SQL statement(s) to remediate this setting (in this example, setting it to </t>
    </r>
    <r>
      <rPr>
        <b/>
        <sz val="11"/>
        <color rgb="FF000000"/>
        <rFont val="Calibri"/>
      </rPr>
      <t>1GB</t>
    </r>
    <r>
      <rPr>
        <sz val="11"/>
        <color rgb="FF000000"/>
        <rFont val="Calibri"/>
      </rPr>
      <t>):</t>
    </r>
    <r>
      <rPr>
        <sz val="11"/>
        <color rgb="FF000000"/>
        <rFont val="Calibri"/>
      </rPr>
      <t xml:space="preserve">
</t>
    </r>
    <r>
      <rPr>
        <sz val="11"/>
        <color rgb="FF006096"/>
        <rFont val="Roboto Condensed"/>
      </rPr>
      <t>postgres=# alter system set log_rotation_size = '1GB';</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log_rotation_size;</t>
    </r>
    <r>
      <rPr>
        <sz val="11"/>
        <color rgb="FF006096"/>
        <rFont val="Roboto Condensed"/>
      </rPr>
      <t xml:space="preserve">
</t>
    </r>
    <r>
      <rPr>
        <sz val="11"/>
        <color rgb="FF006096"/>
        <rFont val="Roboto Condensed"/>
      </rPr>
      <t xml:space="preserve"> log_rotation_size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1GB</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</si>
  <si>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log_rotation_size</t>
    </r>
    <r>
      <rPr>
        <sz val="11"/>
        <color rgb="FF000000"/>
        <rFont val="Calibri"/>
      </rPr>
      <t xml:space="preserve"> setting determines the maximum size of an individual log file. Once the maximum size is reached, automatic log file rotation will occur.</t>
    </r>
  </si>
  <si>
    <r>
      <rPr>
        <sz val="11"/>
        <color rgb="FF000000"/>
        <rFont val="Calibri"/>
      </rPr>
      <t xml:space="preserve">Execute the following SQL statement to verify that </t>
    </r>
    <r>
      <rPr>
        <b/>
        <sz val="11"/>
        <color rgb="FF000000"/>
        <rFont val="Calibri"/>
      </rPr>
      <t>log_rotation_size</t>
    </r>
    <r>
      <rPr>
        <sz val="11"/>
        <color rgb="FF000000"/>
        <rFont val="Calibri"/>
      </rPr>
      <t xml:space="preserve"> is set in compliance with the organization's logging policy:</t>
    </r>
    <r>
      <rPr>
        <sz val="11"/>
        <color rgb="FF000000"/>
        <rFont val="Calibri"/>
      </rPr>
      <t xml:space="preserve">
</t>
    </r>
    <r>
      <rPr>
        <sz val="11"/>
        <color rgb="FF006096"/>
        <rFont val="Roboto Condensed"/>
      </rPr>
      <t>postgres=# show log_rotation_size;</t>
    </r>
    <r>
      <rPr>
        <sz val="11"/>
        <color rgb="FF006096"/>
        <rFont val="Roboto Condensed"/>
      </rPr>
      <t xml:space="preserve">
</t>
    </r>
    <r>
      <rPr>
        <sz val="11"/>
        <color rgb="FF006096"/>
        <rFont val="Roboto Condensed"/>
      </rPr>
      <t xml:space="preserve"> log_rotation_size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</si>
  <si>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0</t>
    </r>
  </si>
  <si>
    <t>3.1.10</t>
  </si>
  <si>
    <r>
      <rPr>
        <sz val="11"/>
        <rFont val="Calibri"/>
      </rPr>
      <t>Ensure the correct syslog facility is selected</t>
    </r>
  </si>
  <si>
    <r>
      <rPr>
        <sz val="11"/>
        <color rgb="FF000000"/>
        <rFont val="Calibri"/>
      </rPr>
      <t xml:space="preserve">Execute the following SQL statement(s) to remediate this setting (in this example, setting it to the </t>
    </r>
    <r>
      <rPr>
        <b/>
        <sz val="11"/>
        <color rgb="FF000000"/>
        <rFont val="Calibri"/>
      </rPr>
      <t>LOCAL1</t>
    </r>
    <r>
      <rPr>
        <sz val="11"/>
        <color rgb="FF000000"/>
        <rFont val="Calibri"/>
      </rPr>
      <t xml:space="preserve"> facility):</t>
    </r>
    <r>
      <rPr>
        <sz val="11"/>
        <color rgb="FF000000"/>
        <rFont val="Calibri"/>
      </rPr>
      <t xml:space="preserve">
</t>
    </r>
    <r>
      <rPr>
        <sz val="11"/>
        <color rgb="FF006096"/>
        <rFont val="Roboto Condensed"/>
      </rPr>
      <t>postgres=# alter system set syslog_facility = 'LOCAL1';</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</si>
  <si>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syslog_facility</t>
    </r>
    <r>
      <rPr>
        <sz val="11"/>
        <color rgb="FF000000"/>
        <rFont val="Calibri"/>
      </rPr>
      <t xml:space="preserve"> setting specifies the syslog "facility" to be used when logging to </t>
    </r>
    <r>
      <rPr>
        <b/>
        <sz val="11"/>
        <color rgb="FF000000"/>
        <rFont val="Calibri"/>
      </rPr>
      <t>syslog</t>
    </r>
    <r>
      <rPr>
        <sz val="11"/>
        <color rgb="FF000000"/>
        <rFont val="Calibri"/>
      </rPr>
      <t xml:space="preserve"> is enabled. You can choose from any of the 'local' facilities:</t>
    </r>
    <r>
      <rPr>
        <sz val="11"/>
        <color rgb="FF000000"/>
        <rFont val="Calibri"/>
      </rPr>
      <t xml:space="preserve">
</t>
    </r>
    <r>
      <rPr>
        <sz val="11"/>
        <color rgb="FF000000"/>
        <rFont val="Calibri"/>
      </rPr>
      <t xml:space="preserve">- </t>
    </r>
    <r>
      <rPr>
        <b/>
        <sz val="11"/>
        <color rgb="FF000000"/>
        <rFont val="Calibri"/>
      </rPr>
      <t>LOCAL0</t>
    </r>
    <r>
      <rPr>
        <sz val="11"/>
        <color rgb="FF000000"/>
        <rFont val="Calibri"/>
      </rPr>
      <t xml:space="preserve">
</t>
    </r>
    <r>
      <rPr>
        <sz val="11"/>
        <color rgb="FF000000"/>
        <rFont val="Calibri"/>
      </rPr>
      <t xml:space="preserve">- </t>
    </r>
    <r>
      <rPr>
        <b/>
        <sz val="11"/>
        <color rgb="FF000000"/>
        <rFont val="Calibri"/>
      </rPr>
      <t>LOCAL1</t>
    </r>
    <r>
      <rPr>
        <sz val="11"/>
        <color rgb="FF000000"/>
        <rFont val="Calibri"/>
      </rPr>
      <t xml:space="preserve">
</t>
    </r>
    <r>
      <rPr>
        <sz val="11"/>
        <color rgb="FF000000"/>
        <rFont val="Calibri"/>
      </rPr>
      <t xml:space="preserve">- </t>
    </r>
    <r>
      <rPr>
        <b/>
        <sz val="11"/>
        <color rgb="FF000000"/>
        <rFont val="Calibri"/>
      </rPr>
      <t>LOCAL2</t>
    </r>
    <r>
      <rPr>
        <sz val="11"/>
        <color rgb="FF000000"/>
        <rFont val="Calibri"/>
      </rPr>
      <t xml:space="preserve">
</t>
    </r>
    <r>
      <rPr>
        <sz val="11"/>
        <color rgb="FF000000"/>
        <rFont val="Calibri"/>
      </rPr>
      <t xml:space="preserve">- </t>
    </r>
    <r>
      <rPr>
        <b/>
        <sz val="11"/>
        <color rgb="FF000000"/>
        <rFont val="Calibri"/>
      </rPr>
      <t>LOCAL3</t>
    </r>
    <r>
      <rPr>
        <sz val="11"/>
        <color rgb="FF000000"/>
        <rFont val="Calibri"/>
      </rPr>
      <t xml:space="preserve">
</t>
    </r>
    <r>
      <rPr>
        <sz val="11"/>
        <color rgb="FF000000"/>
        <rFont val="Calibri"/>
      </rPr>
      <t xml:space="preserve">- </t>
    </r>
    <r>
      <rPr>
        <b/>
        <sz val="11"/>
        <color rgb="FF000000"/>
        <rFont val="Calibri"/>
      </rPr>
      <t>LOCAL4</t>
    </r>
    <r>
      <rPr>
        <sz val="11"/>
        <color rgb="FF000000"/>
        <rFont val="Calibri"/>
      </rPr>
      <t xml:space="preserve">
</t>
    </r>
    <r>
      <rPr>
        <sz val="11"/>
        <color rgb="FF000000"/>
        <rFont val="Calibri"/>
      </rPr>
      <t xml:space="preserve">- </t>
    </r>
    <r>
      <rPr>
        <b/>
        <sz val="11"/>
        <color rgb="FF000000"/>
        <rFont val="Calibri"/>
      </rPr>
      <t>LOCAL5</t>
    </r>
    <r>
      <rPr>
        <sz val="11"/>
        <color rgb="FF000000"/>
        <rFont val="Calibri"/>
      </rPr>
      <t xml:space="preserve">
</t>
    </r>
    <r>
      <rPr>
        <sz val="11"/>
        <color rgb="FF000000"/>
        <rFont val="Calibri"/>
      </rPr>
      <t xml:space="preserve">- </t>
    </r>
    <r>
      <rPr>
        <b/>
        <sz val="11"/>
        <color rgb="FF000000"/>
        <rFont val="Calibri"/>
      </rPr>
      <t>LOCAL6</t>
    </r>
    <r>
      <rPr>
        <sz val="11"/>
        <color rgb="FF000000"/>
        <rFont val="Calibri"/>
      </rPr>
      <t xml:space="preserve">
</t>
    </r>
    <r>
      <rPr>
        <sz val="11"/>
        <color rgb="FF000000"/>
        <rFont val="Calibri"/>
      </rPr>
      <t xml:space="preserve">- </t>
    </r>
    <r>
      <rPr>
        <b/>
        <sz val="11"/>
        <color rgb="FF000000"/>
        <rFont val="Calibri"/>
      </rPr>
      <t>LOCAL7</t>
    </r>
    <r>
      <rPr>
        <sz val="11"/>
        <color rgb="FF000000"/>
        <rFont val="Calibri"/>
      </rPr>
      <t xml:space="preserve">
</t>
    </r>
    <r>
      <rPr>
        <sz val="11"/>
        <color rgb="FF000000"/>
        <rFont val="Calibri"/>
      </rPr>
      <t xml:space="preserve">Your organization's logging policy should dictate which facility to use based on the </t>
    </r>
    <r>
      <rPr>
        <b/>
        <sz val="11"/>
        <color rgb="FF000000"/>
        <rFont val="Calibri"/>
      </rPr>
      <t>syslog</t>
    </r>
    <r>
      <rPr>
        <sz val="11"/>
        <color rgb="FF000000"/>
        <rFont val="Calibri"/>
      </rPr>
      <t xml:space="preserve"> daemon in use.</t>
    </r>
  </si>
  <si>
    <r>
      <rPr>
        <sz val="11"/>
        <color rgb="FF000000"/>
        <rFont val="Calibri"/>
      </rPr>
      <t>Execute the following SQL statement and verify that the correct facility is selected:</t>
    </r>
    <r>
      <rPr>
        <sz val="11"/>
        <color rgb="FF000000"/>
        <rFont val="Calibri"/>
      </rPr>
      <t xml:space="preserve">
</t>
    </r>
    <r>
      <rPr>
        <sz val="11"/>
        <color rgb="FF006096"/>
        <rFont val="Roboto Condensed"/>
      </rPr>
      <t>postgres=# show syslog_facility;</t>
    </r>
    <r>
      <rPr>
        <sz val="11"/>
        <color rgb="FF006096"/>
        <rFont val="Roboto Condensed"/>
      </rPr>
      <t xml:space="preserve">
</t>
    </r>
    <r>
      <rPr>
        <sz val="11"/>
        <color rgb="FF006096"/>
        <rFont val="Roboto Condensed"/>
      </rPr>
      <t xml:space="preserve"> syslog_facility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local0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</si>
  <si>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LOCAL0</t>
    </r>
  </si>
  <si>
    <t>3.1.11</t>
  </si>
  <si>
    <r>
      <rPr>
        <sz val="11"/>
        <rFont val="Calibri"/>
      </rPr>
      <t>Ensure syslog messages are not suppressed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</si>
  <si>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syslog_sequence_numbers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</si>
  <si>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When logging to Syslog and </t>
    </r>
    <r>
      <rPr>
        <b/>
        <sz val="11"/>
        <color rgb="FF000000"/>
        <rFont val="Calibri"/>
      </rPr>
      <t>syslog_sequence_numbers</t>
    </r>
    <r>
      <rPr>
        <sz val="11"/>
        <color rgb="FF000000"/>
        <rFont val="Calibri"/>
      </rPr>
      <t xml:space="preserve"> is on, then each message will be prefixed by an increasing sequence number (such as [2]).</t>
    </r>
  </si>
  <si>
    <r>
      <rPr>
        <sz val="11"/>
        <color rgb="FF000000"/>
        <rFont val="Calibri"/>
      </rPr>
      <t>If disabled, messages sent to Syslog could be suppressed and not logged. While a message is emitted stating that a given message was repeated and suppressed, the timestamp associated with these suppressed messages is lost, potentially damaging the recreation of an incident timeline.</t>
    </r>
  </si>
  <si>
    <r>
      <rPr>
        <sz val="11"/>
        <color rgb="FF000000"/>
        <rFont val="Calibri"/>
      </rPr>
      <t xml:space="preserve">Execute the following SQL statement and confirm that the </t>
    </r>
    <r>
      <rPr>
        <b/>
        <sz val="11"/>
        <color rgb="FF000000"/>
        <rFont val="Calibri"/>
      </rPr>
      <t>syslog_sequence_numbers</t>
    </r>
    <r>
      <rPr>
        <sz val="11"/>
        <color rgb="FF000000"/>
        <rFont val="Calibri"/>
      </rPr>
      <t xml:space="preserve"> is enabled (on):</t>
    </r>
    <r>
      <rPr>
        <sz val="11"/>
        <color rgb="FF000000"/>
        <rFont val="Calibri"/>
      </rPr>
      <t xml:space="preserve">
</t>
    </r>
    <r>
      <rPr>
        <sz val="11"/>
        <color rgb="FF006096"/>
        <rFont val="Roboto Condensed"/>
      </rPr>
      <t>postgres=# show syslog_sequence_numbers;</t>
    </r>
    <r>
      <rPr>
        <sz val="11"/>
        <color rgb="FF006096"/>
        <rFont val="Roboto Condensed"/>
      </rPr>
      <t xml:space="preserve">
</t>
    </r>
    <r>
      <rPr>
        <sz val="11"/>
        <color rgb="FF006096"/>
        <rFont val="Roboto Condensed"/>
      </rPr>
      <t xml:space="preserve"> syslog_sequence_numbers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</si>
  <si>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t>3.1.12</t>
  </si>
  <si>
    <r>
      <rPr>
        <sz val="11"/>
        <rFont val="Calibri"/>
      </rPr>
      <t>Ensure syslog messages are not lost due to size</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</si>
  <si>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syslog_split_messages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</si>
  <si>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PostgreSQL log messages can exceed 1024 bytes, which is a typical size limit for traditional Syslog implementations. When </t>
    </r>
    <r>
      <rPr>
        <b/>
        <sz val="11"/>
        <color rgb="FF000000"/>
        <rFont val="Calibri"/>
      </rPr>
      <t>syslog_split_messages</t>
    </r>
    <r>
      <rPr>
        <sz val="11"/>
        <color rgb="FF000000"/>
        <rFont val="Calibri"/>
      </rPr>
      <t xml:space="preserve"> is off, PostgreSQL server log messages are delivered to the Syslog service as is, and it is up to the Syslog service to cope with the potentially bulky messages. When </t>
    </r>
    <r>
      <rPr>
        <b/>
        <sz val="11"/>
        <color rgb="FF000000"/>
        <rFont val="Calibri"/>
      </rPr>
      <t>syslog_split_messages</t>
    </r>
    <r>
      <rPr>
        <sz val="11"/>
        <color rgb="FF000000"/>
        <rFont val="Calibri"/>
      </rPr>
      <t xml:space="preserve"> is on, messages are split by lines, and long lines are split so that they will fit into 1024 bytes.</t>
    </r>
    <r>
      <rPr>
        <sz val="11"/>
        <color rgb="FF000000"/>
        <rFont val="Calibri"/>
      </rPr>
      <t xml:space="preserve">
</t>
    </r>
    <r>
      <rPr>
        <sz val="11"/>
        <color rgb="FF000000"/>
        <rFont val="Calibri"/>
      </rPr>
      <t>If syslog is ultimately logging to a text file, then the effect will be the same either way, and it is best to leave the setting on, since most syslog implementations either cannot handle large messages or would need to be specially configured to handle them. But if syslog is ultimately writing into some other medium, it might be necessary or more useful to keep messages logically together.</t>
    </r>
  </si>
  <si>
    <r>
      <rPr>
        <sz val="11"/>
        <color rgb="FF000000"/>
        <rFont val="Calibri"/>
      </rPr>
      <t>Depending on the Syslog server in use, log messages exceeding 1024 bytes may be lost or, potentially, cause the Syslog server processes to abort.</t>
    </r>
  </si>
  <si>
    <r>
      <rPr>
        <sz val="11"/>
        <color rgb="FF000000"/>
        <rFont val="Calibri"/>
      </rPr>
      <t>Execute the following SQL statement to confirm that long log messages are split when logging to Syslog:</t>
    </r>
    <r>
      <rPr>
        <sz val="11"/>
        <color rgb="FF000000"/>
        <rFont val="Calibri"/>
      </rPr>
      <t xml:space="preserve">
</t>
    </r>
    <r>
      <rPr>
        <sz val="11"/>
        <color rgb="FF006096"/>
        <rFont val="Roboto Condensed"/>
      </rPr>
      <t>postgres=# show syslog_split_messages;</t>
    </r>
    <r>
      <rPr>
        <sz val="11"/>
        <color rgb="FF006096"/>
        <rFont val="Roboto Condensed"/>
      </rPr>
      <t xml:space="preserve">
</t>
    </r>
    <r>
      <rPr>
        <sz val="11"/>
        <color rgb="FF006096"/>
        <rFont val="Roboto Condensed"/>
      </rPr>
      <t xml:space="preserve"> syslog_split_messages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</si>
  <si>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t>3.1.13</t>
  </si>
  <si>
    <r>
      <rPr>
        <sz val="11"/>
        <rFont val="Calibri"/>
      </rPr>
      <t>Ensure the program name for PostgreSQL syslog messages is correct</t>
    </r>
  </si>
  <si>
    <r>
      <rPr>
        <sz val="11"/>
        <color rgb="FF000000"/>
        <rFont val="Calibri"/>
      </rPr>
      <t xml:space="preserve">Execute the following SQL statement(s) to remediate this setting (in this example, assuming a program name of </t>
    </r>
    <r>
      <rPr>
        <b/>
        <sz val="11"/>
        <color rgb="FF000000"/>
        <rFont val="Calibri"/>
      </rPr>
      <t>proddb</t>
    </r>
    <r>
      <rPr>
        <sz val="11"/>
        <color rgb="FF000000"/>
        <rFont val="Calibri"/>
      </rPr>
      <t>):</t>
    </r>
    <r>
      <rPr>
        <sz val="11"/>
        <color rgb="FF000000"/>
        <rFont val="Calibri"/>
      </rPr>
      <t xml:space="preserve">
</t>
    </r>
    <r>
      <rPr>
        <sz val="11"/>
        <color rgb="FF006096"/>
        <rFont val="Roboto Condensed"/>
      </rPr>
      <t>postgres=# alter system set syslog_ident = 'proddb';</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syslog_ident;</t>
    </r>
    <r>
      <rPr>
        <sz val="11"/>
        <color rgb="FF006096"/>
        <rFont val="Roboto Condensed"/>
      </rPr>
      <t xml:space="preserve">
</t>
    </r>
    <r>
      <rPr>
        <sz val="11"/>
        <color rgb="FF006096"/>
        <rFont val="Roboto Condensed"/>
      </rPr>
      <t xml:space="preserve"> syslog_ident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proddb</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</si>
  <si>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syslog_ident</t>
    </r>
    <r>
      <rPr>
        <sz val="11"/>
        <color rgb="FF000000"/>
        <rFont val="Calibri"/>
      </rPr>
      <t xml:space="preserve"> setting specifies the program name used to identify PostgreSQL messages in syslog logs. An example of a possible program name is </t>
    </r>
    <r>
      <rPr>
        <b/>
        <sz val="11"/>
        <color rgb="FF000000"/>
        <rFont val="Calibri"/>
      </rPr>
      <t>postgres</t>
    </r>
    <r>
      <rPr>
        <sz val="11"/>
        <color rgb="FF000000"/>
        <rFont val="Calibri"/>
      </rPr>
      <t>.</t>
    </r>
  </si>
  <si>
    <r>
      <rPr>
        <sz val="11"/>
        <color rgb="FF000000"/>
        <rFont val="Calibri"/>
      </rPr>
      <t>Execute the following SQL statement to verify the program name is set correctly:</t>
    </r>
    <r>
      <rPr>
        <sz val="11"/>
        <color rgb="FF000000"/>
        <rFont val="Calibri"/>
      </rPr>
      <t xml:space="preserve">
</t>
    </r>
    <r>
      <rPr>
        <sz val="11"/>
        <color rgb="FF006096"/>
        <rFont val="Roboto Condensed"/>
      </rPr>
      <t>postgres=# show syslog_ident;</t>
    </r>
    <r>
      <rPr>
        <sz val="11"/>
        <color rgb="FF006096"/>
        <rFont val="Roboto Condensed"/>
      </rPr>
      <t xml:space="preserve">
</t>
    </r>
    <r>
      <rPr>
        <sz val="11"/>
        <color rgb="FF006096"/>
        <rFont val="Roboto Condensed"/>
      </rPr>
      <t xml:space="preserve"> syslog_ident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</si>
  <si>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postgres</t>
    </r>
  </si>
  <si>
    <t>3.1.14</t>
  </si>
  <si>
    <r>
      <rPr>
        <sz val="11"/>
        <rFont val="Calibri"/>
      </rPr>
      <t>Ensure the correct messages are written to the server log</t>
    </r>
  </si>
  <si>
    <r>
      <rPr>
        <sz val="11"/>
        <color rgb="FF000000"/>
        <rFont val="Calibri"/>
      </rPr>
      <t xml:space="preserve">Execute the following SQL statement(s) as superuser to remediate this setting (in this example, to set it to </t>
    </r>
    <r>
      <rPr>
        <b/>
        <sz val="11"/>
        <color rgb="FF000000"/>
        <rFont val="Calibri"/>
      </rPr>
      <t>warning</t>
    </r>
    <r>
      <rPr>
        <sz val="11"/>
        <color rgb="FF000000"/>
        <rFont val="Calibri"/>
      </rPr>
      <t>):</t>
    </r>
    <r>
      <rPr>
        <sz val="11"/>
        <color rgb="FF000000"/>
        <rFont val="Calibri"/>
      </rPr>
      <t xml:space="preserve">
</t>
    </r>
    <r>
      <rPr>
        <sz val="11"/>
        <color rgb="FF006096"/>
        <rFont val="Roboto Condensed"/>
      </rPr>
      <t>postgres=# alter system set log_min_messages = 'warning';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</si>
  <si>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log_min_messages</t>
    </r>
    <r>
      <rPr>
        <sz val="11"/>
        <color rgb="FF000000"/>
        <rFont val="Calibri"/>
      </rPr>
      <t xml:space="preserve"> setting specifies the message levels that are written to the server log. Each level includes all the levels that follow it. The lower the level (vertically, below), the fewer messages are logged.</t>
    </r>
    <r>
      <rPr>
        <sz val="11"/>
        <color rgb="FF000000"/>
        <rFont val="Calibri"/>
      </rPr>
      <t xml:space="preserve">
</t>
    </r>
    <r>
      <rPr>
        <sz val="11"/>
        <color rgb="FF000000"/>
        <rFont val="Calibri"/>
      </rPr>
      <t>Valid values are:</t>
    </r>
    <r>
      <rPr>
        <sz val="11"/>
        <color rgb="FF000000"/>
        <rFont val="Calibri"/>
      </rPr>
      <t xml:space="preserve">
</t>
    </r>
    <r>
      <rPr>
        <sz val="11"/>
        <color rgb="FF000000"/>
        <rFont val="Calibri"/>
      </rPr>
      <t xml:space="preserve">- </t>
    </r>
    <r>
      <rPr>
        <b/>
        <sz val="11"/>
        <color rgb="FF000000"/>
        <rFont val="Calibri"/>
      </rPr>
      <t>DEBUG5</t>
    </r>
    <r>
      <rPr>
        <sz val="11"/>
        <color rgb="FF000000"/>
        <rFont val="Calibri"/>
      </rPr>
      <t xml:space="preserve">        &lt;-- exceedingly chatty</t>
    </r>
    <r>
      <rPr>
        <sz val="11"/>
        <color rgb="FF000000"/>
        <rFont val="Calibri"/>
      </rPr>
      <t xml:space="preserve">
</t>
    </r>
    <r>
      <rPr>
        <sz val="11"/>
        <color rgb="FF000000"/>
        <rFont val="Calibri"/>
      </rPr>
      <t xml:space="preserve">- </t>
    </r>
    <r>
      <rPr>
        <b/>
        <sz val="11"/>
        <color rgb="FF000000"/>
        <rFont val="Calibri"/>
      </rPr>
      <t>DEBUG4</t>
    </r>
    <r>
      <rPr>
        <sz val="11"/>
        <color rgb="FF000000"/>
        <rFont val="Calibri"/>
      </rPr>
      <t xml:space="preserve">
</t>
    </r>
    <r>
      <rPr>
        <sz val="11"/>
        <color rgb="FF000000"/>
        <rFont val="Calibri"/>
      </rPr>
      <t xml:space="preserve">- </t>
    </r>
    <r>
      <rPr>
        <b/>
        <sz val="11"/>
        <color rgb="FF000000"/>
        <rFont val="Calibri"/>
      </rPr>
      <t>DEBUG3</t>
    </r>
    <r>
      <rPr>
        <sz val="11"/>
        <color rgb="FF000000"/>
        <rFont val="Calibri"/>
      </rPr>
      <t xml:space="preserve">
</t>
    </r>
    <r>
      <rPr>
        <sz val="11"/>
        <color rgb="FF000000"/>
        <rFont val="Calibri"/>
      </rPr>
      <t xml:space="preserve">- </t>
    </r>
    <r>
      <rPr>
        <b/>
        <sz val="11"/>
        <color rgb="FF000000"/>
        <rFont val="Calibri"/>
      </rPr>
      <t>DEBUG2</t>
    </r>
    <r>
      <rPr>
        <sz val="11"/>
        <color rgb="FF000000"/>
        <rFont val="Calibri"/>
      </rPr>
      <t xml:space="preserve">
</t>
    </r>
    <r>
      <rPr>
        <sz val="11"/>
        <color rgb="FF000000"/>
        <rFont val="Calibri"/>
      </rPr>
      <t xml:space="preserve">- </t>
    </r>
    <r>
      <rPr>
        <b/>
        <sz val="11"/>
        <color rgb="FF000000"/>
        <rFont val="Calibri"/>
      </rPr>
      <t>DEBUG1</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t>
    </r>
    <r>
      <rPr>
        <sz val="11"/>
        <color rgb="FF000000"/>
        <rFont val="Calibri"/>
      </rPr>
      <t xml:space="preserve">- </t>
    </r>
    <r>
      <rPr>
        <b/>
        <sz val="11"/>
        <color rgb="FF000000"/>
        <rFont val="Calibri"/>
      </rPr>
      <t>NOTICE</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&lt;-- default</t>
    </r>
    <r>
      <rPr>
        <sz val="11"/>
        <color rgb="FF000000"/>
        <rFont val="Calibri"/>
      </rPr>
      <t xml:space="preserve">
</t>
    </r>
    <r>
      <rPr>
        <sz val="11"/>
        <color rgb="FF000000"/>
        <rFont val="Calibri"/>
      </rPr>
      <t xml:space="preserve">- </t>
    </r>
    <r>
      <rPr>
        <b/>
        <sz val="11"/>
        <color rgb="FF000000"/>
        <rFont val="Calibri"/>
      </rPr>
      <t>ERROR</t>
    </r>
    <r>
      <rPr>
        <sz val="11"/>
        <color rgb="FF000000"/>
        <rFont val="Calibri"/>
      </rPr>
      <t xml:space="preserve">
</t>
    </r>
    <r>
      <rPr>
        <sz val="11"/>
        <color rgb="FF000000"/>
        <rFont val="Calibri"/>
      </rPr>
      <t xml:space="preserve">- </t>
    </r>
    <r>
      <rPr>
        <b/>
        <sz val="11"/>
        <color rgb="FF000000"/>
        <rFont val="Calibri"/>
      </rPr>
      <t>LOG</t>
    </r>
    <r>
      <rPr>
        <sz val="11"/>
        <color rgb="FF000000"/>
        <rFont val="Calibri"/>
      </rPr>
      <t xml:space="preserve">
</t>
    </r>
    <r>
      <rPr>
        <sz val="11"/>
        <color rgb="FF000000"/>
        <rFont val="Calibri"/>
      </rPr>
      <t xml:space="preserve">- </t>
    </r>
    <r>
      <rPr>
        <b/>
        <sz val="11"/>
        <color rgb="FF000000"/>
        <rFont val="Calibri"/>
      </rPr>
      <t>FATAL</t>
    </r>
    <r>
      <rPr>
        <sz val="11"/>
        <color rgb="FF000000"/>
        <rFont val="Calibri"/>
      </rPr>
      <t xml:space="preserve">
</t>
    </r>
    <r>
      <rPr>
        <sz val="11"/>
        <color rgb="FF000000"/>
        <rFont val="Calibri"/>
      </rPr>
      <t xml:space="preserve">- </t>
    </r>
    <r>
      <rPr>
        <b/>
        <sz val="11"/>
        <color rgb="FF000000"/>
        <rFont val="Calibri"/>
      </rPr>
      <t>PANIC</t>
    </r>
    <r>
      <rPr>
        <sz val="11"/>
        <color rgb="FF000000"/>
        <rFont val="Calibri"/>
      </rPr>
      <t xml:space="preserve">         &lt;-- practically mute</t>
    </r>
    <r>
      <rPr>
        <sz val="11"/>
        <color rgb="FF000000"/>
        <rFont val="Calibri"/>
      </rPr>
      <t xml:space="preserve">
</t>
    </r>
    <r>
      <rPr>
        <b/>
        <sz val="11"/>
        <color rgb="FF000000"/>
        <rFont val="Calibri"/>
      </rPr>
      <t>WARNING</t>
    </r>
    <r>
      <rPr>
        <sz val="11"/>
        <color rgb="FF000000"/>
        <rFont val="Calibri"/>
      </rPr>
      <t xml:space="preserve"> is considered the best practice unless indicated otherwise by your organization's logging policy.</t>
    </r>
  </si>
  <si>
    <r>
      <rPr>
        <sz val="11"/>
        <color rgb="FF000000"/>
        <rFont val="Calibri"/>
      </rPr>
      <t>Execute the following SQL statement to confirm the setting is correct:</t>
    </r>
    <r>
      <rPr>
        <sz val="11"/>
        <color rgb="FF000000"/>
        <rFont val="Calibri"/>
      </rPr>
      <t xml:space="preserve">
</t>
    </r>
    <r>
      <rPr>
        <sz val="11"/>
        <color rgb="FF006096"/>
        <rFont val="Roboto Condensed"/>
      </rPr>
      <t>postgres=# show log_min_messages;</t>
    </r>
    <r>
      <rPr>
        <sz val="11"/>
        <color rgb="FF006096"/>
        <rFont val="Roboto Condensed"/>
      </rPr>
      <t xml:space="preserve">
</t>
    </r>
    <r>
      <rPr>
        <sz val="11"/>
        <color rgb="FF006096"/>
        <rFont val="Roboto Condensed"/>
      </rPr>
      <t xml:space="preserve"> log_min_messages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warning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logging is not configured to at least </t>
    </r>
    <r>
      <rPr>
        <b/>
        <sz val="11"/>
        <color rgb="FF000000"/>
        <rFont val="Calibri"/>
      </rPr>
      <t>warning</t>
    </r>
    <r>
      <rPr>
        <sz val="11"/>
        <color rgb="FF000000"/>
        <rFont val="Calibri"/>
      </rPr>
      <t>, this is a fail.</t>
    </r>
  </si>
  <si>
    <r>
      <rPr>
        <b/>
        <sz val="11"/>
        <color rgb="FF000000"/>
        <rFont val="Calibri"/>
      </rPr>
      <t>WARNING</t>
    </r>
  </si>
  <si>
    <t>3.1.15</t>
  </si>
  <si>
    <r>
      <rPr>
        <sz val="11"/>
        <rFont val="Calibri"/>
      </rPr>
      <t>Ensure the correct SQL statements generating errors are recorded</t>
    </r>
  </si>
  <si>
    <r>
      <rPr>
        <sz val="11"/>
        <color rgb="FF000000"/>
        <rFont val="Calibri"/>
      </rPr>
      <t xml:space="preserve">Execute the following SQL statement(s) as superuser to remediate this setting (in the example, to </t>
    </r>
    <r>
      <rPr>
        <b/>
        <sz val="11"/>
        <color rgb="FF000000"/>
        <rFont val="Calibri"/>
      </rPr>
      <t>error</t>
    </r>
    <r>
      <rPr>
        <sz val="11"/>
        <color rgb="FF000000"/>
        <rFont val="Calibri"/>
      </rPr>
      <t>):</t>
    </r>
    <r>
      <rPr>
        <sz val="11"/>
        <color rgb="FF000000"/>
        <rFont val="Calibri"/>
      </rPr>
      <t xml:space="preserve">
</t>
    </r>
    <r>
      <rPr>
        <sz val="11"/>
        <color rgb="FF006096"/>
        <rFont val="Roboto Condensed"/>
      </rPr>
      <t>postgres=# alter system set log_min_error_statement = 'error';</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</si>
  <si>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log_min_error_statement</t>
    </r>
    <r>
      <rPr>
        <sz val="11"/>
        <color rgb="FF000000"/>
        <rFont val="Calibri"/>
      </rPr>
      <t xml:space="preserve"> setting causes all SQL statements generating errors at or above the specified severity level to be recorded in the server log. Each level includes all the levels that follow it. The lower the level (vertically, below), the fewer messages are recorded. Valid values are:</t>
    </r>
    <r>
      <rPr>
        <sz val="11"/>
        <color rgb="FF000000"/>
        <rFont val="Calibri"/>
      </rPr>
      <t xml:space="preserve">
</t>
    </r>
    <r>
      <rPr>
        <sz val="11"/>
        <color rgb="FF000000"/>
        <rFont val="Calibri"/>
      </rPr>
      <t xml:space="preserve">- </t>
    </r>
    <r>
      <rPr>
        <b/>
        <sz val="11"/>
        <color rgb="FF000000"/>
        <rFont val="Calibri"/>
      </rPr>
      <t>DEBUG5</t>
    </r>
    <r>
      <rPr>
        <sz val="11"/>
        <color rgb="FF000000"/>
        <rFont val="Calibri"/>
      </rPr>
      <t xml:space="preserve">        &lt;-- exceedingly chatty</t>
    </r>
    <r>
      <rPr>
        <sz val="11"/>
        <color rgb="FF000000"/>
        <rFont val="Calibri"/>
      </rPr>
      <t xml:space="preserve">
</t>
    </r>
    <r>
      <rPr>
        <sz val="11"/>
        <color rgb="FF000000"/>
        <rFont val="Calibri"/>
      </rPr>
      <t xml:space="preserve">- </t>
    </r>
    <r>
      <rPr>
        <b/>
        <sz val="11"/>
        <color rgb="FF000000"/>
        <rFont val="Calibri"/>
      </rPr>
      <t>DEBUG4</t>
    </r>
    <r>
      <rPr>
        <sz val="11"/>
        <color rgb="FF000000"/>
        <rFont val="Calibri"/>
      </rPr>
      <t xml:space="preserve">
</t>
    </r>
    <r>
      <rPr>
        <sz val="11"/>
        <color rgb="FF000000"/>
        <rFont val="Calibri"/>
      </rPr>
      <t xml:space="preserve">- </t>
    </r>
    <r>
      <rPr>
        <b/>
        <sz val="11"/>
        <color rgb="FF000000"/>
        <rFont val="Calibri"/>
      </rPr>
      <t>DEBUG3</t>
    </r>
    <r>
      <rPr>
        <sz val="11"/>
        <color rgb="FF000000"/>
        <rFont val="Calibri"/>
      </rPr>
      <t xml:space="preserve">
</t>
    </r>
    <r>
      <rPr>
        <sz val="11"/>
        <color rgb="FF000000"/>
        <rFont val="Calibri"/>
      </rPr>
      <t xml:space="preserve">- </t>
    </r>
    <r>
      <rPr>
        <b/>
        <sz val="11"/>
        <color rgb="FF000000"/>
        <rFont val="Calibri"/>
      </rPr>
      <t>DEBUG2</t>
    </r>
    <r>
      <rPr>
        <sz val="11"/>
        <color rgb="FF000000"/>
        <rFont val="Calibri"/>
      </rPr>
      <t xml:space="preserve">
</t>
    </r>
    <r>
      <rPr>
        <sz val="11"/>
        <color rgb="FF000000"/>
        <rFont val="Calibri"/>
      </rPr>
      <t xml:space="preserve">- </t>
    </r>
    <r>
      <rPr>
        <b/>
        <sz val="11"/>
        <color rgb="FF000000"/>
        <rFont val="Calibri"/>
      </rPr>
      <t>DEBUG1</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t>
    </r>
    <r>
      <rPr>
        <sz val="11"/>
        <color rgb="FF000000"/>
        <rFont val="Calibri"/>
      </rPr>
      <t xml:space="preserve">- </t>
    </r>
    <r>
      <rPr>
        <b/>
        <sz val="11"/>
        <color rgb="FF000000"/>
        <rFont val="Calibri"/>
      </rPr>
      <t>NOTICE</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 xml:space="preserve">- </t>
    </r>
    <r>
      <rPr>
        <b/>
        <sz val="11"/>
        <color rgb="FF000000"/>
        <rFont val="Calibri"/>
      </rPr>
      <t>ERROR</t>
    </r>
    <r>
      <rPr>
        <sz val="11"/>
        <color rgb="FF000000"/>
        <rFont val="Calibri"/>
      </rPr>
      <t xml:space="preserve">         &lt;-- default</t>
    </r>
    <r>
      <rPr>
        <sz val="11"/>
        <color rgb="FF000000"/>
        <rFont val="Calibri"/>
      </rPr>
      <t xml:space="preserve">
</t>
    </r>
    <r>
      <rPr>
        <sz val="11"/>
        <color rgb="FF000000"/>
        <rFont val="Calibri"/>
      </rPr>
      <t xml:space="preserve">- </t>
    </r>
    <r>
      <rPr>
        <b/>
        <sz val="11"/>
        <color rgb="FF000000"/>
        <rFont val="Calibri"/>
      </rPr>
      <t>LOG</t>
    </r>
    <r>
      <rPr>
        <sz val="11"/>
        <color rgb="FF000000"/>
        <rFont val="Calibri"/>
      </rPr>
      <t xml:space="preserve">
</t>
    </r>
    <r>
      <rPr>
        <sz val="11"/>
        <color rgb="FF000000"/>
        <rFont val="Calibri"/>
      </rPr>
      <t xml:space="preserve">- </t>
    </r>
    <r>
      <rPr>
        <b/>
        <sz val="11"/>
        <color rgb="FF000000"/>
        <rFont val="Calibri"/>
      </rPr>
      <t>FATAL</t>
    </r>
    <r>
      <rPr>
        <sz val="11"/>
        <color rgb="FF000000"/>
        <rFont val="Calibri"/>
      </rPr>
      <t xml:space="preserve">
</t>
    </r>
    <r>
      <rPr>
        <sz val="11"/>
        <color rgb="FF000000"/>
        <rFont val="Calibri"/>
      </rPr>
      <t xml:space="preserve">- </t>
    </r>
    <r>
      <rPr>
        <b/>
        <sz val="11"/>
        <color rgb="FF000000"/>
        <rFont val="Calibri"/>
      </rPr>
      <t>PANIC</t>
    </r>
    <r>
      <rPr>
        <sz val="11"/>
        <color rgb="FF000000"/>
        <rFont val="Calibri"/>
      </rPr>
      <t xml:space="preserve">         &lt;-- practically mute</t>
    </r>
    <r>
      <rPr>
        <sz val="11"/>
        <color rgb="FF000000"/>
        <rFont val="Calibri"/>
      </rPr>
      <t xml:space="preserve">
</t>
    </r>
    <r>
      <rPr>
        <b/>
        <sz val="11"/>
        <color rgb="FF000000"/>
        <rFont val="Calibri"/>
      </rPr>
      <t>ERROR</t>
    </r>
    <r>
      <rPr>
        <sz val="11"/>
        <color rgb="FF000000"/>
        <rFont val="Calibri"/>
      </rPr>
      <t xml:space="preserve"> is considered the best practice setting. Changes should only be made in accordance with your organization's logging policy.</t>
    </r>
    <r>
      <rPr>
        <sz val="11"/>
        <color rgb="FF000000"/>
        <rFont val="Calibri"/>
      </rPr>
      <t xml:space="preserve">
</t>
    </r>
    <r>
      <rPr>
        <b/>
        <sz val="11"/>
        <color rgb="FF000000"/>
        <rFont val="Calibri"/>
      </rPr>
      <t>Note:</t>
    </r>
    <r>
      <rPr>
        <sz val="11"/>
        <color rgb="FF000000"/>
        <rFont val="Calibri"/>
      </rPr>
      <t xml:space="preserve"> To effectively turn off logging of failing statements, set this parameter to </t>
    </r>
    <r>
      <rPr>
        <b/>
        <sz val="11"/>
        <color rgb="FF000000"/>
        <rFont val="Calibri"/>
      </rPr>
      <t>PANIC</t>
    </r>
    <r>
      <rPr>
        <sz val="11"/>
        <color rgb="FF000000"/>
        <rFont val="Calibri"/>
      </rPr>
      <t>.</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</si>
  <si>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log_min_error_statement;</t>
    </r>
    <r>
      <rPr>
        <sz val="11"/>
        <color rgb="FF006096"/>
        <rFont val="Roboto Condensed"/>
      </rPr>
      <t xml:space="preserve">
</t>
    </r>
    <r>
      <rPr>
        <sz val="11"/>
        <color rgb="FF006096"/>
        <rFont val="Roboto Condensed"/>
      </rPr>
      <t xml:space="preserve"> log_min_error_statement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error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at least </t>
    </r>
    <r>
      <rPr>
        <b/>
        <sz val="11"/>
        <color rgb="FF000000"/>
        <rFont val="Calibri"/>
      </rPr>
      <t>error</t>
    </r>
    <r>
      <rPr>
        <sz val="11"/>
        <color rgb="FF000000"/>
        <rFont val="Calibri"/>
      </rPr>
      <t>, this is a fail.</t>
    </r>
  </si>
  <si>
    <r>
      <rPr>
        <b/>
        <sz val="11"/>
        <color rgb="FF000000"/>
        <rFont val="Calibri"/>
      </rPr>
      <t>ERROR</t>
    </r>
  </si>
  <si>
    <t>3.1.16</t>
  </si>
  <si>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</si>
  <si>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debug_print_parse='off';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</si>
  <si>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debug_print_parse</t>
    </r>
    <r>
      <rPr>
        <sz val="11"/>
        <color rgb="FF000000"/>
        <rFont val="Calibri"/>
      </rPr>
      <t xml:space="preserve"> setting enables printing the resulting parse tree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</si>
  <si>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confirm the setting is correct:</t>
    </r>
    <r>
      <rPr>
        <sz val="11"/>
        <color rgb="FF000000"/>
        <rFont val="Calibri"/>
      </rPr>
      <t xml:space="preserve">
</t>
    </r>
    <r>
      <rPr>
        <sz val="11"/>
        <color rgb="FF006096"/>
        <rFont val="Roboto Condensed"/>
      </rPr>
      <t>postgres=# show debug_print_parse;</t>
    </r>
    <r>
      <rPr>
        <sz val="11"/>
        <color rgb="FF006096"/>
        <rFont val="Roboto Condensed"/>
      </rPr>
      <t xml:space="preserve">
</t>
    </r>
    <r>
      <rPr>
        <sz val="11"/>
        <color rgb="FF006096"/>
        <rFont val="Roboto Condensed"/>
      </rPr>
      <t xml:space="preserve"> debug_print_parse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</si>
  <si>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r>
      <rPr>
        <b/>
        <sz val="11"/>
        <color rgb="FF000000"/>
        <rFont val="Calibri"/>
      </rPr>
      <t>off</t>
    </r>
  </si>
  <si>
    <t>3.1.17</t>
  </si>
  <si>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</si>
  <si>
    <r>
      <rPr>
        <sz val="11"/>
        <color rgb="FF000000"/>
        <rFont val="Calibri"/>
      </rPr>
      <t>Execute the following SQL statement(s) to disable this setting:</t>
    </r>
    <r>
      <rPr>
        <sz val="11"/>
        <color rgb="FF000000"/>
        <rFont val="Calibri"/>
      </rPr>
      <t xml:space="preserve">
</t>
    </r>
    <r>
      <rPr>
        <sz val="11"/>
        <color rgb="FF006096"/>
        <rFont val="Roboto Condensed"/>
      </rPr>
      <t>postgres=# alter system set debug_print_rewritten = 'off';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</si>
  <si>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debug_print_rewritten</t>
    </r>
    <r>
      <rPr>
        <sz val="11"/>
        <color rgb="FF000000"/>
        <rFont val="Calibri"/>
      </rPr>
      <t xml:space="preserve"> setting enables printing the query rewriter output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</si>
  <si>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confirm the setting is disabled:</t>
    </r>
    <r>
      <rPr>
        <sz val="11"/>
        <color rgb="FF000000"/>
        <rFont val="Calibri"/>
      </rPr>
      <t xml:space="preserve">
</t>
    </r>
    <r>
      <rPr>
        <sz val="11"/>
        <color rgb="FF006096"/>
        <rFont val="Roboto Condensed"/>
      </rPr>
      <t>postgres=# show debug_print_rewritten;</t>
    </r>
    <r>
      <rPr>
        <sz val="11"/>
        <color rgb="FF006096"/>
        <rFont val="Roboto Condensed"/>
      </rPr>
      <t xml:space="preserve">
</t>
    </r>
    <r>
      <rPr>
        <sz val="11"/>
        <color rgb="FF006096"/>
        <rFont val="Roboto Condensed"/>
      </rPr>
      <t xml:space="preserve"> debug_print_rewritten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</si>
  <si>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3.1.18</t>
  </si>
  <si>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</si>
  <si>
    <r>
      <rPr>
        <sz val="11"/>
        <color rgb="FF000000"/>
        <rFont val="Calibri"/>
      </rPr>
      <t>Execute the following SQL statement(s) to disable this setting:</t>
    </r>
    <r>
      <rPr>
        <sz val="11"/>
        <color rgb="FF000000"/>
        <rFont val="Calibri"/>
      </rPr>
      <t xml:space="preserve">
</t>
    </r>
    <r>
      <rPr>
        <sz val="11"/>
        <color rgb="FF006096"/>
        <rFont val="Roboto Condensed"/>
      </rPr>
      <t>postgres=# alter system set debug_print_plan = 'off';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</si>
  <si>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debug_print_plan</t>
    </r>
    <r>
      <rPr>
        <sz val="11"/>
        <color rgb="FF000000"/>
        <rFont val="Calibri"/>
      </rPr>
      <t xml:space="preserve"> setting enables printing the execution plan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</si>
  <si>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verify the setting is disabled:</t>
    </r>
    <r>
      <rPr>
        <sz val="11"/>
        <color rgb="FF000000"/>
        <rFont val="Calibri"/>
      </rPr>
      <t xml:space="preserve">
</t>
    </r>
    <r>
      <rPr>
        <sz val="11"/>
        <color rgb="FF006096"/>
        <rFont val="Roboto Condensed"/>
      </rPr>
      <t>postgres=# show debug_print_plan;</t>
    </r>
    <r>
      <rPr>
        <sz val="11"/>
        <color rgb="FF006096"/>
        <rFont val="Roboto Condensed"/>
      </rPr>
      <t xml:space="preserve">
</t>
    </r>
    <r>
      <rPr>
        <sz val="11"/>
        <color rgb="FF006096"/>
        <rFont val="Roboto Condensed"/>
      </rPr>
      <t xml:space="preserve"> debug_print_plan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</si>
  <si>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3.1.19</t>
  </si>
  <si>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</si>
  <si>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debug_pretty_print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</si>
  <si>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
    </r>
    <r>
      <rPr>
        <b/>
        <sz val="11"/>
        <color rgb="FF000000"/>
        <rFont val="Calibri"/>
      </rPr>
      <t>debug_pretty_print</t>
    </r>
    <r>
      <rPr>
        <sz val="11"/>
        <color rgb="FF000000"/>
        <rFont val="Calibri"/>
      </rPr>
      <t xml:space="preserve"> indents the messages produced by </t>
    </r>
    <r>
      <rPr>
        <b/>
        <sz val="11"/>
        <color rgb="FF000000"/>
        <rFont val="Calibri"/>
      </rPr>
      <t>debug_print_parse</t>
    </r>
    <r>
      <rPr>
        <sz val="11"/>
        <color rgb="FF000000"/>
        <rFont val="Calibri"/>
      </rPr>
      <t xml:space="preserve">, </t>
    </r>
    <r>
      <rPr>
        <b/>
        <sz val="11"/>
        <color rgb="FF000000"/>
        <rFont val="Calibri"/>
      </rPr>
      <t>debug_print_rewritten</t>
    </r>
    <r>
      <rPr>
        <sz val="11"/>
        <color rgb="FF000000"/>
        <rFont val="Calibri"/>
      </rPr>
      <t xml:space="preserve">, or </t>
    </r>
    <r>
      <rPr>
        <b/>
        <sz val="11"/>
        <color rgb="FF000000"/>
        <rFont val="Calibri"/>
      </rPr>
      <t>debug_print_plan</t>
    </r>
    <r>
      <rPr>
        <sz val="11"/>
        <color rgb="FF000000"/>
        <rFont val="Calibri"/>
      </rPr>
      <t xml:space="preserve"> making them significantly easier to read.</t>
    </r>
  </si>
  <si>
    <r>
      <rPr>
        <sz val="11"/>
        <color rgb="FF000000"/>
        <rFont val="Calibri"/>
      </rPr>
      <t xml:space="preserve">Be advised that the aforementioned </t>
    </r>
    <r>
      <rPr>
        <b/>
        <sz val="11"/>
        <color rgb="FF000000"/>
        <rFont val="Calibri"/>
      </rPr>
      <t>DEBUG</t>
    </r>
    <r>
      <rPr>
        <sz val="11"/>
        <color rgb="FF000000"/>
        <rFont val="Calibri"/>
      </rPr>
      <t xml:space="preserve"> printing options are </t>
    </r>
    <r>
      <rPr>
        <b/>
        <sz val="11"/>
        <color rgb="FF000000"/>
        <rFont val="Calibri"/>
      </rPr>
      <t>disabled</t>
    </r>
    <r>
      <rPr>
        <sz val="11"/>
        <color rgb="FF000000"/>
        <rFont val="Calibri"/>
      </rPr>
      <t xml:space="preserve">, but if your organizational logging policy requires them to be </t>
    </r>
    <r>
      <rPr>
        <b/>
        <sz val="11"/>
        <color rgb="FF000000"/>
        <rFont val="Calibri"/>
      </rPr>
      <t>on</t>
    </r>
    <r>
      <rPr>
        <sz val="11"/>
        <color rgb="FF000000"/>
        <rFont val="Calibri"/>
      </rPr>
      <t xml:space="preserve"> then this option comes into play.</t>
    </r>
  </si>
  <si>
    <r>
      <rPr>
        <sz val="11"/>
        <color rgb="FF000000"/>
        <rFont val="Calibri"/>
      </rPr>
      <t>Execute the following SQL statement to confirm the setting is enabled:</t>
    </r>
    <r>
      <rPr>
        <sz val="11"/>
        <color rgb="FF000000"/>
        <rFont val="Calibri"/>
      </rPr>
      <t xml:space="preserve">
</t>
    </r>
    <r>
      <rPr>
        <sz val="11"/>
        <color rgb="FF006096"/>
        <rFont val="Roboto Condensed"/>
      </rPr>
      <t>postgres=# show debug_pretty_print;</t>
    </r>
    <r>
      <rPr>
        <sz val="11"/>
        <color rgb="FF006096"/>
        <rFont val="Roboto Condensed"/>
      </rPr>
      <t xml:space="preserve">
</t>
    </r>
    <r>
      <rPr>
        <sz val="11"/>
        <color rgb="FF006096"/>
        <rFont val="Roboto Condensed"/>
      </rPr>
      <t xml:space="preserve"> debug_pretty_print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</si>
  <si>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3.1.20</t>
  </si>
  <si>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</si>
  <si>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log_connections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Then, in a new connection to the database, verify the change:</t>
    </r>
    <r>
      <rPr>
        <sz val="11"/>
        <color rgb="FF000000"/>
        <rFont val="Calibri"/>
      </rPr>
      <t xml:space="preserve">
</t>
    </r>
    <r>
      <rPr>
        <sz val="11"/>
        <color rgb="FF006096"/>
        <rFont val="Roboto Condensed"/>
      </rPr>
      <t>postgres=# show log_connections;</t>
    </r>
    <r>
      <rPr>
        <sz val="11"/>
        <color rgb="FF006096"/>
        <rFont val="Roboto Condensed"/>
      </rPr>
      <t xml:space="preserve">
</t>
    </r>
    <r>
      <rPr>
        <sz val="11"/>
        <color rgb="FF006096"/>
        <rFont val="Roboto Condensed"/>
      </rPr>
      <t xml:space="preserve"> log_connections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Note that you cannot verify this change in the same connection in which it was changed; a new connection is needed.</t>
    </r>
  </si>
  <si>
    <r>
      <rPr>
        <sz val="11"/>
        <color rgb="FF000000"/>
        <rFont val="Calibri"/>
      </rPr>
      <t xml:space="preserve">Enabling the </t>
    </r>
    <r>
      <rPr>
        <b/>
        <sz val="11"/>
        <color rgb="FF000000"/>
        <rFont val="Calibri"/>
      </rPr>
      <t>log_connections</t>
    </r>
    <r>
      <rPr>
        <sz val="11"/>
        <color rgb="FF000000"/>
        <rFont val="Calibri"/>
      </rPr>
      <t xml:space="preserve"> setting causes each attempted connection to the server to be logged, as well as successful completion of client authentication. This parameter cannot be changed after the session start.</t>
    </r>
  </si>
  <si>
    <r>
      <rPr>
        <sz val="11"/>
        <color rgb="FF000000"/>
        <rFont val="Calibri"/>
      </rPr>
      <t>Execute the following SQL statement to verify the setting is enabled:</t>
    </r>
    <r>
      <rPr>
        <sz val="11"/>
        <color rgb="FF000000"/>
        <rFont val="Calibri"/>
      </rPr>
      <t xml:space="preserve">
</t>
    </r>
    <r>
      <rPr>
        <sz val="11"/>
        <color rgb="FF006096"/>
        <rFont val="Roboto Condensed"/>
      </rPr>
      <t>postgres=# show log_connections;</t>
    </r>
    <r>
      <rPr>
        <sz val="11"/>
        <color rgb="FF006096"/>
        <rFont val="Roboto Condensed"/>
      </rPr>
      <t xml:space="preserve">
</t>
    </r>
    <r>
      <rPr>
        <sz val="11"/>
        <color rgb="FF006096"/>
        <rFont val="Roboto Condensed"/>
      </rPr>
      <t xml:space="preserve"> log_connections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</si>
  <si>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3.1.21</t>
  </si>
  <si>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</si>
  <si>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log_disconnections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Then, in a new connection to the database, verify the change:</t>
    </r>
    <r>
      <rPr>
        <sz val="11"/>
        <color rgb="FF000000"/>
        <rFont val="Calibri"/>
      </rPr>
      <t xml:space="preserve">
</t>
    </r>
    <r>
      <rPr>
        <sz val="11"/>
        <color rgb="FF006096"/>
        <rFont val="Roboto Condensed"/>
      </rPr>
      <t>postgres=# show log_disconnections;</t>
    </r>
    <r>
      <rPr>
        <sz val="11"/>
        <color rgb="FF006096"/>
        <rFont val="Roboto Condensed"/>
      </rPr>
      <t xml:space="preserve">
</t>
    </r>
    <r>
      <rPr>
        <sz val="11"/>
        <color rgb="FF006096"/>
        <rFont val="Roboto Condensed"/>
      </rPr>
      <t xml:space="preserve"> log_disconnections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Note that you cannot verify this change in the same connection in which it was changed; a new connection is needed.</t>
    </r>
  </si>
  <si>
    <r>
      <rPr>
        <sz val="11"/>
        <color rgb="FF000000"/>
        <rFont val="Calibri"/>
      </rPr>
      <t xml:space="preserve">Enabling the </t>
    </r>
    <r>
      <rPr>
        <b/>
        <sz val="11"/>
        <color rgb="FF000000"/>
        <rFont val="Calibri"/>
      </rPr>
      <t>log_disconnections</t>
    </r>
    <r>
      <rPr>
        <sz val="11"/>
        <color rgb="FF000000"/>
        <rFont val="Calibri"/>
      </rPr>
      <t xml:space="preserve"> setting logs the end of each session, including session duration. This parameter cannot be changed after the session start.</t>
    </r>
  </si>
  <si>
    <r>
      <rPr>
        <sz val="11"/>
        <color rgb="FF000000"/>
        <rFont val="Calibri"/>
      </rPr>
      <t>Execute the following SQL statement to verify the setting is enabled:</t>
    </r>
    <r>
      <rPr>
        <sz val="11"/>
        <color rgb="FF000000"/>
        <rFont val="Calibri"/>
      </rPr>
      <t xml:space="preserve">
</t>
    </r>
    <r>
      <rPr>
        <sz val="11"/>
        <color rgb="FF006096"/>
        <rFont val="Roboto Condensed"/>
      </rPr>
      <t>postgres=# show log_disconnections;</t>
    </r>
    <r>
      <rPr>
        <sz val="11"/>
        <color rgb="FF006096"/>
        <rFont val="Roboto Condensed"/>
      </rPr>
      <t xml:space="preserve">
</t>
    </r>
    <r>
      <rPr>
        <sz val="11"/>
        <color rgb="FF006096"/>
        <rFont val="Roboto Condensed"/>
      </rPr>
      <t xml:space="preserve"> log_disconnections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</si>
  <si>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3.1.22</t>
  </si>
  <si>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</si>
  <si>
    <r>
      <rPr>
        <sz val="11"/>
        <color rgb="FF000000"/>
        <rFont val="Calibri"/>
      </rPr>
      <t xml:space="preserve">Execute the following SQL statement(s) as superuser to remediate this setting (in this example, to </t>
    </r>
    <r>
      <rPr>
        <b/>
        <sz val="11"/>
        <color rgb="FF000000"/>
        <rFont val="Calibri"/>
      </rPr>
      <t>verbose</t>
    </r>
    <r>
      <rPr>
        <sz val="11"/>
        <color rgb="FF000000"/>
        <rFont val="Calibri"/>
      </rPr>
      <t>):</t>
    </r>
    <r>
      <rPr>
        <sz val="11"/>
        <color rgb="FF000000"/>
        <rFont val="Calibri"/>
      </rPr>
      <t xml:space="preserve">
</t>
    </r>
    <r>
      <rPr>
        <sz val="11"/>
        <color rgb="FF006096"/>
        <rFont val="Roboto Condensed"/>
      </rPr>
      <t>postgres=# alter system set log_error_verbosity = 'verbose';</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log_error_verbosity;</t>
    </r>
    <r>
      <rPr>
        <sz val="11"/>
        <color rgb="FF006096"/>
        <rFont val="Roboto Condensed"/>
      </rPr>
      <t xml:space="preserve">
</t>
    </r>
    <r>
      <rPr>
        <sz val="11"/>
        <color rgb="FF006096"/>
        <rFont val="Roboto Condensed"/>
      </rPr>
      <t xml:space="preserve"> log_error_verbosity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verbose</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</si>
  <si>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log_error_verbosity</t>
    </r>
    <r>
      <rPr>
        <sz val="11"/>
        <color rgb="FF000000"/>
        <rFont val="Calibri"/>
      </rPr>
      <t xml:space="preserve"> setting specifies the verbosity (amount of detail) of logged messages. Valid values are:</t>
    </r>
    <r>
      <rPr>
        <sz val="11"/>
        <color rgb="FF000000"/>
        <rFont val="Calibri"/>
      </rPr>
      <t xml:space="preserve">
</t>
    </r>
    <r>
      <rPr>
        <sz val="11"/>
        <color rgb="FF000000"/>
        <rFont val="Calibri"/>
      </rPr>
      <t xml:space="preserve">- </t>
    </r>
    <r>
      <rPr>
        <b/>
        <sz val="11"/>
        <color rgb="FF000000"/>
        <rFont val="Calibri"/>
      </rPr>
      <t>TERSE</t>
    </r>
    <r>
      <rPr>
        <sz val="11"/>
        <color rgb="FF000000"/>
        <rFont val="Calibri"/>
      </rPr>
      <t xml:space="preserve">
</t>
    </r>
    <r>
      <rPr>
        <sz val="11"/>
        <color rgb="FF000000"/>
        <rFont val="Calibri"/>
      </rPr>
      <t xml:space="preserve">- </t>
    </r>
    <r>
      <rPr>
        <b/>
        <sz val="11"/>
        <color rgb="FF000000"/>
        <rFont val="Calibri"/>
      </rPr>
      <t>DEFAULT</t>
    </r>
    <r>
      <rPr>
        <sz val="11"/>
        <color rgb="FF000000"/>
        <rFont val="Calibri"/>
      </rPr>
      <t xml:space="preserve">
</t>
    </r>
    <r>
      <rPr>
        <sz val="11"/>
        <color rgb="FF000000"/>
        <rFont val="Calibri"/>
      </rPr>
      <t xml:space="preserve">- </t>
    </r>
    <r>
      <rPr>
        <b/>
        <sz val="11"/>
        <color rgb="FF000000"/>
        <rFont val="Calibri"/>
      </rPr>
      <t>VERBOSE</t>
    </r>
    <r>
      <rPr>
        <sz val="11"/>
        <color rgb="FF000000"/>
        <rFont val="Calibri"/>
      </rPr>
      <t xml:space="preserve">
</t>
    </r>
    <r>
      <rPr>
        <sz val="11"/>
        <color rgb="FF000000"/>
        <rFont val="Calibri"/>
      </rPr>
      <t>with each containing the fields of the level above it as well as additional fields.</t>
    </r>
    <r>
      <rPr>
        <sz val="11"/>
        <color rgb="FF000000"/>
        <rFont val="Calibri"/>
      </rPr>
      <t xml:space="preserve">
</t>
    </r>
    <r>
      <rPr>
        <b/>
        <sz val="11"/>
        <color rgb="FF000000"/>
        <rFont val="Calibri"/>
      </rPr>
      <t>TERSE</t>
    </r>
    <r>
      <rPr>
        <sz val="11"/>
        <color rgb="FF000000"/>
        <rFont val="Calibri"/>
      </rPr>
      <t xml:space="preserve"> excludes the logging of </t>
    </r>
    <r>
      <rPr>
        <b/>
        <sz val="11"/>
        <color rgb="FF000000"/>
        <rFont val="Calibri"/>
      </rPr>
      <t>DETAIL</t>
    </r>
    <r>
      <rPr>
        <sz val="11"/>
        <color rgb="FF000000"/>
        <rFont val="Calibri"/>
      </rPr>
      <t xml:space="preserve">, </t>
    </r>
    <r>
      <rPr>
        <b/>
        <sz val="11"/>
        <color rgb="FF000000"/>
        <rFont val="Calibri"/>
      </rPr>
      <t>HINT</t>
    </r>
    <r>
      <rPr>
        <sz val="11"/>
        <color rgb="FF000000"/>
        <rFont val="Calibri"/>
      </rPr>
      <t xml:space="preserve">, </t>
    </r>
    <r>
      <rPr>
        <b/>
        <sz val="11"/>
        <color rgb="FF000000"/>
        <rFont val="Calibri"/>
      </rPr>
      <t>QUERY</t>
    </r>
    <r>
      <rPr>
        <sz val="11"/>
        <color rgb="FF000000"/>
        <rFont val="Calibri"/>
      </rPr>
      <t xml:space="preserve">, and </t>
    </r>
    <r>
      <rPr>
        <b/>
        <sz val="11"/>
        <color rgb="FF000000"/>
        <rFont val="Calibri"/>
      </rPr>
      <t>CONTEXT</t>
    </r>
    <r>
      <rPr>
        <sz val="11"/>
        <color rgb="FF000000"/>
        <rFont val="Calibri"/>
      </rPr>
      <t xml:space="preserve"> error information.</t>
    </r>
    <r>
      <rPr>
        <sz val="11"/>
        <color rgb="FF000000"/>
        <rFont val="Calibri"/>
      </rPr>
      <t xml:space="preserve">
</t>
    </r>
    <r>
      <rPr>
        <b/>
        <sz val="11"/>
        <color rgb="FF000000"/>
        <rFont val="Calibri"/>
      </rPr>
      <t>VERBOSE</t>
    </r>
    <r>
      <rPr>
        <sz val="11"/>
        <color rgb="FF000000"/>
        <rFont val="Calibri"/>
      </rPr>
      <t xml:space="preserve"> output includes the </t>
    </r>
    <r>
      <rPr>
        <b/>
        <sz val="11"/>
        <color rgb="FF000000"/>
        <rFont val="Calibri"/>
      </rPr>
      <t>SQLSTATE</t>
    </r>
    <r>
      <rPr>
        <sz val="11"/>
        <color rgb="FF000000"/>
        <rFont val="Calibri"/>
      </rPr>
      <t>, error code, and the source code file name, function name, and line number that generated the error.</t>
    </r>
    <r>
      <rPr>
        <sz val="11"/>
        <color rgb="FF000000"/>
        <rFont val="Calibri"/>
      </rPr>
      <t xml:space="preserve">
</t>
    </r>
    <r>
      <rPr>
        <sz val="11"/>
        <color rgb="FF000000"/>
        <rFont val="Calibri"/>
      </rPr>
      <t>The appropriate value should be set based on your organization's logging policy.</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</si>
  <si>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log_error_verbosity;</t>
    </r>
    <r>
      <rPr>
        <sz val="11"/>
        <color rgb="FF006096"/>
        <rFont val="Roboto Condensed"/>
      </rPr>
      <t xml:space="preserve">
</t>
    </r>
    <r>
      <rPr>
        <sz val="11"/>
        <color rgb="FF006096"/>
        <rFont val="Roboto Condensed"/>
      </rPr>
      <t xml:space="preserve"> log_error_verbosity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default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verbose</t>
    </r>
    <r>
      <rPr>
        <sz val="11"/>
        <color rgb="FF000000"/>
        <rFont val="Calibri"/>
      </rPr>
      <t>, this is a fail.</t>
    </r>
  </si>
  <si>
    <r>
      <rPr>
        <b/>
        <sz val="11"/>
        <color rgb="FF000000"/>
        <rFont val="Calibri"/>
      </rPr>
      <t>DEFAULT</t>
    </r>
  </si>
  <si>
    <t>3.1.23</t>
  </si>
  <si>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</si>
  <si>
    <r>
      <rPr>
        <sz val="11"/>
        <color rgb="FF000000"/>
        <rFont val="Calibri"/>
      </rPr>
      <t xml:space="preserve">Execute the following SQL statement(s) to remediate this setting (in this example, to </t>
    </r>
    <r>
      <rPr>
        <b/>
        <sz val="11"/>
        <color rgb="FF000000"/>
        <rFont val="Calibri"/>
      </rPr>
      <t>off</t>
    </r>
    <r>
      <rPr>
        <sz val="11"/>
        <color rgb="FF000000"/>
        <rFont val="Calibri"/>
      </rPr>
      <t>):</t>
    </r>
    <r>
      <rPr>
        <sz val="11"/>
        <color rgb="FF000000"/>
        <rFont val="Calibri"/>
      </rPr>
      <t xml:space="preserve">
</t>
    </r>
    <r>
      <rPr>
        <sz val="11"/>
        <color rgb="FF006096"/>
        <rFont val="Roboto Condensed"/>
      </rPr>
      <t>postgres=# alter system set log_hostname='off';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</si>
  <si>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log_hostname</t>
    </r>
    <r>
      <rPr>
        <sz val="11"/>
        <color rgb="FF000000"/>
        <rFont val="Calibri"/>
      </rPr>
      <t xml:space="preserve"> setting causes the hostname of the connecting host to be logged </t>
    </r>
    <r>
      <rPr>
        <b/>
        <sz val="11"/>
        <color rgb="FF000000"/>
        <rFont val="Calibri"/>
      </rPr>
      <t>in addition</t>
    </r>
    <r>
      <rPr>
        <sz val="11"/>
        <color rgb="FF000000"/>
        <rFont val="Calibri"/>
      </rPr>
      <t xml:space="preserve"> to the host's IP address for connection log messages. Disabling the setting causes only the connecting host's IP address to be logged, and not the hostname. Unless your organization's logging policy requires hostname logging, it is best to disable this setting so as not to incur the overhead of DNS resolution for each statement that is logged.</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</si>
  <si>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log_hostname;</t>
    </r>
    <r>
      <rPr>
        <sz val="11"/>
        <color rgb="FF006096"/>
        <rFont val="Roboto Condensed"/>
      </rPr>
      <t xml:space="preserve">
</t>
    </r>
    <r>
      <rPr>
        <sz val="11"/>
        <color rgb="FF006096"/>
        <rFont val="Roboto Condensed"/>
      </rPr>
      <t xml:space="preserve"> log_hostname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</si>
  <si>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3.1.24</t>
  </si>
  <si>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</si>
  <si>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log_line_prefix = '%m [%p]: [%l-1] db=%d,user=%u,app=%a,client=%h ';</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log_line_prefix;</t>
    </r>
    <r>
      <rPr>
        <sz val="11"/>
        <color rgb="FF006096"/>
        <rFont val="Roboto Condensed"/>
      </rPr>
      <t xml:space="preserve">
</t>
    </r>
    <r>
      <rPr>
        <sz val="11"/>
        <color rgb="FF006096"/>
        <rFont val="Roboto Condensed"/>
      </rPr>
      <t xml:space="preserve">                 log_line_prefix</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 [%p]: [%l-1] db=%d,user=%u,app=%a,client=%h</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</si>
  <si>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log_line_prefix</t>
    </r>
    <r>
      <rPr>
        <sz val="11"/>
        <color rgb="FF000000"/>
        <rFont val="Calibri"/>
      </rPr>
      <t xml:space="preserve"> setting specifies a </t>
    </r>
    <r>
      <rPr>
        <b/>
        <sz val="11"/>
        <color rgb="FF000000"/>
        <rFont val="Calibri"/>
      </rPr>
      <t>printf</t>
    </r>
    <r>
      <rPr>
        <sz val="11"/>
        <color rgb="FF000000"/>
        <rFont val="Calibri"/>
      </rPr>
      <t xml:space="preserve">-style string that is prefixed to each log line. If blank, no prefix is used. You should configure this as recommended by the pgBadger </t>
    </r>
    <r>
      <rPr>
        <sz val="11"/>
        <color rgb="FF0000FF"/>
        <rFont val="Calibri"/>
      </rPr>
      <t>(https://pgbadger.darold.net/)</t>
    </r>
    <r>
      <rPr>
        <sz val="11"/>
        <color rgb="FF000000"/>
        <rFont val="Calibri"/>
      </rPr>
      <t xml:space="preserve"> development team unless directed otherwise by your organization's logging policy.</t>
    </r>
    <r>
      <rPr>
        <sz val="11"/>
        <color rgb="FF000000"/>
        <rFont val="Calibri"/>
      </rPr>
      <t xml:space="preserve">
</t>
    </r>
    <r>
      <rPr>
        <b/>
        <sz val="11"/>
        <color rgb="FF000000"/>
        <rFont val="Calibri"/>
      </rPr>
      <t>%</t>
    </r>
    <r>
      <rPr>
        <sz val="11"/>
        <color rgb="FF000000"/>
        <rFont val="Calibri"/>
      </rPr>
      <t xml:space="preserve"> characters begin "escape sequences" that are replaced with status information as outlined below. Unrecognized escapes are ignored. Other characters are copied straight to the logline. Some escapes are only recognized by session processes and will be treated as empty by background processes such as the main server process. Status information may be aligned either left or right by specifying a numeric literal after the </t>
    </r>
    <r>
      <rPr>
        <b/>
        <sz val="11"/>
        <color rgb="FF000000"/>
        <rFont val="Calibri"/>
      </rPr>
      <t>%</t>
    </r>
    <r>
      <rPr>
        <sz val="11"/>
        <color rgb="FF000000"/>
        <rFont val="Calibri"/>
      </rPr>
      <t xml:space="preserve"> and before the option. A negative value will cause the status information to be padded on the right with spaces to give it a minimum width, whereas a positive value will pad on the left. Padding can be useful to aid human readability in log files.</t>
    </r>
    <r>
      <rPr>
        <sz val="11"/>
        <color rgb="FF000000"/>
        <rFont val="Calibri"/>
      </rPr>
      <t xml:space="preserve">
</t>
    </r>
    <r>
      <rPr>
        <sz val="11"/>
        <color rgb="FF000000"/>
        <rFont val="Calibri"/>
      </rPr>
      <t>Any of the following escape sequences can be used:</t>
    </r>
    <r>
      <rPr>
        <sz val="11"/>
        <color rgb="FF000000"/>
        <rFont val="Calibri"/>
      </rPr>
      <t xml:space="preserve">
</t>
    </r>
    <r>
      <rPr>
        <sz val="11"/>
        <color rgb="FF006096"/>
        <rFont val="Roboto Condensed"/>
      </rPr>
      <t>%a = application name</t>
    </r>
    <r>
      <rPr>
        <sz val="11"/>
        <color rgb="FF006096"/>
        <rFont val="Roboto Condensed"/>
      </rPr>
      <t xml:space="preserve">
</t>
    </r>
    <r>
      <rPr>
        <sz val="11"/>
        <color rgb="FF006096"/>
        <rFont val="Roboto Condensed"/>
      </rPr>
      <t>%u = user name</t>
    </r>
    <r>
      <rPr>
        <sz val="11"/>
        <color rgb="FF006096"/>
        <rFont val="Roboto Condensed"/>
      </rPr>
      <t xml:space="preserve">
</t>
    </r>
    <r>
      <rPr>
        <sz val="11"/>
        <color rgb="FF006096"/>
        <rFont val="Roboto Condensed"/>
      </rPr>
      <t>%d = database name</t>
    </r>
    <r>
      <rPr>
        <sz val="11"/>
        <color rgb="FF006096"/>
        <rFont val="Roboto Condensed"/>
      </rPr>
      <t xml:space="preserve">
</t>
    </r>
    <r>
      <rPr>
        <sz val="11"/>
        <color rgb="FF006096"/>
        <rFont val="Roboto Condensed"/>
      </rPr>
      <t>%r = remote host and port</t>
    </r>
    <r>
      <rPr>
        <sz val="11"/>
        <color rgb="FF006096"/>
        <rFont val="Roboto Condensed"/>
      </rPr>
      <t xml:space="preserve">
</t>
    </r>
    <r>
      <rPr>
        <sz val="11"/>
        <color rgb="FF006096"/>
        <rFont val="Roboto Condensed"/>
      </rPr>
      <t>%h = remote host</t>
    </r>
    <r>
      <rPr>
        <sz val="11"/>
        <color rgb="FF006096"/>
        <rFont val="Roboto Condensed"/>
      </rPr>
      <t xml:space="preserve">
</t>
    </r>
    <r>
      <rPr>
        <sz val="11"/>
        <color rgb="FF006096"/>
        <rFont val="Roboto Condensed"/>
      </rPr>
      <t>%b = backend type</t>
    </r>
    <r>
      <rPr>
        <sz val="11"/>
        <color rgb="FF006096"/>
        <rFont val="Roboto Condensed"/>
      </rPr>
      <t xml:space="preserve">
</t>
    </r>
    <r>
      <rPr>
        <sz val="11"/>
        <color rgb="FF006096"/>
        <rFont val="Roboto Condensed"/>
      </rPr>
      <t>%p = process ID</t>
    </r>
    <r>
      <rPr>
        <sz val="11"/>
        <color rgb="FF006096"/>
        <rFont val="Roboto Condensed"/>
      </rPr>
      <t xml:space="preserve">
</t>
    </r>
    <r>
      <rPr>
        <sz val="11"/>
        <color rgb="FF006096"/>
        <rFont val="Roboto Condensed"/>
      </rPr>
      <t>%P = process ID of parallel group leader</t>
    </r>
    <r>
      <rPr>
        <sz val="11"/>
        <color rgb="FF006096"/>
        <rFont val="Roboto Condensed"/>
      </rPr>
      <t xml:space="preserve">
</t>
    </r>
    <r>
      <rPr>
        <sz val="11"/>
        <color rgb="FF006096"/>
        <rFont val="Roboto Condensed"/>
      </rPr>
      <t>%t = timestamp without milliseconds</t>
    </r>
    <r>
      <rPr>
        <sz val="11"/>
        <color rgb="FF006096"/>
        <rFont val="Roboto Condensed"/>
      </rPr>
      <t xml:space="preserve">
</t>
    </r>
    <r>
      <rPr>
        <sz val="11"/>
        <color rgb="FF006096"/>
        <rFont val="Roboto Condensed"/>
      </rPr>
      <t>%m = timestamp with milliseconds</t>
    </r>
    <r>
      <rPr>
        <sz val="11"/>
        <color rgb="FF006096"/>
        <rFont val="Roboto Condensed"/>
      </rPr>
      <t xml:space="preserve">
</t>
    </r>
    <r>
      <rPr>
        <sz val="11"/>
        <color rgb="FF006096"/>
        <rFont val="Roboto Condensed"/>
      </rPr>
      <t>%n = timestamp with milliseconds (as a Unix epoch)</t>
    </r>
    <r>
      <rPr>
        <sz val="11"/>
        <color rgb="FF006096"/>
        <rFont val="Roboto Condensed"/>
      </rPr>
      <t xml:space="preserve">
</t>
    </r>
    <r>
      <rPr>
        <sz val="11"/>
        <color rgb="FF006096"/>
        <rFont val="Roboto Condensed"/>
      </rPr>
      <t>%Q = query ID (0 if none or not computed)</t>
    </r>
    <r>
      <rPr>
        <sz val="11"/>
        <color rgb="FF006096"/>
        <rFont val="Roboto Condensed"/>
      </rPr>
      <t xml:space="preserve">
</t>
    </r>
    <r>
      <rPr>
        <sz val="11"/>
        <color rgb="FF006096"/>
        <rFont val="Roboto Condensed"/>
      </rPr>
      <t>%i = command tag</t>
    </r>
    <r>
      <rPr>
        <sz val="11"/>
        <color rgb="FF006096"/>
        <rFont val="Roboto Condensed"/>
      </rPr>
      <t xml:space="preserve">
</t>
    </r>
    <r>
      <rPr>
        <sz val="11"/>
        <color rgb="FF006096"/>
        <rFont val="Roboto Condensed"/>
      </rPr>
      <t>%e = SQL state</t>
    </r>
    <r>
      <rPr>
        <sz val="11"/>
        <color rgb="FF006096"/>
        <rFont val="Roboto Condensed"/>
      </rPr>
      <t xml:space="preserve">
</t>
    </r>
    <r>
      <rPr>
        <sz val="11"/>
        <color rgb="FF006096"/>
        <rFont val="Roboto Condensed"/>
      </rPr>
      <t>%c = session ID</t>
    </r>
    <r>
      <rPr>
        <sz val="11"/>
        <color rgb="FF006096"/>
        <rFont val="Roboto Condensed"/>
      </rPr>
      <t xml:space="preserve">
</t>
    </r>
    <r>
      <rPr>
        <sz val="11"/>
        <color rgb="FF006096"/>
        <rFont val="Roboto Condensed"/>
      </rPr>
      <t>%l = session line number</t>
    </r>
    <r>
      <rPr>
        <sz val="11"/>
        <color rgb="FF006096"/>
        <rFont val="Roboto Condensed"/>
      </rPr>
      <t xml:space="preserve">
</t>
    </r>
    <r>
      <rPr>
        <sz val="11"/>
        <color rgb="FF006096"/>
        <rFont val="Roboto Condensed"/>
      </rPr>
      <t>%s = session start timestamp</t>
    </r>
    <r>
      <rPr>
        <sz val="11"/>
        <color rgb="FF006096"/>
        <rFont val="Roboto Condensed"/>
      </rPr>
      <t xml:space="preserve">
</t>
    </r>
    <r>
      <rPr>
        <sz val="11"/>
        <color rgb="FF006096"/>
        <rFont val="Roboto Condensed"/>
      </rPr>
      <t>%v = virtual transaction ID</t>
    </r>
    <r>
      <rPr>
        <sz val="11"/>
        <color rgb="FF006096"/>
        <rFont val="Roboto Condensed"/>
      </rPr>
      <t xml:space="preserve">
</t>
    </r>
    <r>
      <rPr>
        <sz val="11"/>
        <color rgb="FF006096"/>
        <rFont val="Roboto Condensed"/>
      </rPr>
      <t>%x = transaction ID (0 if none)</t>
    </r>
    <r>
      <rPr>
        <sz val="11"/>
        <color rgb="FF006096"/>
        <rFont val="Roboto Condensed"/>
      </rPr>
      <t xml:space="preserve">
</t>
    </r>
    <r>
      <rPr>
        <sz val="11"/>
        <color rgb="FF006096"/>
        <rFont val="Roboto Condensed"/>
      </rPr>
      <t>%q = stop here in non-session processes</t>
    </r>
    <r>
      <rPr>
        <sz val="11"/>
        <color rgb="FF006096"/>
        <rFont val="Roboto Condensed"/>
      </rPr>
      <t xml:space="preserve">
</t>
    </r>
    <r>
      <rPr>
        <sz val="11"/>
        <color rgb="FF006096"/>
        <rFont val="Roboto Condensed"/>
      </rPr>
      <t>%% = '%'</t>
    </r>
    <r>
      <rPr>
        <sz val="11"/>
        <color rgb="FF006096"/>
        <rFont val="Roboto Condensed"/>
      </rPr>
      <t xml:space="preserve">
</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</si>
  <si>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log_line_prefix;</t>
    </r>
    <r>
      <rPr>
        <sz val="11"/>
        <color rgb="FF006096"/>
        <rFont val="Roboto Condensed"/>
      </rPr>
      <t xml:space="preserve">
</t>
    </r>
    <r>
      <rPr>
        <sz val="11"/>
        <color rgb="FF006096"/>
        <rFont val="Roboto Condensed"/>
      </rPr>
      <t xml:space="preserve"> log_line_prefix</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 [%p]</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the prefix does not at a minimum include </t>
    </r>
    <r>
      <rPr>
        <b/>
        <sz val="11"/>
        <color rgb="FF000000"/>
        <rFont val="Calibri"/>
      </rPr>
      <t xml:space="preserve">%m [%p]: [%l-1] db=%d,user=%u,app=%a,client=%h </t>
    </r>
    <r>
      <rPr>
        <sz val="11"/>
        <color rgb="FF000000"/>
        <rFont val="Calibri"/>
      </rPr>
      <t xml:space="preserve"> (for non-Syslog logging), this is a fail. For Syslog logging, the prefix should include </t>
    </r>
    <r>
      <rPr>
        <b/>
        <sz val="11"/>
        <color rgb="FF000000"/>
        <rFont val="Calibri"/>
      </rPr>
      <t xml:space="preserve">user=%u,db=%d,app=%a,client=%h </t>
    </r>
    <r>
      <rPr>
        <sz val="11"/>
        <color rgb="FF000000"/>
        <rFont val="Calibri"/>
      </rPr>
      <t>.</t>
    </r>
  </si>
  <si>
    <r>
      <rPr>
        <b/>
        <sz val="11"/>
        <color rgb="FF000000"/>
        <rFont val="Calibri"/>
      </rPr>
      <t>%m [%p]</t>
    </r>
  </si>
  <si>
    <t>3.1.25</t>
  </si>
  <si>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</si>
  <si>
    <r>
      <rPr>
        <sz val="11"/>
        <color rgb="FF000000"/>
        <rFont val="Calibri"/>
      </rPr>
      <t>Execute the following SQL statement(s) as superuser to remediate this setting:</t>
    </r>
    <r>
      <rPr>
        <sz val="11"/>
        <color rgb="FF000000"/>
        <rFont val="Calibri"/>
      </rPr>
      <t xml:space="preserve">
</t>
    </r>
    <r>
      <rPr>
        <sz val="11"/>
        <color rgb="FF006096"/>
        <rFont val="Roboto Condensed"/>
      </rPr>
      <t>postgres=# alter system set log_statement='ddl';</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log_statement;</t>
    </r>
    <r>
      <rPr>
        <sz val="11"/>
        <color rgb="FF006096"/>
        <rFont val="Roboto Condensed"/>
      </rPr>
      <t xml:space="preserve">
</t>
    </r>
    <r>
      <rPr>
        <sz val="11"/>
        <color rgb="FF006096"/>
        <rFont val="Roboto Condensed"/>
      </rPr>
      <t xml:space="preserve"> log_statement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ddl</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</si>
  <si>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log_statement</t>
    </r>
    <r>
      <rPr>
        <sz val="11"/>
        <color rgb="FF000000"/>
        <rFont val="Calibri"/>
      </rPr>
      <t xml:space="preserve"> setting specifies the types of SQL statements that are logged. Valid values are:</t>
    </r>
    <r>
      <rPr>
        <sz val="11"/>
        <color rgb="FF000000"/>
        <rFont val="Calibri"/>
      </rPr>
      <t xml:space="preserve">
</t>
    </r>
    <r>
      <rPr>
        <sz val="11"/>
        <color rgb="FF000000"/>
        <rFont val="Calibri"/>
      </rPr>
      <t xml:space="preserve">- </t>
    </r>
    <r>
      <rPr>
        <b/>
        <sz val="11"/>
        <color rgb="FF000000"/>
        <rFont val="Calibri"/>
      </rPr>
      <t>none</t>
    </r>
    <r>
      <rPr>
        <sz val="11"/>
        <color rgb="FF000000"/>
        <rFont val="Calibri"/>
      </rPr>
      <t xml:space="preserve"> (off)</t>
    </r>
    <r>
      <rPr>
        <sz val="11"/>
        <color rgb="FF000000"/>
        <rFont val="Calibri"/>
      </rPr>
      <t xml:space="preserve">
</t>
    </r>
    <r>
      <rPr>
        <sz val="11"/>
        <color rgb="FF000000"/>
        <rFont val="Calibri"/>
      </rPr>
      <t xml:space="preserve">- </t>
    </r>
    <r>
      <rPr>
        <b/>
        <sz val="11"/>
        <color rgb="FF000000"/>
        <rFont val="Calibri"/>
      </rPr>
      <t>ddl</t>
    </r>
    <r>
      <rPr>
        <sz val="11"/>
        <color rgb="FF000000"/>
        <rFont val="Calibri"/>
      </rPr>
      <t xml:space="preserve">
</t>
    </r>
    <r>
      <rPr>
        <sz val="11"/>
        <color rgb="FF000000"/>
        <rFont val="Calibri"/>
      </rPr>
      <t xml:space="preserve">- </t>
    </r>
    <r>
      <rPr>
        <b/>
        <sz val="11"/>
        <color rgb="FF000000"/>
        <rFont val="Calibri"/>
      </rPr>
      <t>mod</t>
    </r>
    <r>
      <rPr>
        <sz val="11"/>
        <color rgb="FF000000"/>
        <rFont val="Calibri"/>
      </rPr>
      <t xml:space="preserve">
</t>
    </r>
    <r>
      <rPr>
        <sz val="11"/>
        <color rgb="FF000000"/>
        <rFont val="Calibri"/>
      </rPr>
      <t xml:space="preserve">- </t>
    </r>
    <r>
      <rPr>
        <b/>
        <sz val="11"/>
        <color rgb="FF000000"/>
        <rFont val="Calibri"/>
      </rPr>
      <t>all</t>
    </r>
    <r>
      <rPr>
        <sz val="11"/>
        <color rgb="FF000000"/>
        <rFont val="Calibri"/>
      </rPr>
      <t xml:space="preserve"> (all statements)</t>
    </r>
    <r>
      <rPr>
        <sz val="11"/>
        <color rgb="FF000000"/>
        <rFont val="Calibri"/>
      </rPr>
      <t xml:space="preserve">
</t>
    </r>
    <r>
      <rPr>
        <sz val="11"/>
        <color rgb="FF000000"/>
        <rFont val="Calibri"/>
      </rPr>
      <t xml:space="preserve">It is recommended this be set to </t>
    </r>
    <r>
      <rPr>
        <b/>
        <sz val="11"/>
        <color rgb="FF000000"/>
        <rFont val="Calibri"/>
      </rPr>
      <t>ddl</t>
    </r>
    <r>
      <rPr>
        <sz val="11"/>
        <color rgb="FF000000"/>
        <rFont val="Calibri"/>
      </rPr>
      <t xml:space="preserve"> unless otherwise directed by your organization's logging policy.</t>
    </r>
    <r>
      <rPr>
        <sz val="11"/>
        <color rgb="FF000000"/>
        <rFont val="Calibri"/>
      </rPr>
      <t xml:space="preserve">
</t>
    </r>
    <r>
      <rPr>
        <b/>
        <sz val="11"/>
        <color rgb="FF000000"/>
        <rFont val="Calibri"/>
      </rPr>
      <t>ddl</t>
    </r>
    <r>
      <rPr>
        <sz val="11"/>
        <color rgb="FF000000"/>
        <rFont val="Calibri"/>
      </rPr>
      <t xml:space="preserve"> logs all data definition statements:</t>
    </r>
    <r>
      <rPr>
        <sz val="11"/>
        <color rgb="FF000000"/>
        <rFont val="Calibri"/>
      </rPr>
      <t xml:space="preserve">
</t>
    </r>
    <r>
      <rPr>
        <sz val="11"/>
        <color rgb="FF000000"/>
        <rFont val="Calibri"/>
      </rPr>
      <t xml:space="preserve">- </t>
    </r>
    <r>
      <rPr>
        <b/>
        <sz val="11"/>
        <color rgb="FF000000"/>
        <rFont val="Calibri"/>
      </rPr>
      <t>CREATE</t>
    </r>
    <r>
      <rPr>
        <sz val="11"/>
        <color rgb="FF000000"/>
        <rFont val="Calibri"/>
      </rPr>
      <t xml:space="preserve">
</t>
    </r>
    <r>
      <rPr>
        <sz val="11"/>
        <color rgb="FF000000"/>
        <rFont val="Calibri"/>
      </rPr>
      <t xml:space="preserve">- </t>
    </r>
    <r>
      <rPr>
        <b/>
        <sz val="11"/>
        <color rgb="FF000000"/>
        <rFont val="Calibri"/>
      </rPr>
      <t>ALTER</t>
    </r>
    <r>
      <rPr>
        <sz val="11"/>
        <color rgb="FF000000"/>
        <rFont val="Calibri"/>
      </rPr>
      <t xml:space="preserve">
</t>
    </r>
    <r>
      <rPr>
        <sz val="11"/>
        <color rgb="FF000000"/>
        <rFont val="Calibri"/>
      </rPr>
      <t xml:space="preserve">- </t>
    </r>
    <r>
      <rPr>
        <b/>
        <sz val="11"/>
        <color rgb="FF000000"/>
        <rFont val="Calibri"/>
      </rPr>
      <t>DROP</t>
    </r>
    <r>
      <rPr>
        <sz val="11"/>
        <color rgb="FF000000"/>
        <rFont val="Calibri"/>
      </rPr>
      <t xml:space="preserve">
</t>
    </r>
    <r>
      <rPr>
        <b/>
        <sz val="11"/>
        <color rgb="FF000000"/>
        <rFont val="Calibri"/>
      </rPr>
      <t>mod</t>
    </r>
    <r>
      <rPr>
        <sz val="11"/>
        <color rgb="FF000000"/>
        <rFont val="Calibri"/>
      </rPr>
      <t xml:space="preserve"> logs all </t>
    </r>
    <r>
      <rPr>
        <b/>
        <sz val="11"/>
        <color rgb="FF000000"/>
        <rFont val="Calibri"/>
      </rPr>
      <t>ddl</t>
    </r>
    <r>
      <rPr>
        <sz val="11"/>
        <color rgb="FF000000"/>
        <rFont val="Calibri"/>
      </rPr>
      <t xml:space="preserve"> statements, plus data-modifying statements:</t>
    </r>
    <r>
      <rPr>
        <sz val="11"/>
        <color rgb="FF000000"/>
        <rFont val="Calibri"/>
      </rPr>
      <t xml:space="preserve">
</t>
    </r>
    <r>
      <rPr>
        <sz val="11"/>
        <color rgb="FF000000"/>
        <rFont val="Calibri"/>
      </rPr>
      <t xml:space="preserve">- </t>
    </r>
    <r>
      <rPr>
        <b/>
        <sz val="11"/>
        <color rgb="FF000000"/>
        <rFont val="Calibri"/>
      </rPr>
      <t>INSERT</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t>
    </r>
    <r>
      <rPr>
        <sz val="11"/>
        <color rgb="FF000000"/>
        <rFont val="Calibri"/>
      </rPr>
      <t xml:space="preserve">- </t>
    </r>
    <r>
      <rPr>
        <b/>
        <sz val="11"/>
        <color rgb="FF000000"/>
        <rFont val="Calibri"/>
      </rPr>
      <t>DELETE</t>
    </r>
    <r>
      <rPr>
        <sz val="11"/>
        <color rgb="FF000000"/>
        <rFont val="Calibri"/>
      </rPr>
      <t xml:space="preserve">
</t>
    </r>
    <r>
      <rPr>
        <sz val="11"/>
        <color rgb="FF000000"/>
        <rFont val="Calibri"/>
      </rPr>
      <t xml:space="preserve">- </t>
    </r>
    <r>
      <rPr>
        <b/>
        <sz val="11"/>
        <color rgb="FF000000"/>
        <rFont val="Calibri"/>
      </rPr>
      <t>TRUNCATE</t>
    </r>
    <r>
      <rPr>
        <sz val="11"/>
        <color rgb="FF000000"/>
        <rFont val="Calibri"/>
      </rPr>
      <t xml:space="preserve">
</t>
    </r>
    <r>
      <rPr>
        <sz val="11"/>
        <color rgb="FF000000"/>
        <rFont val="Calibri"/>
      </rPr>
      <t xml:space="preserve">- </t>
    </r>
    <r>
      <rPr>
        <b/>
        <sz val="11"/>
        <color rgb="FF000000"/>
        <rFont val="Calibri"/>
      </rPr>
      <t>COPY FROM</t>
    </r>
    <r>
      <rPr>
        <sz val="11"/>
        <color rgb="FF000000"/>
        <rFont val="Calibri"/>
      </rPr>
      <t xml:space="preserve">
</t>
    </r>
    <r>
      <rPr>
        <sz val="11"/>
        <color rgb="FF000000"/>
        <rFont val="Calibri"/>
      </rPr>
      <t>(</t>
    </r>
    <r>
      <rPr>
        <b/>
        <sz val="11"/>
        <color rgb="FF000000"/>
        <rFont val="Calibri"/>
      </rPr>
      <t>PREPARE</t>
    </r>
    <r>
      <rPr>
        <sz val="11"/>
        <color rgb="FF000000"/>
        <rFont val="Calibri"/>
      </rPr>
      <t xml:space="preserve">, </t>
    </r>
    <r>
      <rPr>
        <b/>
        <sz val="11"/>
        <color rgb="FF000000"/>
        <rFont val="Calibri"/>
      </rPr>
      <t>EXECUTE</t>
    </r>
    <r>
      <rPr>
        <sz val="11"/>
        <color rgb="FF000000"/>
        <rFont val="Calibri"/>
      </rPr>
      <t xml:space="preserve">, and </t>
    </r>
    <r>
      <rPr>
        <b/>
        <sz val="11"/>
        <color rgb="FF000000"/>
        <rFont val="Calibri"/>
      </rPr>
      <t>EXPLAIN ANALYZE</t>
    </r>
    <r>
      <rPr>
        <sz val="11"/>
        <color rgb="FF000000"/>
        <rFont val="Calibri"/>
      </rPr>
      <t xml:space="preserve"> statements are also logged if their contained command is of an appropriate type.)</t>
    </r>
    <r>
      <rPr>
        <sz val="11"/>
        <color rgb="FF000000"/>
        <rFont val="Calibri"/>
      </rPr>
      <t xml:space="preserve">
</t>
    </r>
    <r>
      <rPr>
        <sz val="11"/>
        <color rgb="FF000000"/>
        <rFont val="Calibri"/>
      </rPr>
      <t>For clients using extended query protocol, logging occurs when an Execute message is received, and values of the Bind parameters are included (with any embedded single-quote marks doubled).</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</si>
  <si>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log_statement;</t>
    </r>
    <r>
      <rPr>
        <sz val="11"/>
        <color rgb="FF006096"/>
        <rFont val="Roboto Condensed"/>
      </rPr>
      <t xml:space="preserve">
</t>
    </r>
    <r>
      <rPr>
        <sz val="11"/>
        <color rgb="FF006096"/>
        <rFont val="Roboto Condensed"/>
      </rPr>
      <t xml:space="preserve"> log_statement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none</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log_statement</t>
    </r>
    <r>
      <rPr>
        <sz val="11"/>
        <color rgb="FF000000"/>
        <rFont val="Calibri"/>
      </rPr>
      <t xml:space="preserve"> is set to </t>
    </r>
    <r>
      <rPr>
        <b/>
        <sz val="11"/>
        <color rgb="FF000000"/>
        <rFont val="Calibri"/>
      </rPr>
      <t>none</t>
    </r>
    <r>
      <rPr>
        <sz val="11"/>
        <color rgb="FF000000"/>
        <rFont val="Calibri"/>
      </rPr>
      <t xml:space="preserve"> then this is a fail.</t>
    </r>
  </si>
  <si>
    <r>
      <rPr>
        <b/>
        <sz val="11"/>
        <color rgb="FF000000"/>
        <rFont val="Calibri"/>
      </rPr>
      <t>none</t>
    </r>
  </si>
  <si>
    <t>3.1.26</t>
  </si>
  <si>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</si>
  <si>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log_timezone = 'GMT';</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log_timezone;</t>
    </r>
    <r>
      <rPr>
        <sz val="11"/>
        <color rgb="FF006096"/>
        <rFont val="Roboto Condensed"/>
      </rPr>
      <t xml:space="preserve">
</t>
    </r>
    <r>
      <rPr>
        <sz val="11"/>
        <color rgb="FF006096"/>
        <rFont val="Roboto Condensed"/>
      </rPr>
      <t xml:space="preserve"> log_timezone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GMT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</si>
  <si>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log_timezone</t>
    </r>
    <r>
      <rPr>
        <sz val="11"/>
        <color rgb="FF000000"/>
        <rFont val="Calibri"/>
      </rPr>
      <t xml:space="preserve"> setting specifies the time zone to use in timestamps within log messages. This value is cluster-wide, so that all sessions will report timestamps consistently. Unless directed otherwise by your organization's logging policy, set this to either </t>
    </r>
    <r>
      <rPr>
        <b/>
        <sz val="11"/>
        <color rgb="FF000000"/>
        <rFont val="Calibri"/>
      </rPr>
      <t>GMT</t>
    </r>
    <r>
      <rPr>
        <sz val="11"/>
        <color rgb="FF000000"/>
        <rFont val="Calibri"/>
      </rPr>
      <t xml:space="preserve"> or </t>
    </r>
    <r>
      <rPr>
        <b/>
        <sz val="11"/>
        <color rgb="FF000000"/>
        <rFont val="Calibri"/>
      </rPr>
      <t>UTC</t>
    </r>
    <r>
      <rPr>
        <sz val="11"/>
        <color rgb="FF000000"/>
        <rFont val="Calibri"/>
      </rPr>
      <t>.</t>
    </r>
  </si>
  <si>
    <r>
      <rPr>
        <sz val="11"/>
        <color rgb="FF000000"/>
        <rFont val="Calibri"/>
      </rPr>
      <t>Execute the following SQL statement:</t>
    </r>
    <r>
      <rPr>
        <sz val="11"/>
        <color rgb="FF000000"/>
        <rFont val="Calibri"/>
      </rPr>
      <t xml:space="preserve">
</t>
    </r>
    <r>
      <rPr>
        <sz val="11"/>
        <color rgb="FF006096"/>
        <rFont val="Roboto Condensed"/>
      </rPr>
      <t>postgres=# show log_timezone;</t>
    </r>
    <r>
      <rPr>
        <sz val="11"/>
        <color rgb="FF006096"/>
        <rFont val="Roboto Condensed"/>
      </rPr>
      <t xml:space="preserve">
</t>
    </r>
    <r>
      <rPr>
        <sz val="11"/>
        <color rgb="FF006096"/>
        <rFont val="Roboto Condensed"/>
      </rPr>
      <t xml:space="preserve"> log_timezone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US/Eastern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log_timezone</t>
    </r>
    <r>
      <rPr>
        <sz val="11"/>
        <color rgb="FF000000"/>
        <rFont val="Calibri"/>
      </rPr>
      <t xml:space="preserve"> is not set to </t>
    </r>
    <r>
      <rPr>
        <b/>
        <sz val="11"/>
        <color rgb="FF000000"/>
        <rFont val="Calibri"/>
      </rPr>
      <t>GMT</t>
    </r>
    <r>
      <rPr>
        <sz val="11"/>
        <color rgb="FF000000"/>
        <rFont val="Calibri"/>
      </rPr>
      <t xml:space="preserve">, </t>
    </r>
    <r>
      <rPr>
        <b/>
        <sz val="11"/>
        <color rgb="FF000000"/>
        <rFont val="Calibri"/>
      </rPr>
      <t>UTC</t>
    </r>
    <r>
      <rPr>
        <sz val="11"/>
        <color rgb="FF000000"/>
        <rFont val="Calibri"/>
      </rPr>
      <t>, or as defined by your organization's logging policy this is a fail.</t>
    </r>
  </si>
  <si>
    <r>
      <rPr>
        <sz val="11"/>
        <color rgb="FF000000"/>
        <rFont val="Calibri"/>
      </rPr>
      <t>By default, the PGDG packages will set this to match the server's timezone in the Operating System.</t>
    </r>
  </si>
  <si>
    <t>Logging And Auditing</t>
  </si>
  <si>
    <t>3.2</t>
  </si>
  <si>
    <r>
      <rPr>
        <sz val="11"/>
        <rFont val="Calibri"/>
      </rPr>
      <t>Ensure the PostgreSQL Audit Extension (pgAudit) is enabled</t>
    </r>
  </si>
  <si>
    <r>
      <rPr>
        <sz val="11"/>
        <color rgb="FF000000"/>
        <rFont val="Calibri"/>
      </rPr>
      <t>To install and enable pgAudit, simply install the appropriate rpm from the PGDG repo:</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pgaudit15_13</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pgaudit15_13-1.5.3-1PGDG.rhel9.x86_64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pgAudit is now installed and ready to be configured. Next, we need to alter the </t>
    </r>
    <r>
      <rPr>
        <b/>
        <sz val="11"/>
        <color rgb="FF000000"/>
        <rFont val="Calibri"/>
      </rPr>
      <t>postgresql.conf</t>
    </r>
    <r>
      <rPr>
        <sz val="11"/>
        <color rgb="FF000000"/>
        <rFont val="Calibri"/>
      </rPr>
      <t xml:space="preserve"> configuration file to:</t>
    </r>
    <r>
      <rPr>
        <sz val="11"/>
        <color rgb="FF000000"/>
        <rFont val="Calibri"/>
      </rPr>
      <t xml:space="preserve">
</t>
    </r>
    <r>
      <rPr>
        <sz val="11"/>
        <color rgb="FF000000"/>
        <rFont val="Calibri"/>
      </rPr>
      <t xml:space="preserve">- enable pgAudit as an extension in the </t>
    </r>
    <r>
      <rPr>
        <b/>
        <sz val="11"/>
        <color rgb="FF000000"/>
        <rFont val="Calibri"/>
      </rPr>
      <t>shared_preload_libraries</t>
    </r>
    <r>
      <rPr>
        <sz val="11"/>
        <color rgb="FF000000"/>
        <rFont val="Calibri"/>
      </rPr>
      <t xml:space="preserve"> parameter</t>
    </r>
    <r>
      <rPr>
        <sz val="11"/>
        <color rgb="FF000000"/>
        <rFont val="Calibri"/>
      </rPr>
      <t xml:space="preserve">
</t>
    </r>
    <r>
      <rPr>
        <sz val="11"/>
        <color rgb="FF000000"/>
        <rFont val="Calibri"/>
      </rPr>
      <t xml:space="preserve">- indicate which classes of statements we want to log via the </t>
    </r>
    <r>
      <rPr>
        <b/>
        <sz val="11"/>
        <color rgb="FF000000"/>
        <rFont val="Calibri"/>
      </rPr>
      <t>pgaudit.log</t>
    </r>
    <r>
      <rPr>
        <sz val="11"/>
        <color rgb="FF000000"/>
        <rFont val="Calibri"/>
      </rPr>
      <t xml:space="preserve"> parameter</t>
    </r>
    <r>
      <rPr>
        <sz val="11"/>
        <color rgb="FF000000"/>
        <rFont val="Calibri"/>
      </rPr>
      <t xml:space="preserve">
</t>
    </r>
    <r>
      <rPr>
        <sz val="11"/>
        <color rgb="FF000000"/>
        <rFont val="Calibri"/>
      </rPr>
      <t>and, finally, restart the PostgreSQL service:</t>
    </r>
    <r>
      <rPr>
        <sz val="11"/>
        <color rgb="FF000000"/>
        <rFont val="Calibri"/>
      </rPr>
      <t xml:space="preserve">
</t>
    </r>
    <r>
      <rPr>
        <sz val="11"/>
        <color rgb="FF006096"/>
        <rFont val="Roboto Condensed"/>
      </rPr>
      <t>$ vi ${PGDATA}/postgresql.conf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'pgaudit' to it (preserving any existing entries):</t>
    </r>
    <r>
      <rPr>
        <sz val="11"/>
        <color rgb="FF000000"/>
        <rFont val="Calibri"/>
      </rPr>
      <t xml:space="preserve">
</t>
    </r>
    <r>
      <rPr>
        <sz val="11"/>
        <color rgb="FF006096"/>
        <rFont val="Roboto Condensed"/>
      </rPr>
      <t>shared_preload_libraries = 'pgaudit'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shared_preload_libraries = 'pgaudit,somethingelse'</t>
    </r>
    <r>
      <rPr>
        <sz val="11"/>
        <color rgb="FF006096"/>
        <rFont val="Roboto Condensed"/>
      </rPr>
      <t xml:space="preserve">
</t>
    </r>
    <r>
      <rPr>
        <sz val="11"/>
        <color rgb="FF000000"/>
        <rFont val="Calibri"/>
      </rPr>
      <t xml:space="preserve">
</t>
    </r>
    <r>
      <rPr>
        <sz val="11"/>
        <color rgb="FF000000"/>
        <rFont val="Calibri"/>
      </rPr>
      <t xml:space="preserve">Now, add a new </t>
    </r>
    <r>
      <rPr>
        <b/>
        <sz val="11"/>
        <color rgb="FF000000"/>
        <rFont val="Calibri"/>
      </rPr>
      <t>pgaudit</t>
    </r>
    <r>
      <rPr>
        <sz val="11"/>
        <color rgb="FF000000"/>
        <rFont val="Calibri"/>
      </rPr>
      <t>-specific entry:</t>
    </r>
    <r>
      <rPr>
        <sz val="11"/>
        <color rgb="FF000000"/>
        <rFont val="Calibri"/>
      </rPr>
      <t xml:space="preserve">
</t>
    </r>
    <r>
      <rPr>
        <sz val="11"/>
        <color rgb="FF006096"/>
        <rFont val="Roboto Condensed"/>
      </rPr>
      <t># for this example we are logging the ddl and write operations</t>
    </r>
    <r>
      <rPr>
        <sz val="11"/>
        <color rgb="FF006096"/>
        <rFont val="Roboto Condensed"/>
      </rPr>
      <t xml:space="preserve">
</t>
    </r>
    <r>
      <rPr>
        <sz val="11"/>
        <color rgb="FF006096"/>
        <rFont val="Roboto Condensed"/>
      </rPr>
      <t>pgaudit.log='ddl,write'</t>
    </r>
    <r>
      <rPr>
        <sz val="11"/>
        <color rgb="FF006096"/>
        <rFont val="Roboto Condensed"/>
      </rPr>
      <t xml:space="preserve">
</t>
    </r>
    <r>
      <rPr>
        <sz val="11"/>
        <color rgb="FF000000"/>
        <rFont val="Calibri"/>
      </rPr>
      <t xml:space="preserve">
</t>
    </r>
    <r>
      <rPr>
        <sz val="11"/>
        <color rgb="FF000000"/>
        <rFont val="Calibri"/>
      </rPr>
      <t>Restart the PostgreSQL server for changes to take affect: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postgresql-13</t>
    </r>
    <r>
      <rPr>
        <sz val="11"/>
        <color rgb="FF006096"/>
        <rFont val="Roboto Condensed"/>
      </rPr>
      <t xml:space="preserve">
</t>
    </r>
    <r>
      <rPr>
        <sz val="11"/>
        <color rgb="FF006096"/>
        <rFont val="Roboto Condensed"/>
      </rPr>
      <t># systemctl status postgresql-13|grep 'ago$'</t>
    </r>
    <r>
      <rPr>
        <sz val="11"/>
        <color rgb="FF006096"/>
        <rFont val="Roboto Condensed"/>
      </rPr>
      <t xml:space="preserve">
</t>
    </r>
    <r>
      <rPr>
        <sz val="11"/>
        <color rgb="FF006096"/>
        <rFont val="Roboto Condensed"/>
      </rPr>
      <t xml:space="preserve">   Active: active (running) since [date] 10s ago</t>
    </r>
    <r>
      <rPr>
        <sz val="11"/>
        <color rgb="FF006096"/>
        <rFont val="Roboto Condensed"/>
      </rPr>
      <t xml:space="preserve">
</t>
    </r>
  </si>
  <si>
    <r>
      <rPr>
        <sz val="11"/>
        <color rgb="FF000000"/>
        <rFont val="Calibri"/>
      </rPr>
      <t xml:space="preserve">The PostgreSQL Audit Extension (pgAudit </t>
    </r>
    <r>
      <rPr>
        <sz val="11"/>
        <color rgb="FF0000FF"/>
        <rFont val="Calibri"/>
      </rPr>
      <t>(https://www.pgaudit.org/)</t>
    </r>
    <r>
      <rPr>
        <sz val="11"/>
        <color rgb="FF000000"/>
        <rFont val="Calibri"/>
      </rPr>
      <t>) provides detailed session and/or object audit logging via the standard PostgreSQL logging facility. The goal of pgAudit is to provide PostgreSQL users with the capability to produce audit logs often required to comply with government, financial, or ISO certifications.</t>
    </r>
  </si>
  <si>
    <r>
      <rPr>
        <sz val="11"/>
        <color rgb="FF000000"/>
        <rFont val="Calibri"/>
      </rPr>
      <t xml:space="preserve">Depending on settings, it is possible for pgAudit to generate an </t>
    </r>
    <r>
      <rPr>
        <i/>
        <sz val="11"/>
        <color rgb="FF000000"/>
        <rFont val="Calibri"/>
      </rPr>
      <t>enormous volume of logging</t>
    </r>
    <r>
      <rPr>
        <sz val="11"/>
        <color rgb="FF000000"/>
        <rFont val="Calibri"/>
      </rPr>
      <t>. Be careful to determine exactly what needs to be audit logged in your environment to avoid logging too much.</t>
    </r>
  </si>
  <si>
    <r>
      <rPr>
        <sz val="11"/>
        <color rgb="FF000000"/>
        <rFont val="Calibri"/>
      </rPr>
      <t>First, as the database administrator (shown here as "postgres"), verify pgAudit is enabled by running the following commands:</t>
    </r>
    <r>
      <rPr>
        <sz val="11"/>
        <color rgb="FF000000"/>
        <rFont val="Calibri"/>
      </rPr>
      <t xml:space="preserve">
</t>
    </r>
    <r>
      <rPr>
        <sz val="11"/>
        <color rgb="FF006096"/>
        <rFont val="Roboto Condensed"/>
      </rPr>
      <t>postgres=# show shared_preload_libraries;</t>
    </r>
    <r>
      <rPr>
        <sz val="11"/>
        <color rgb="FF006096"/>
        <rFont val="Roboto Condensed"/>
      </rPr>
      <t xml:space="preserve">
</t>
    </r>
    <r>
      <rPr>
        <sz val="11"/>
        <color rgb="FF006096"/>
        <rFont val="Roboto Condensed"/>
      </rPr>
      <t xml:space="preserve"> shared_preload_libraries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pgaudit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If the output does not contain "pgaudit", this is a fail.</t>
    </r>
    <r>
      <rPr>
        <sz val="11"/>
        <color rgb="FF000000"/>
        <rFont val="Calibri"/>
      </rPr>
      <t xml:space="preserve">
</t>
    </r>
    <r>
      <rPr>
        <sz val="11"/>
        <color rgb="FF000000"/>
        <rFont val="Calibri"/>
      </rPr>
      <t>Next, verify that desired auditing components are enabled:</t>
    </r>
    <r>
      <rPr>
        <sz val="11"/>
        <color rgb="FF000000"/>
        <rFont val="Calibri"/>
      </rPr>
      <t xml:space="preserve">
</t>
    </r>
    <r>
      <rPr>
        <sz val="11"/>
        <color rgb="FF006096"/>
        <rFont val="Roboto Condensed"/>
      </rPr>
      <t>postgres=# show pgaudit.log;</t>
    </r>
    <r>
      <rPr>
        <sz val="11"/>
        <color rgb="FF006096"/>
        <rFont val="Roboto Condensed"/>
      </rPr>
      <t xml:space="preserve">
</t>
    </r>
    <r>
      <rPr>
        <sz val="11"/>
        <color rgb="FF006096"/>
        <rFont val="Roboto Condensed"/>
      </rPr>
      <t>ERROR:  unrecognized configuration parameter "pgaudit.log"</t>
    </r>
    <r>
      <rPr>
        <sz val="11"/>
        <color rgb="FF006096"/>
        <rFont val="Roboto Condensed"/>
      </rPr>
      <t xml:space="preserve">
</t>
    </r>
    <r>
      <rPr>
        <sz val="11"/>
        <color rgb="FF000000"/>
        <rFont val="Calibri"/>
      </rPr>
      <t xml:space="preserve">
</t>
    </r>
    <r>
      <rPr>
        <sz val="11"/>
        <color rgb="FF000000"/>
        <rFont val="Calibri"/>
      </rPr>
      <t>If the output does not contain the desired auditing components, this is a fail.</t>
    </r>
    <r>
      <rPr>
        <sz val="11"/>
        <color rgb="FF000000"/>
        <rFont val="Calibri"/>
      </rPr>
      <t xml:space="preserve">
</t>
    </r>
    <r>
      <rPr>
        <sz val="11"/>
        <color rgb="FF000000"/>
        <rFont val="Calibri"/>
      </rPr>
      <t xml:space="preserve">The list below summarizes </t>
    </r>
    <r>
      <rPr>
        <b/>
        <sz val="11"/>
        <color rgb="FF000000"/>
        <rFont val="Calibri"/>
      </rPr>
      <t>pgAudit.log</t>
    </r>
    <r>
      <rPr>
        <sz val="11"/>
        <color rgb="FF000000"/>
        <rFont val="Calibri"/>
      </rPr>
      <t xml:space="preserve"> components:</t>
    </r>
    <r>
      <rPr>
        <sz val="11"/>
        <color rgb="FF000000"/>
        <rFont val="Calibri"/>
      </rPr>
      <t xml:space="preserve">
</t>
    </r>
    <r>
      <rPr>
        <sz val="11"/>
        <color rgb="FF000000"/>
        <rFont val="Calibri"/>
      </rPr>
      <t xml:space="preserve">- READ: </t>
    </r>
    <r>
      <rPr>
        <b/>
        <sz val="11"/>
        <color rgb="FF000000"/>
        <rFont val="Calibri"/>
      </rPr>
      <t>SELECT</t>
    </r>
    <r>
      <rPr>
        <sz val="11"/>
        <color rgb="FF000000"/>
        <rFont val="Calibri"/>
      </rPr>
      <t xml:space="preserve"> and </t>
    </r>
    <r>
      <rPr>
        <b/>
        <sz val="11"/>
        <color rgb="FF000000"/>
        <rFont val="Calibri"/>
      </rPr>
      <t>COPY</t>
    </r>
    <r>
      <rPr>
        <sz val="11"/>
        <color rgb="FF000000"/>
        <rFont val="Calibri"/>
      </rPr>
      <t xml:space="preserve"> when the source is a relation or a query.</t>
    </r>
    <r>
      <rPr>
        <sz val="11"/>
        <color rgb="FF000000"/>
        <rFont val="Calibri"/>
      </rPr>
      <t xml:space="preserve">
</t>
    </r>
    <r>
      <rPr>
        <sz val="11"/>
        <color rgb="FF000000"/>
        <rFont val="Calibri"/>
      </rPr>
      <t xml:space="preserve">- WRITE: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 xml:space="preserve">, </t>
    </r>
    <r>
      <rPr>
        <b/>
        <sz val="11"/>
        <color rgb="FF000000"/>
        <rFont val="Calibri"/>
      </rPr>
      <t>TRUNCATE</t>
    </r>
    <r>
      <rPr>
        <sz val="11"/>
        <color rgb="FF000000"/>
        <rFont val="Calibri"/>
      </rPr>
      <t xml:space="preserve">, and </t>
    </r>
    <r>
      <rPr>
        <b/>
        <sz val="11"/>
        <color rgb="FF000000"/>
        <rFont val="Calibri"/>
      </rPr>
      <t>COPY</t>
    </r>
    <r>
      <rPr>
        <sz val="11"/>
        <color rgb="FF000000"/>
        <rFont val="Calibri"/>
      </rPr>
      <t xml:space="preserve"> when the destination is a relation.</t>
    </r>
    <r>
      <rPr>
        <sz val="11"/>
        <color rgb="FF000000"/>
        <rFont val="Calibri"/>
      </rPr>
      <t xml:space="preserve">
</t>
    </r>
    <r>
      <rPr>
        <sz val="11"/>
        <color rgb="FF000000"/>
        <rFont val="Calibri"/>
      </rPr>
      <t xml:space="preserve">- FUNCTION: Function calls and </t>
    </r>
    <r>
      <rPr>
        <b/>
        <sz val="11"/>
        <color rgb="FF000000"/>
        <rFont val="Calibri"/>
      </rPr>
      <t>DO</t>
    </r>
    <r>
      <rPr>
        <sz val="11"/>
        <color rgb="FF000000"/>
        <rFont val="Calibri"/>
      </rPr>
      <t xml:space="preserve"> blocks.</t>
    </r>
    <r>
      <rPr>
        <sz val="11"/>
        <color rgb="FF000000"/>
        <rFont val="Calibri"/>
      </rPr>
      <t xml:space="preserve">
</t>
    </r>
    <r>
      <rPr>
        <sz val="11"/>
        <color rgb="FF000000"/>
        <rFont val="Calibri"/>
      </rPr>
      <t xml:space="preserve">- ROLE: Statements related to roles and privileges: </t>
    </r>
    <r>
      <rPr>
        <b/>
        <sz val="11"/>
        <color rgb="FF000000"/>
        <rFont val="Calibri"/>
      </rPr>
      <t>GRANT</t>
    </r>
    <r>
      <rPr>
        <sz val="11"/>
        <color rgb="FF000000"/>
        <rFont val="Calibri"/>
      </rPr>
      <t xml:space="preserve">, </t>
    </r>
    <r>
      <rPr>
        <b/>
        <sz val="11"/>
        <color rgb="FF000000"/>
        <rFont val="Calibri"/>
      </rPr>
      <t>REVOKE</t>
    </r>
    <r>
      <rPr>
        <sz val="11"/>
        <color rgb="FF000000"/>
        <rFont val="Calibri"/>
      </rPr>
      <t xml:space="preserve">, </t>
    </r>
    <r>
      <rPr>
        <b/>
        <sz val="11"/>
        <color rgb="FF000000"/>
        <rFont val="Calibri"/>
      </rPr>
      <t>CREATE/ALTER/DROP ROLE</t>
    </r>
    <r>
      <rPr>
        <sz val="11"/>
        <color rgb="FF000000"/>
        <rFont val="Calibri"/>
      </rPr>
      <t>.</t>
    </r>
    <r>
      <rPr>
        <sz val="11"/>
        <color rgb="FF000000"/>
        <rFont val="Calibri"/>
      </rPr>
      <t xml:space="preserve">
</t>
    </r>
    <r>
      <rPr>
        <sz val="11"/>
        <color rgb="FF000000"/>
        <rFont val="Calibri"/>
      </rPr>
      <t xml:space="preserve">- DDL: All </t>
    </r>
    <r>
      <rPr>
        <b/>
        <sz val="11"/>
        <color rgb="FF000000"/>
        <rFont val="Calibri"/>
      </rPr>
      <t>DDL</t>
    </r>
    <r>
      <rPr>
        <sz val="11"/>
        <color rgb="FF000000"/>
        <rFont val="Calibri"/>
      </rPr>
      <t xml:space="preserve"> that is not included in the </t>
    </r>
    <r>
      <rPr>
        <b/>
        <sz val="11"/>
        <color rgb="FF000000"/>
        <rFont val="Calibri"/>
      </rPr>
      <t>ROLE</t>
    </r>
    <r>
      <rPr>
        <sz val="11"/>
        <color rgb="FF000000"/>
        <rFont val="Calibri"/>
      </rPr>
      <t xml:space="preserve"> class.</t>
    </r>
    <r>
      <rPr>
        <sz val="11"/>
        <color rgb="FF000000"/>
        <rFont val="Calibri"/>
      </rPr>
      <t xml:space="preserve">
</t>
    </r>
    <r>
      <rPr>
        <sz val="11"/>
        <color rgb="FF000000"/>
        <rFont val="Calibri"/>
      </rPr>
      <t xml:space="preserve">- MISC: Miscellaneous commands, e.g. </t>
    </r>
    <r>
      <rPr>
        <b/>
        <sz val="11"/>
        <color rgb="FF000000"/>
        <rFont val="Calibri"/>
      </rPr>
      <t>DISCARD</t>
    </r>
    <r>
      <rPr>
        <sz val="11"/>
        <color rgb="FF000000"/>
        <rFont val="Calibri"/>
      </rPr>
      <t xml:space="preserve">, </t>
    </r>
    <r>
      <rPr>
        <b/>
        <sz val="11"/>
        <color rgb="FF000000"/>
        <rFont val="Calibri"/>
      </rPr>
      <t>FETCH</t>
    </r>
    <r>
      <rPr>
        <sz val="11"/>
        <color rgb="FF000000"/>
        <rFont val="Calibri"/>
      </rPr>
      <t xml:space="preserve">, </t>
    </r>
    <r>
      <rPr>
        <b/>
        <sz val="11"/>
        <color rgb="FF000000"/>
        <rFont val="Calibri"/>
      </rPr>
      <t>CHECKPOINT</t>
    </r>
    <r>
      <rPr>
        <sz val="11"/>
        <color rgb="FF000000"/>
        <rFont val="Calibri"/>
      </rPr>
      <t xml:space="preserve">, </t>
    </r>
    <r>
      <rPr>
        <b/>
        <sz val="11"/>
        <color rgb="FF000000"/>
        <rFont val="Calibri"/>
      </rPr>
      <t>VACUUM</t>
    </r>
    <r>
      <rPr>
        <sz val="11"/>
        <color rgb="FF000000"/>
        <rFont val="Calibri"/>
      </rPr>
      <t>.</t>
    </r>
  </si>
  <si>
    <t>User Access and Authorization</t>
  </si>
  <si>
    <t>4.1</t>
  </si>
  <si>
    <r>
      <rPr>
        <sz val="11"/>
        <rFont val="Calibri"/>
      </rPr>
      <t>Ensure Interactive Login is Disabled</t>
    </r>
  </si>
  <si>
    <r>
      <rPr>
        <sz val="11"/>
        <color rgb="FF000000"/>
        <rFont val="Calibri"/>
      </rPr>
      <t>Execute the following command:</t>
    </r>
    <r>
      <rPr>
        <sz val="11"/>
        <color rgb="FF000000"/>
        <rFont val="Calibri"/>
      </rPr>
      <t xml:space="preserve">
</t>
    </r>
    <r>
      <rPr>
        <sz val="11"/>
        <color rgb="FF006096"/>
        <rFont val="Roboto Condensed"/>
      </rPr>
      <t>sudo passwd -l postgres</t>
    </r>
    <r>
      <rPr>
        <sz val="11"/>
        <color rgb="FF006096"/>
        <rFont val="Roboto Condensed"/>
      </rPr>
      <t xml:space="preserve">
</t>
    </r>
  </si>
  <si>
    <r>
      <rPr>
        <sz val="11"/>
        <color rgb="FF000000"/>
        <rFont val="Calibri"/>
      </rPr>
      <t>When created, the PostgreSQL user may have interactive access to the operating system, which means that the PostgreSQL user could login to the host as any other user would.</t>
    </r>
  </si>
  <si>
    <r>
      <rPr>
        <sz val="11"/>
        <color rgb="FF000000"/>
        <rFont val="Calibri"/>
      </rPr>
      <t xml:space="preserve">This setting will prevent the PostgreSQL administrator from interactively logging into the operating system using the PostgreSQL user.Instead, the administrator will need to log in using one's own account and then </t>
    </r>
    <r>
      <rPr>
        <b/>
        <sz val="11"/>
        <color rgb="FF000000"/>
        <rFont val="Calibri"/>
      </rPr>
      <t>sudo</t>
    </r>
    <r>
      <rPr>
        <sz val="11"/>
        <color rgb="FF000000"/>
        <rFont val="Calibri"/>
      </rPr>
      <t xml:space="preserve"> to the PostgreSQL administrator account.</t>
    </r>
  </si>
  <si>
    <r>
      <rPr>
        <sz val="11"/>
        <color rgb="FF000000"/>
        <rFont val="Calibri"/>
      </rPr>
      <t>Execute the following terminal command as low-privileged user to assess this recommendation:</t>
    </r>
    <r>
      <rPr>
        <sz val="11"/>
        <color rgb="FF000000"/>
        <rFont val="Calibri"/>
      </rPr>
      <t xml:space="preserve">
</t>
    </r>
    <r>
      <rPr>
        <sz val="11"/>
        <color rgb="FF006096"/>
        <rFont val="Roboto Condensed"/>
      </rPr>
      <t>sudo grep postgres /etc/shadow | cut -d: -f1-2</t>
    </r>
    <r>
      <rPr>
        <sz val="11"/>
        <color rgb="FF006096"/>
        <rFont val="Roboto Condensed"/>
      </rPr>
      <t xml:space="preserve">
</t>
    </r>
    <r>
      <rPr>
        <sz val="11"/>
        <color rgb="FF000000"/>
        <rFont val="Calibri"/>
      </rPr>
      <t xml:space="preserve">
</t>
    </r>
    <r>
      <rPr>
        <sz val="11"/>
        <color rgb="FF000000"/>
        <rFont val="Calibri"/>
      </rPr>
      <t xml:space="preserve">If this output is not </t>
    </r>
    <r>
      <rPr>
        <b/>
        <sz val="11"/>
        <color rgb="FF000000"/>
        <rFont val="Calibri"/>
      </rPr>
      <t>postgres:!&lt;something&gt;</t>
    </r>
    <r>
      <rPr>
        <sz val="11"/>
        <color rgb="FF000000"/>
        <rFont val="Calibri"/>
      </rPr>
      <t xml:space="preserve"> then this is a failure.</t>
    </r>
  </si>
  <si>
    <t>4.2</t>
  </si>
  <si>
    <r>
      <rPr>
        <sz val="11"/>
        <rFont val="Calibri"/>
      </rPr>
      <t>Ensure sudo is configured correctly</t>
    </r>
  </si>
  <si>
    <r>
      <rPr>
        <sz val="11"/>
        <color rgb="FF000000"/>
        <rFont val="Calibri"/>
      </rPr>
      <t xml:space="preserve">As superuser </t>
    </r>
    <r>
      <rPr>
        <b/>
        <sz val="11"/>
        <color rgb="FF000000"/>
        <rFont val="Calibri"/>
      </rPr>
      <t>root</t>
    </r>
    <r>
      <rPr>
        <sz val="11"/>
        <color rgb="FF000000"/>
        <rFont val="Calibri"/>
      </rPr>
      <t>, execute the following commands:</t>
    </r>
    <r>
      <rPr>
        <sz val="11"/>
        <color rgb="FF000000"/>
        <rFont val="Calibri"/>
      </rPr>
      <t xml:space="preserve">
</t>
    </r>
    <r>
      <rPr>
        <sz val="11"/>
        <color rgb="FF006096"/>
        <rFont val="Roboto Condensed"/>
      </rPr>
      <t># echo '%dba ALL=(postgres) PASSWD: ALL' &gt; /etc/sudoers.d/postgres</t>
    </r>
    <r>
      <rPr>
        <sz val="11"/>
        <color rgb="FF006096"/>
        <rFont val="Roboto Condensed"/>
      </rPr>
      <t xml:space="preserve">
</t>
    </r>
    <r>
      <rPr>
        <sz val="11"/>
        <color rgb="FF006096"/>
        <rFont val="Roboto Condensed"/>
      </rPr>
      <t># chmod 600 /etc/sudoers.d/postgres</t>
    </r>
    <r>
      <rPr>
        <sz val="11"/>
        <color rgb="FF006096"/>
        <rFont val="Roboto Condensed"/>
      </rPr>
      <t xml:space="preserve">
</t>
    </r>
    <r>
      <rPr>
        <sz val="11"/>
        <color rgb="FF000000"/>
        <rFont val="Calibri"/>
      </rPr>
      <t xml:space="preserve">
</t>
    </r>
    <r>
      <rPr>
        <sz val="11"/>
        <color rgb="FF000000"/>
        <rFont val="Calibri"/>
      </rPr>
      <t xml:space="preserve">This grants any Operating System user that is a member of the </t>
    </r>
    <r>
      <rPr>
        <b/>
        <sz val="11"/>
        <color rgb="FF000000"/>
        <rFont val="Calibri"/>
      </rPr>
      <t>dba</t>
    </r>
    <r>
      <rPr>
        <sz val="11"/>
        <color rgb="FF000000"/>
        <rFont val="Calibri"/>
      </rPr>
      <t xml:space="preserve"> group the ability to use </t>
    </r>
    <r>
      <rPr>
        <b/>
        <sz val="11"/>
        <color rgb="FF000000"/>
        <rFont val="Calibri"/>
      </rPr>
      <t>sudo -iu postgres</t>
    </r>
    <r>
      <rPr>
        <sz val="11"/>
        <color rgb="FF000000"/>
        <rFont val="Calibri"/>
      </rPr>
      <t xml:space="preserve"> to become the </t>
    </r>
    <r>
      <rPr>
        <b/>
        <sz val="11"/>
        <color rgb="FF000000"/>
        <rFont val="Calibri"/>
      </rPr>
      <t>postgres</t>
    </r>
    <r>
      <rPr>
        <sz val="11"/>
        <color rgb="FF000000"/>
        <rFont val="Calibri"/>
      </rPr>
      <t xml:space="preserve"> user.</t>
    </r>
    <r>
      <rPr>
        <sz val="11"/>
        <color rgb="FF000000"/>
        <rFont val="Calibri"/>
      </rPr>
      <t xml:space="preserve">
</t>
    </r>
    <r>
      <rPr>
        <sz val="11"/>
        <color rgb="FF000000"/>
        <rFont val="Calibri"/>
      </rPr>
      <t>Ensure that all Operating System user's that need such access are members of the group.</t>
    </r>
  </si>
  <si>
    <r>
      <rPr>
        <sz val="11"/>
        <color rgb="FF000000"/>
        <rFont val="Calibri"/>
      </rPr>
      <t xml:space="preserve">It is common to have more than one authorized individual administering the PostgreSQL service at the Operating System level. It is also quite common to permit login privileges to individuals on a PostgreSQL host who otherwise are not authorized to access the server's data cluster and files. Administering the PostgreSQL data cluster, as opposed to its data, is to be accomplished via a localhost login of a regular UNIX user account. Access to the </t>
    </r>
    <r>
      <rPr>
        <b/>
        <sz val="11"/>
        <color rgb="FF000000"/>
        <rFont val="Calibri"/>
      </rPr>
      <t>postgres</t>
    </r>
    <r>
      <rPr>
        <sz val="11"/>
        <color rgb="FF000000"/>
        <rFont val="Calibri"/>
      </rPr>
      <t xml:space="preserve"> superuser account is restricted in such a manner as to interdict unauthorized access. </t>
    </r>
    <r>
      <rPr>
        <b/>
        <sz val="11"/>
        <color rgb="FF000000"/>
        <rFont val="Calibri"/>
      </rPr>
      <t>sudo</t>
    </r>
    <r>
      <rPr>
        <sz val="11"/>
        <color rgb="FF000000"/>
        <rFont val="Calibri"/>
      </rPr>
      <t xml:space="preserve"> satisfies the requirements by escalating ordinary user account privileges as the PostgreSQL RDBMS superuser.</t>
    </r>
  </si>
  <si>
    <r>
      <rPr>
        <sz val="11"/>
        <color rgb="FF000000"/>
        <rFont val="Calibri"/>
      </rPr>
      <t xml:space="preserve">Log in as an Operating System user authorized to escalate privileges and test the </t>
    </r>
    <r>
      <rPr>
        <b/>
        <sz val="11"/>
        <color rgb="FF000000"/>
        <rFont val="Calibri"/>
      </rPr>
      <t>sudo</t>
    </r>
    <r>
      <rPr>
        <sz val="11"/>
        <color rgb="FF000000"/>
        <rFont val="Calibri"/>
      </rPr>
      <t xml:space="preserve"> invocation by executing the following: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groups</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[sudo] password for user1:</t>
    </r>
    <r>
      <rPr>
        <sz val="11"/>
        <color rgb="FF006096"/>
        <rFont val="Roboto Condensed"/>
      </rPr>
      <t xml:space="preserve">
</t>
    </r>
    <r>
      <rPr>
        <sz val="11"/>
        <color rgb="FF006096"/>
        <rFont val="Roboto Condensed"/>
      </rPr>
      <t>user1 is not in the sudoers file. This incident will be reported.</t>
    </r>
    <r>
      <rPr>
        <sz val="11"/>
        <color rgb="FF006096"/>
        <rFont val="Roboto Condensed"/>
      </rPr>
      <t xml:space="preserve">
</t>
    </r>
    <r>
      <rPr>
        <sz val="11"/>
        <color rgb="FF000000"/>
        <rFont val="Calibri"/>
      </rPr>
      <t xml:space="preserve">
</t>
    </r>
    <r>
      <rPr>
        <sz val="11"/>
        <color rgb="FF000000"/>
        <rFont val="Calibri"/>
      </rPr>
      <t xml:space="preserve">As shown above, </t>
    </r>
    <r>
      <rPr>
        <b/>
        <sz val="11"/>
        <color rgb="FF000000"/>
        <rFont val="Calibri"/>
      </rPr>
      <t>user1</t>
    </r>
    <r>
      <rPr>
        <sz val="11"/>
        <color rgb="FF000000"/>
        <rFont val="Calibri"/>
      </rPr>
      <t xml:space="preserve"> has not been added to the </t>
    </r>
    <r>
      <rPr>
        <b/>
        <sz val="11"/>
        <color rgb="FF000000"/>
        <rFont val="Calibri"/>
      </rPr>
      <t>/etc/sudoers</t>
    </r>
    <r>
      <rPr>
        <sz val="11"/>
        <color rgb="FF000000"/>
        <rFont val="Calibri"/>
      </rPr>
      <t xml:space="preserve"> file or made a member of any group listed in the </t>
    </r>
    <r>
      <rPr>
        <b/>
        <sz val="11"/>
        <color rgb="FF000000"/>
        <rFont val="Calibri"/>
      </rPr>
      <t>/etc/sudoers</t>
    </r>
    <r>
      <rPr>
        <sz val="11"/>
        <color rgb="FF000000"/>
        <rFont val="Calibri"/>
      </rPr>
      <t xml:space="preserve"> file. Whereas: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user2</t>
    </r>
    <r>
      <rPr>
        <sz val="11"/>
        <color rgb="FF006096"/>
        <rFont val="Roboto Condensed"/>
      </rPr>
      <t xml:space="preserve">
</t>
    </r>
    <r>
      <rPr>
        <sz val="11"/>
        <color rgb="FF006096"/>
        <rFont val="Roboto Condensed"/>
      </rPr>
      <t># groups</t>
    </r>
    <r>
      <rPr>
        <sz val="11"/>
        <color rgb="FF006096"/>
        <rFont val="Roboto Condensed"/>
      </rPr>
      <t xml:space="preserve">
</t>
    </r>
    <r>
      <rPr>
        <sz val="11"/>
        <color rgb="FF006096"/>
        <rFont val="Roboto Condensed"/>
      </rPr>
      <t>user2 dba</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[sudo] password for user2:</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0000"/>
        <rFont val="Calibri"/>
      </rPr>
      <t xml:space="preserve">
</t>
    </r>
    <r>
      <rPr>
        <sz val="11"/>
        <color rgb="FF000000"/>
        <rFont val="Calibri"/>
      </rPr>
      <t xml:space="preserve">This shows that the </t>
    </r>
    <r>
      <rPr>
        <b/>
        <sz val="11"/>
        <color rgb="FF000000"/>
        <rFont val="Calibri"/>
      </rPr>
      <t>user2</t>
    </r>
    <r>
      <rPr>
        <sz val="11"/>
        <color rgb="FF000000"/>
        <rFont val="Calibri"/>
      </rPr>
      <t xml:space="preserve"> user is configured properly for </t>
    </r>
    <r>
      <rPr>
        <b/>
        <sz val="11"/>
        <color rgb="FF000000"/>
        <rFont val="Calibri"/>
      </rPr>
      <t>sudo</t>
    </r>
    <r>
      <rPr>
        <sz val="11"/>
        <color rgb="FF000000"/>
        <rFont val="Calibri"/>
      </rPr>
      <t xml:space="preserve"> access by being a member of the </t>
    </r>
    <r>
      <rPr>
        <b/>
        <sz val="11"/>
        <color rgb="FF000000"/>
        <rFont val="Calibri"/>
      </rPr>
      <t>dba</t>
    </r>
    <r>
      <rPr>
        <sz val="11"/>
        <color rgb="FF000000"/>
        <rFont val="Calibri"/>
      </rPr>
      <t xml:space="preserve"> group.</t>
    </r>
  </si>
  <si>
    <t>4.3</t>
  </si>
  <si>
    <r>
      <rPr>
        <sz val="11"/>
        <rFont val="Calibri"/>
      </rPr>
      <t>Ensure excessive administrative privileges are revoked</t>
    </r>
  </si>
  <si>
    <r>
      <rPr>
        <sz val="11"/>
        <color rgb="FF000000"/>
        <rFont val="Calibri"/>
      </rPr>
      <t xml:space="preserve">If any regular or application users have been granted excessive administrative rights, those privileges should be removed immediately via the PostgreSQL </t>
    </r>
    <r>
      <rPr>
        <b/>
        <sz val="11"/>
        <color rgb="FF000000"/>
        <rFont val="Calibri"/>
      </rPr>
      <t>ALTER ROLE</t>
    </r>
    <r>
      <rPr>
        <sz val="11"/>
        <color rgb="FF000000"/>
        <rFont val="Calibri"/>
      </rPr>
      <t xml:space="preserve"> SQL command. Using the same example above, the following SQL statements revoke all unnecessary elevated administrative privileges from the regular user </t>
    </r>
    <r>
      <rPr>
        <b/>
        <sz val="11"/>
        <color rgb="FF000000"/>
        <rFont val="Calibri"/>
      </rPr>
      <t>appuser</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"ALTER ROLE appuser NOSUPERUSER;"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NOCREATEROLE;"</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NOCREATEDB;"</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NOREPLICATION;"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NOBYPASSRLS;"</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NOINHERIT;"</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 xml:space="preserve">Verify the </t>
    </r>
    <r>
      <rPr>
        <b/>
        <sz val="11"/>
        <color rgb="FF000000"/>
        <rFont val="Calibri"/>
      </rPr>
      <t>appuser</t>
    </r>
    <r>
      <rPr>
        <sz val="11"/>
        <color rgb="FF000000"/>
        <rFont val="Calibri"/>
      </rPr>
      <t xml:space="preserve"> now passes your check by having no defined Attributes other than No inheritance: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appuser"</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 xml:space="preserve"> 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appuser   | No inheritance |</t>
    </r>
    <r>
      <rPr>
        <sz val="11"/>
        <color rgb="FF006096"/>
        <rFont val="Roboto Condensed"/>
      </rPr>
      <t xml:space="preserve">
</t>
    </r>
  </si>
  <si>
    <r>
      <rPr>
        <sz val="11"/>
        <color rgb="FF000000"/>
        <rFont val="Calibri"/>
      </rPr>
      <t>With respect to PostgreSQL administrative SQL commands, only superusers should have elevated privileges. PostgreSQL regular, or application, users should not possess the ability to create roles, create new databases, manage replication, or perform any other action deemed privileged. Typically, regular users should only be granted the minimal set of privileges commensurate with managing the application:</t>
    </r>
    <r>
      <rPr>
        <sz val="11"/>
        <color rgb="FF000000"/>
        <rFont val="Calibri"/>
      </rPr>
      <t xml:space="preserve">
</t>
    </r>
    <r>
      <rPr>
        <sz val="11"/>
        <color rgb="FF000000"/>
        <rFont val="Calibri"/>
      </rPr>
      <t>- DDL (</t>
    </r>
    <r>
      <rPr>
        <b/>
        <sz val="11"/>
        <color rgb="FF000000"/>
        <rFont val="Calibri"/>
      </rPr>
      <t>create table</t>
    </r>
    <r>
      <rPr>
        <sz val="11"/>
        <color rgb="FF000000"/>
        <rFont val="Calibri"/>
      </rPr>
      <t xml:space="preserve">, </t>
    </r>
    <r>
      <rPr>
        <b/>
        <sz val="11"/>
        <color rgb="FF000000"/>
        <rFont val="Calibri"/>
      </rPr>
      <t>create view</t>
    </r>
    <r>
      <rPr>
        <sz val="11"/>
        <color rgb="FF000000"/>
        <rFont val="Calibri"/>
      </rPr>
      <t xml:space="preserve">, </t>
    </r>
    <r>
      <rPr>
        <b/>
        <sz val="11"/>
        <color rgb="FF000000"/>
        <rFont val="Calibri"/>
      </rPr>
      <t>create index</t>
    </r>
    <r>
      <rPr>
        <sz val="11"/>
        <color rgb="FF000000"/>
        <rFont val="Calibri"/>
      </rPr>
      <t>, etc.)</t>
    </r>
    <r>
      <rPr>
        <sz val="11"/>
        <color rgb="FF000000"/>
        <rFont val="Calibri"/>
      </rPr>
      <t xml:space="preserve">
</t>
    </r>
    <r>
      <rPr>
        <sz val="11"/>
        <color rgb="FF000000"/>
        <rFont val="Calibri"/>
      </rPr>
      <t>- DML (</t>
    </r>
    <r>
      <rPr>
        <b/>
        <sz val="11"/>
        <color rgb="FF000000"/>
        <rFont val="Calibri"/>
      </rPr>
      <t>select</t>
    </r>
    <r>
      <rPr>
        <sz val="11"/>
        <color rgb="FF000000"/>
        <rFont val="Calibri"/>
      </rPr>
      <t xml:space="preserv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t>
    </r>
    <r>
      <rPr>
        <sz val="11"/>
        <color rgb="FF000000"/>
        <rFont val="Calibri"/>
      </rPr>
      <t xml:space="preserve">
</t>
    </r>
    <r>
      <rPr>
        <sz val="11"/>
        <color rgb="FF000000"/>
        <rFont val="Calibri"/>
      </rPr>
      <t>Further, it has become best practice to create separate roles for DDL and DML. Given an application called 'payroll', one would create the following users:</t>
    </r>
    <r>
      <rPr>
        <sz val="11"/>
        <color rgb="FF000000"/>
        <rFont val="Calibri"/>
      </rPr>
      <t xml:space="preserve">
</t>
    </r>
    <r>
      <rPr>
        <sz val="11"/>
        <color rgb="FF000000"/>
        <rFont val="Calibri"/>
      </rPr>
      <t xml:space="preserve">- </t>
    </r>
    <r>
      <rPr>
        <b/>
        <sz val="11"/>
        <color rgb="FF000000"/>
        <rFont val="Calibri"/>
      </rPr>
      <t>payroll_owner</t>
    </r>
    <r>
      <rPr>
        <sz val="11"/>
        <color rgb="FF000000"/>
        <rFont val="Calibri"/>
      </rPr>
      <t xml:space="preserve">
</t>
    </r>
    <r>
      <rPr>
        <sz val="11"/>
        <color rgb="FF000000"/>
        <rFont val="Calibri"/>
      </rPr>
      <t xml:space="preserve">- </t>
    </r>
    <r>
      <rPr>
        <b/>
        <sz val="11"/>
        <color rgb="FF000000"/>
        <rFont val="Calibri"/>
      </rPr>
      <t>payroll_user</t>
    </r>
    <r>
      <rPr>
        <sz val="11"/>
        <color rgb="FF000000"/>
        <rFont val="Calibri"/>
      </rPr>
      <t xml:space="preserve">
</t>
    </r>
    <r>
      <rPr>
        <sz val="11"/>
        <color rgb="FF000000"/>
        <rFont val="Calibri"/>
      </rPr>
      <t xml:space="preserve">Any DDL privileges would be granted to the </t>
    </r>
    <r>
      <rPr>
        <b/>
        <sz val="11"/>
        <color rgb="FF000000"/>
        <rFont val="Calibri"/>
      </rPr>
      <t>payroll_owner</t>
    </r>
    <r>
      <rPr>
        <sz val="11"/>
        <color rgb="FF000000"/>
        <rFont val="Calibri"/>
      </rPr>
      <t xml:space="preserve"> account only, while DML privileges would be given to the </t>
    </r>
    <r>
      <rPr>
        <b/>
        <sz val="11"/>
        <color rgb="FF000000"/>
        <rFont val="Calibri"/>
      </rPr>
      <t>payroll_user</t>
    </r>
    <r>
      <rPr>
        <sz val="11"/>
        <color rgb="FF000000"/>
        <rFont val="Calibri"/>
      </rPr>
      <t xml:space="preserve"> account only. This prevents accidental creation/altering/dropping of database objects by application code that runs as the </t>
    </r>
    <r>
      <rPr>
        <b/>
        <sz val="11"/>
        <color rgb="FF000000"/>
        <rFont val="Calibri"/>
      </rPr>
      <t>payroll_user</t>
    </r>
    <r>
      <rPr>
        <sz val="11"/>
        <color rgb="FF000000"/>
        <rFont val="Calibri"/>
      </rPr>
      <t xml:space="preserve"> account.</t>
    </r>
  </si>
  <si>
    <r>
      <rPr>
        <sz val="11"/>
        <color rgb="FF000000"/>
        <rFont val="Calibri"/>
      </rPr>
      <t xml:space="preserve">First, inspect the privileges granted to the database superuser (identified here as </t>
    </r>
    <r>
      <rPr>
        <b/>
        <sz val="11"/>
        <color rgb="FF000000"/>
        <rFont val="Calibri"/>
      </rPr>
      <t>postgres</t>
    </r>
    <r>
      <rPr>
        <sz val="11"/>
        <color rgb="FF000000"/>
        <rFont val="Calibri"/>
      </rPr>
      <t xml:space="preserve">) using the display command </t>
    </r>
    <r>
      <rPr>
        <b/>
        <sz val="11"/>
        <color rgb="FF000000"/>
        <rFont val="Calibri"/>
      </rPr>
      <t>psql -c "\du postgres"</t>
    </r>
    <r>
      <rPr>
        <sz val="11"/>
        <color rgb="FF000000"/>
        <rFont val="Calibri"/>
      </rPr>
      <t xml:space="preserve"> to establish a baseline for granted administrative privileges. Based on the output below, the </t>
    </r>
    <r>
      <rPr>
        <b/>
        <sz val="11"/>
        <color rgb="FF000000"/>
        <rFont val="Calibri"/>
      </rPr>
      <t>postgres</t>
    </r>
    <r>
      <rPr>
        <sz val="11"/>
        <color rgb="FF000000"/>
        <rFont val="Calibri"/>
      </rPr>
      <t xml:space="preserve"> superuser can create roles, create databases, manage replication, and bypass row-level security (RLS):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postgres"</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postgres  | Superuser, Create role, Create DB, Replication, | </t>
    </r>
    <r>
      <rPr>
        <sz val="11"/>
        <color rgb="FF006096"/>
        <rFont val="Roboto Condensed"/>
      </rPr>
      <t xml:space="preserve">
</t>
    </r>
    <r>
      <rPr>
        <sz val="11"/>
        <color rgb="FF006096"/>
        <rFont val="Roboto Condensed"/>
      </rPr>
      <t xml:space="preserve">          | Bypass RLS                                      |</t>
    </r>
    <r>
      <rPr>
        <sz val="11"/>
        <color rgb="FF006096"/>
        <rFont val="Roboto Condensed"/>
      </rPr>
      <t xml:space="preserve">
</t>
    </r>
    <r>
      <rPr>
        <sz val="11"/>
        <color rgb="FF000000"/>
        <rFont val="Calibri"/>
      </rPr>
      <t xml:space="preserve">
</t>
    </r>
    <r>
      <rPr>
        <sz val="11"/>
        <color rgb="FF000000"/>
        <rFont val="Calibri"/>
      </rPr>
      <t xml:space="preserve">Now, let's inspect the same information for a mock regular user called </t>
    </r>
    <r>
      <rPr>
        <b/>
        <sz val="11"/>
        <color rgb="FF000000"/>
        <rFont val="Calibri"/>
      </rPr>
      <t>appuser</t>
    </r>
    <r>
      <rPr>
        <sz val="11"/>
        <color rgb="FF000000"/>
        <rFont val="Calibri"/>
      </rPr>
      <t xml:space="preserve"> using the display command </t>
    </r>
    <r>
      <rPr>
        <b/>
        <sz val="11"/>
        <color rgb="FF000000"/>
        <rFont val="Calibri"/>
      </rPr>
      <t>psql -c "\du+ appuser"</t>
    </r>
    <r>
      <rPr>
        <sz val="11"/>
        <color rgb="FF000000"/>
        <rFont val="Calibri"/>
      </rPr>
      <t xml:space="preserve">. The output confirms that regular user </t>
    </r>
    <r>
      <rPr>
        <b/>
        <sz val="11"/>
        <color rgb="FF000000"/>
        <rFont val="Calibri"/>
      </rPr>
      <t>appuser</t>
    </r>
    <r>
      <rPr>
        <sz val="11"/>
        <color rgb="FF000000"/>
        <rFont val="Calibri"/>
      </rPr>
      <t xml:space="preserve"> has the same elevated privileges as system administrator user </t>
    </r>
    <r>
      <rPr>
        <b/>
        <sz val="11"/>
        <color rgb="FF000000"/>
        <rFont val="Calibri"/>
      </rPr>
      <t>postgres</t>
    </r>
    <r>
      <rPr>
        <sz val="11"/>
        <color rgb="FF000000"/>
        <rFont val="Calibri"/>
      </rPr>
      <t>. This is a fail.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appuser"</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appuser   | Superuser, Create role, Create DB, Replication, | </t>
    </r>
    <r>
      <rPr>
        <sz val="11"/>
        <color rgb="FF006096"/>
        <rFont val="Roboto Condensed"/>
      </rPr>
      <t xml:space="preserve">
</t>
    </r>
    <r>
      <rPr>
        <sz val="11"/>
        <color rgb="FF006096"/>
        <rFont val="Roboto Condensed"/>
      </rPr>
      <t xml:space="preserve">          | Bypass RLS                                      |</t>
    </r>
    <r>
      <rPr>
        <sz val="11"/>
        <color rgb="FF006096"/>
        <rFont val="Roboto Condensed"/>
      </rPr>
      <t xml:space="preserve">
</t>
    </r>
    <r>
      <rPr>
        <sz val="11"/>
        <color rgb="FF000000"/>
        <rFont val="Calibri"/>
      </rPr>
      <t xml:space="preserve">
</t>
    </r>
    <r>
      <rPr>
        <sz val="11"/>
        <color rgb="FF000000"/>
        <rFont val="Calibri"/>
      </rPr>
      <t>While this example demonstrated excessive administrative privileges granted to a single user, a comprehensive audit should be conducted to inspect all database users for excessive administrative privileges. This can be accomplished via either of the commands below.</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t>
    </r>
    <r>
      <rPr>
        <sz val="11"/>
        <color rgb="FF006096"/>
        <rFont val="Roboto Condensed"/>
      </rPr>
      <t xml:space="preserve">
</t>
    </r>
    <r>
      <rPr>
        <sz val="11"/>
        <color rgb="FF006096"/>
        <rFont val="Roboto Condensed"/>
      </rPr>
      <t># psql -c "select * from pg_user order by usename"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
    </r>
    <r>
      <rPr>
        <b/>
        <sz val="11"/>
        <color rgb="FF000000"/>
        <rFont val="Calibri"/>
      </rPr>
      <t>\du+ *</t>
    </r>
    <r>
      <rPr>
        <sz val="11"/>
        <color rgb="FF000000"/>
        <rFont val="Calibri"/>
      </rPr>
      <t xml:space="preserve"> will show all the default PostgreSQL roles (e.g. </t>
    </r>
    <r>
      <rPr>
        <b/>
        <sz val="11"/>
        <color rgb="FF000000"/>
        <rFont val="Calibri"/>
      </rPr>
      <t>pg_monitor</t>
    </r>
    <r>
      <rPr>
        <sz val="11"/>
        <color rgb="FF000000"/>
        <rFont val="Calibri"/>
      </rPr>
      <t>) as well as any 'normal' roles. This is expected, and should not be cause for alarm.</t>
    </r>
  </si>
  <si>
    <t>4.4</t>
  </si>
  <si>
    <r>
      <rPr>
        <sz val="11"/>
        <rFont val="Calibri"/>
      </rPr>
      <t>Lock Out Accounts if Not Currently in Use</t>
    </r>
  </si>
  <si>
    <r>
      <rPr>
        <sz val="11"/>
        <color rgb="FF000000"/>
        <rFont val="Calibri"/>
      </rPr>
      <t>To lock accounts, as a superuser, run:</t>
    </r>
    <r>
      <rPr>
        <sz val="11"/>
        <color rgb="FF000000"/>
        <rFont val="Calibri"/>
      </rPr>
      <t xml:space="preserve">
</t>
    </r>
    <r>
      <rPr>
        <sz val="11"/>
        <color rgb="FF006096"/>
        <rFont val="Roboto Condensed"/>
      </rPr>
      <t>ALTER ROLE &lt;account&gt; NOLOGIN;</t>
    </r>
    <r>
      <rPr>
        <sz val="11"/>
        <color rgb="FF006096"/>
        <rFont val="Roboto Condensed"/>
      </rPr>
      <t xml:space="preserve">
</t>
    </r>
    <r>
      <rPr>
        <sz val="11"/>
        <color rgb="FF000000"/>
        <rFont val="Calibri"/>
      </rPr>
      <t xml:space="preserve">
</t>
    </r>
    <r>
      <rPr>
        <sz val="11"/>
        <color rgb="FF000000"/>
        <rFont val="Calibri"/>
      </rPr>
      <t>To unlock accounts, as a superuser, runL</t>
    </r>
    <r>
      <rPr>
        <sz val="11"/>
        <color rgb="FF000000"/>
        <rFont val="Calibri"/>
      </rPr>
      <t xml:space="preserve">
</t>
    </r>
    <r>
      <rPr>
        <sz val="11"/>
        <color rgb="FF006096"/>
        <rFont val="Roboto Condensed"/>
      </rPr>
      <t>ALTER ROLE &lt;account&gt; LOGIN;</t>
    </r>
    <r>
      <rPr>
        <sz val="11"/>
        <color rgb="FF006096"/>
        <rFont val="Roboto Condensed"/>
      </rPr>
      <t xml:space="preserve">
</t>
    </r>
  </si>
  <si>
    <r>
      <rPr>
        <sz val="11"/>
        <color rgb="FF000000"/>
        <rFont val="Calibri"/>
      </rPr>
      <t>If users with database accounts will not be using the database for some time, disabling the account will reduce the risk of attacks or inappropriate account usage.</t>
    </r>
  </si>
  <si>
    <r>
      <rPr>
        <sz val="11"/>
        <color rgb="FF000000"/>
        <rFont val="Calibri"/>
      </rPr>
      <t>Review the status of all database accounts:</t>
    </r>
    <r>
      <rPr>
        <sz val="11"/>
        <color rgb="FF000000"/>
        <rFont val="Calibri"/>
      </rPr>
      <t xml:space="preserve">
</t>
    </r>
    <r>
      <rPr>
        <sz val="11"/>
        <color rgb="FF006096"/>
        <rFont val="Roboto Condensed"/>
      </rPr>
      <t>SELECT rolname FROM pg_catalog.pg_roles WHERE rolname !~ '^pg_' AND rolcanlogin;</t>
    </r>
    <r>
      <rPr>
        <sz val="11"/>
        <color rgb="FF006096"/>
        <rFont val="Roboto Condensed"/>
      </rPr>
      <t xml:space="preserve">
</t>
    </r>
    <r>
      <rPr>
        <sz val="11"/>
        <color rgb="FF000000"/>
        <rFont val="Calibri"/>
      </rPr>
      <t xml:space="preserve">
</t>
    </r>
    <r>
      <rPr>
        <sz val="11"/>
        <color rgb="FF000000"/>
        <rFont val="Calibri"/>
      </rPr>
      <t>Inactive accounts should not be shown in the output.</t>
    </r>
  </si>
  <si>
    <r>
      <rPr>
        <sz val="11"/>
        <color rgb="FF000000"/>
        <rFont val="Calibri"/>
      </rPr>
      <t xml:space="preserve">Accounts created by </t>
    </r>
    <r>
      <rPr>
        <b/>
        <sz val="11"/>
        <color rgb="FF000000"/>
        <rFont val="Calibri"/>
      </rPr>
      <t>CREATE ROLE</t>
    </r>
    <r>
      <rPr>
        <sz val="11"/>
        <color rgb="FF000000"/>
        <rFont val="Calibri"/>
      </rPr>
      <t xml:space="preserve"> are NOLOGIN by default. Accounts created by </t>
    </r>
    <r>
      <rPr>
        <b/>
        <sz val="11"/>
        <color rgb="FF000000"/>
        <rFont val="Calibri"/>
      </rPr>
      <t>CREATE USER</t>
    </r>
    <r>
      <rPr>
        <sz val="11"/>
        <color rgb="FF000000"/>
        <rFont val="Calibri"/>
      </rPr>
      <t xml:space="preserve"> are LOGIN by default.</t>
    </r>
  </si>
  <si>
    <t>4.5</t>
  </si>
  <si>
    <r>
      <rPr>
        <sz val="11"/>
        <rFont val="Calibri"/>
      </rPr>
      <t>Ensure excessive function privileges are revoked</t>
    </r>
  </si>
  <si>
    <r>
      <rPr>
        <sz val="11"/>
        <color rgb="FF000000"/>
        <rFont val="Calibri"/>
      </rPr>
      <t xml:space="preserve">Where possible, revoke </t>
    </r>
    <r>
      <rPr>
        <b/>
        <sz val="11"/>
        <color rgb="FF000000"/>
        <rFont val="Calibri"/>
      </rPr>
      <t>SECURITY DEFINER</t>
    </r>
    <r>
      <rPr>
        <sz val="11"/>
        <color rgb="FF000000"/>
        <rFont val="Calibri"/>
      </rPr>
      <t xml:space="preserve"> on PostgreSQL functions. To change a </t>
    </r>
    <r>
      <rPr>
        <b/>
        <sz val="11"/>
        <color rgb="FF000000"/>
        <rFont val="Calibri"/>
      </rPr>
      <t>SECURITY DEFINER</t>
    </r>
    <r>
      <rPr>
        <sz val="11"/>
        <color rgb="FF000000"/>
        <rFont val="Calibri"/>
      </rPr>
      <t xml:space="preserve"> function to </t>
    </r>
    <r>
      <rPr>
        <b/>
        <sz val="11"/>
        <color rgb="FF000000"/>
        <rFont val="Calibri"/>
      </rPr>
      <t>SECURITY INVOKER</t>
    </r>
    <r>
      <rPr>
        <sz val="11"/>
        <color rgb="FF000000"/>
        <rFont val="Calibri"/>
      </rPr>
      <t>, run the following SQL: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 psql -c "ALTER FUNCTION [functionname] SECURITY INVOKER;"</t>
    </r>
    <r>
      <rPr>
        <sz val="11"/>
        <color rgb="FF006096"/>
        <rFont val="Roboto Condensed"/>
      </rPr>
      <t xml:space="preserve">
</t>
    </r>
    <r>
      <rPr>
        <sz val="11"/>
        <color rgb="FF000000"/>
        <rFont val="Calibri"/>
      </rPr>
      <t xml:space="preserve">
</t>
    </r>
    <r>
      <rPr>
        <sz val="11"/>
        <color rgb="FF000000"/>
        <rFont val="Calibri"/>
      </rPr>
      <t xml:space="preserve">If it is not possible to revoke </t>
    </r>
    <r>
      <rPr>
        <b/>
        <sz val="11"/>
        <color rgb="FF000000"/>
        <rFont val="Calibri"/>
      </rPr>
      <t>SECURITY DEFINER</t>
    </r>
    <r>
      <rPr>
        <sz val="11"/>
        <color rgb="FF000000"/>
        <rFont val="Calibri"/>
      </rPr>
      <t>, ensure the function can be executed by only the accounts that absolutely need such functionality:</t>
    </r>
    <r>
      <rPr>
        <sz val="11"/>
        <color rgb="FF000000"/>
        <rFont val="Calibri"/>
      </rPr>
      <t xml:space="preserve">
</t>
    </r>
    <r>
      <rPr>
        <sz val="11"/>
        <color rgb="FF006096"/>
        <rFont val="Roboto Condensed"/>
      </rPr>
      <t>postgres=# SELECT proname, proacl FROM pg_proc WHERE proname = 'delete_customer';</t>
    </r>
    <r>
      <rPr>
        <sz val="11"/>
        <color rgb="FF006096"/>
        <rFont val="Roboto Condensed"/>
      </rPr>
      <t xml:space="preserve">
</t>
    </r>
    <r>
      <rPr>
        <sz val="11"/>
        <color rgb="FF006096"/>
        <rFont val="Roboto Condensed"/>
      </rPr>
      <t xml:space="preserve">     proname     |                         proacl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delete_customer | {=X/postgres,postgres=X/postgres,appreader=X/postgres}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REVOKE EXECUTE ON FUNCTION delete_customer(integer,boolean) FROM appreader;</t>
    </r>
    <r>
      <rPr>
        <sz val="11"/>
        <color rgb="FF006096"/>
        <rFont val="Roboto Condensed"/>
      </rPr>
      <t xml:space="preserve">
</t>
    </r>
    <r>
      <rPr>
        <sz val="11"/>
        <color rgb="FF006096"/>
        <rFont val="Roboto Condensed"/>
      </rPr>
      <t>REVOKE</t>
    </r>
    <r>
      <rPr>
        <sz val="11"/>
        <color rgb="FF006096"/>
        <rFont val="Roboto Condensed"/>
      </rPr>
      <t xml:space="preserve">
</t>
    </r>
    <r>
      <rPr>
        <sz val="11"/>
        <color rgb="FF006096"/>
        <rFont val="Roboto Condensed"/>
      </rPr>
      <t>postgres=# SELECT proname, proacl FROM pg_proc WHERE proname = 'delete_customer';</t>
    </r>
    <r>
      <rPr>
        <sz val="11"/>
        <color rgb="FF006096"/>
        <rFont val="Roboto Condensed"/>
      </rPr>
      <t xml:space="preserve">
</t>
    </r>
    <r>
      <rPr>
        <sz val="11"/>
        <color rgb="FF006096"/>
        <rFont val="Roboto Condensed"/>
      </rPr>
      <t xml:space="preserve">     proname     |                         proacl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delete_customer | {=X/postgres,postgres=X/postgres}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Based on the output above, </t>
    </r>
    <r>
      <rPr>
        <b/>
        <sz val="11"/>
        <color rgb="FF000000"/>
        <rFont val="Calibri"/>
      </rPr>
      <t>appreader=X/postgres</t>
    </r>
    <r>
      <rPr>
        <sz val="11"/>
        <color rgb="FF000000"/>
        <rFont val="Calibri"/>
      </rPr>
      <t xml:space="preserve"> no longer exists in the </t>
    </r>
    <r>
      <rPr>
        <b/>
        <sz val="11"/>
        <color rgb="FF000000"/>
        <rFont val="Calibri"/>
      </rPr>
      <t>proacl</t>
    </r>
    <r>
      <rPr>
        <sz val="11"/>
        <color rgb="FF000000"/>
        <rFont val="Calibri"/>
      </rPr>
      <t xml:space="preserve"> column results returned from the query and confirms </t>
    </r>
    <r>
      <rPr>
        <b/>
        <sz val="11"/>
        <color rgb="FF000000"/>
        <rFont val="Calibri"/>
      </rPr>
      <t>appreader</t>
    </r>
    <r>
      <rPr>
        <sz val="11"/>
        <color rgb="FF000000"/>
        <rFont val="Calibri"/>
      </rPr>
      <t xml:space="preserve"> is no longer granted execute privilege on the function.</t>
    </r>
  </si>
  <si>
    <r>
      <rPr>
        <sz val="11"/>
        <color rgb="FF000000"/>
        <rFont val="Calibri"/>
      </rPr>
      <t>In certain situations, to provide the required functionality, PostgreSQL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their organization. This is known as privilege elevation. Privilege elevation must be utilized only where necessary. Execute privileges for application functions should be restricted to authorized users only.</t>
    </r>
  </si>
  <si>
    <r>
      <rPr>
        <sz val="11"/>
        <color rgb="FF000000"/>
        <rFont val="Calibri"/>
      </rPr>
      <t xml:space="preserve">Functions in PostgreSQL can be created with the </t>
    </r>
    <r>
      <rPr>
        <b/>
        <sz val="11"/>
        <color rgb="FF000000"/>
        <rFont val="Calibri"/>
      </rPr>
      <t>SECURITY DEFINER</t>
    </r>
    <r>
      <rPr>
        <sz val="11"/>
        <color rgb="FF000000"/>
        <rFont val="Calibri"/>
      </rPr>
      <t xml:space="preserve"> option. When </t>
    </r>
    <r>
      <rPr>
        <b/>
        <sz val="11"/>
        <color rgb="FF000000"/>
        <rFont val="Calibri"/>
      </rPr>
      <t>SECURITY DEFINER</t>
    </r>
    <r>
      <rPr>
        <sz val="11"/>
        <color rgb="FF000000"/>
        <rFont val="Calibri"/>
      </rPr>
      <t xml:space="preserve"> functions are executed by a user, said function is run with the privileges of the user who </t>
    </r>
    <r>
      <rPr>
        <b/>
        <sz val="11"/>
        <color rgb="FF000000"/>
        <rFont val="Calibri"/>
      </rPr>
      <t>created</t>
    </r>
    <r>
      <rPr>
        <sz val="11"/>
        <color rgb="FF000000"/>
        <rFont val="Calibri"/>
      </rPr>
      <t xml:space="preserve"> it, not the user who is </t>
    </r>
    <r>
      <rPr>
        <i/>
        <sz val="11"/>
        <color rgb="FF000000"/>
        <rFont val="Calibri"/>
      </rPr>
      <t>running</t>
    </r>
    <r>
      <rPr>
        <sz val="11"/>
        <color rgb="FF000000"/>
        <rFont val="Calibri"/>
      </rPr>
      <t xml:space="preserve"> it.</t>
    </r>
    <r>
      <rPr>
        <sz val="11"/>
        <color rgb="FF000000"/>
        <rFont val="Calibri"/>
      </rPr>
      <t xml:space="preserve">
</t>
    </r>
    <r>
      <rPr>
        <sz val="11"/>
        <color rgb="FF000000"/>
        <rFont val="Calibri"/>
      </rPr>
      <t xml:space="preserve">To list all functions that have </t>
    </r>
    <r>
      <rPr>
        <b/>
        <sz val="11"/>
        <color rgb="FF000000"/>
        <rFont val="Calibri"/>
      </rPr>
      <t>SECURITY DEFINER</t>
    </r>
    <r>
      <rPr>
        <sz val="11"/>
        <color rgb="FF000000"/>
        <rFont val="Calibri"/>
      </rPr>
      <t>, run the following SQL: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 psql -c "SELECT nspname, proname, proargtypes, prosecdef, rolname, proconfig FROM pg_proc p JOIN pg_namespace n ON p.pronamespace = n.oid JOIN pg_authid a ON a.oid = p.proowner WHERE proname NOT LIKE 'pgaudit%' AND (prosecdef OR NOT proconfig IS NULL);"</t>
    </r>
    <r>
      <rPr>
        <sz val="11"/>
        <color rgb="FF006096"/>
        <rFont val="Roboto Condensed"/>
      </rPr>
      <t xml:space="preserve">
</t>
    </r>
    <r>
      <rPr>
        <sz val="11"/>
        <color rgb="FF000000"/>
        <rFont val="Calibri"/>
      </rPr>
      <t xml:space="preserve">
</t>
    </r>
    <r>
      <rPr>
        <sz val="11"/>
        <color rgb="FF000000"/>
        <rFont val="Calibri"/>
      </rPr>
      <t xml:space="preserve">In the query results, a </t>
    </r>
    <r>
      <rPr>
        <b/>
        <sz val="11"/>
        <color rgb="FF000000"/>
        <rFont val="Calibri"/>
      </rPr>
      <t>prosecdef</t>
    </r>
    <r>
      <rPr>
        <sz val="11"/>
        <color rgb="FF000000"/>
        <rFont val="Calibri"/>
      </rPr>
      <t xml:space="preserve"> value of '</t>
    </r>
    <r>
      <rPr>
        <b/>
        <sz val="11"/>
        <color rgb="FF000000"/>
        <rFont val="Calibri"/>
      </rPr>
      <t>t</t>
    </r>
    <r>
      <rPr>
        <sz val="11"/>
        <color rgb="FF000000"/>
        <rFont val="Calibri"/>
      </rPr>
      <t>' on a row indicates that that function uses privilege elevation.</t>
    </r>
    <r>
      <rPr>
        <sz val="11"/>
        <color rgb="FF000000"/>
        <rFont val="Calibri"/>
      </rPr>
      <t xml:space="preserve">
</t>
    </r>
    <r>
      <rPr>
        <sz val="11"/>
        <color rgb="FF000000"/>
        <rFont val="Calibri"/>
      </rPr>
      <t>If elevation privileges are utilized which are not required or are expressly forbidden by organizational guidance, this is a fail.</t>
    </r>
  </si>
  <si>
    <t>4.6</t>
  </si>
  <si>
    <r>
      <rPr>
        <sz val="11"/>
        <rFont val="Calibri"/>
      </rPr>
      <t>Ensure excessive DML privileges are revoked</t>
    </r>
  </si>
  <si>
    <r>
      <rPr>
        <sz val="11"/>
        <color rgb="FF000000"/>
        <rFont val="Calibri"/>
      </rPr>
      <t xml:space="preserve">If a given database user has been granted excessive DML privileges for a given database table, those privileges should be revoked immediately using the </t>
    </r>
    <r>
      <rPr>
        <b/>
        <sz val="11"/>
        <color rgb="FF000000"/>
        <rFont val="Calibri"/>
      </rPr>
      <t>REVOKE</t>
    </r>
    <r>
      <rPr>
        <sz val="11"/>
        <color rgb="FF000000"/>
        <rFont val="Calibri"/>
      </rPr>
      <t xml:space="preserve"> SQL command.</t>
    </r>
    <r>
      <rPr>
        <sz val="11"/>
        <color rgb="FF000000"/>
        <rFont val="Calibri"/>
      </rPr>
      <t xml:space="preserve">
</t>
    </r>
    <r>
      <rPr>
        <sz val="11"/>
        <color rgb="FF000000"/>
        <rFont val="Calibri"/>
      </rPr>
      <t xml:space="preserve">Continuing with the example above, remove unauthorized grants for </t>
    </r>
    <r>
      <rPr>
        <b/>
        <sz val="11"/>
        <color rgb="FF000000"/>
        <rFont val="Calibri"/>
      </rPr>
      <t>appreader</t>
    </r>
    <r>
      <rPr>
        <sz val="11"/>
        <color rgb="FF000000"/>
        <rFont val="Calibri"/>
      </rPr>
      <t xml:space="preserve"> user using the </t>
    </r>
    <r>
      <rPr>
        <b/>
        <sz val="11"/>
        <color rgb="FF000000"/>
        <rFont val="Calibri"/>
      </rPr>
      <t>REVOKE</t>
    </r>
    <r>
      <rPr>
        <sz val="11"/>
        <color rgb="FF000000"/>
        <rFont val="Calibri"/>
      </rPr>
      <t xml:space="preserve"> statement and verify the Boolean values are now false.</t>
    </r>
    <r>
      <rPr>
        <sz val="11"/>
        <color rgb="FF000000"/>
        <rFont val="Calibri"/>
      </rPr>
      <t xml:space="preserve">
</t>
    </r>
    <r>
      <rPr>
        <sz val="11"/>
        <color rgb="FF006096"/>
        <rFont val="Roboto Condensed"/>
      </rPr>
      <t>postgres=# REVOKE INSERT, UPDATE, DELETE ON TABLE customer FROM appreader;</t>
    </r>
    <r>
      <rPr>
        <sz val="11"/>
        <color rgb="FF006096"/>
        <rFont val="Roboto Condensed"/>
      </rPr>
      <t xml:space="preserve">
</t>
    </r>
    <r>
      <rPr>
        <sz val="11"/>
        <color rgb="FF006096"/>
        <rFont val="Roboto Condensed"/>
      </rPr>
      <t>REVOKE</t>
    </r>
    <r>
      <rPr>
        <sz val="11"/>
        <color rgb="FF006096"/>
        <rFont val="Roboto Condensed"/>
      </rPr>
      <t xml:space="preserve">
</t>
    </r>
    <r>
      <rPr>
        <sz val="11"/>
        <color rgb="FF006096"/>
        <rFont val="Roboto Condensed"/>
      </rPr>
      <t>postgres=# select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 xml:space="preserve">where  t.tablename = 'customer' </t>
    </r>
    <r>
      <rPr>
        <sz val="11"/>
        <color rgb="FF006096"/>
        <rFont val="Roboto Condensed"/>
      </rPr>
      <t xml:space="preserve">
</t>
    </r>
    <r>
      <rPr>
        <sz val="11"/>
        <color rgb="FF006096"/>
        <rFont val="Roboto Condensed"/>
      </rPr>
      <t>and    u.usename in ('appwriter','appreader');</t>
    </r>
    <r>
      <rPr>
        <sz val="11"/>
        <color rgb="FF006096"/>
        <rFont val="Roboto Condensed"/>
      </rPr>
      <t xml:space="preserve">
</t>
    </r>
    <r>
      <rPr>
        <sz val="11"/>
        <color rgb="FF006096"/>
        <rFont val="Roboto Condensed"/>
      </rPr>
      <t>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customer  | appwriter | t      | t      | t      | t</t>
    </r>
    <r>
      <rPr>
        <sz val="11"/>
        <color rgb="FF006096"/>
        <rFont val="Roboto Condensed"/>
      </rPr>
      <t xml:space="preserve">
</t>
    </r>
    <r>
      <rPr>
        <sz val="11"/>
        <color rgb="FF006096"/>
        <rFont val="Roboto Condensed"/>
      </rPr>
      <t>customer  | appreader | t      | f      | f      | f</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For versions of PostgreSQL prior to version 15, CVE-2018-1058 </t>
    </r>
    <r>
      <rPr>
        <sz val="11"/>
        <color rgb="FF0000FF"/>
        <rFont val="Calibri"/>
      </rPr>
      <t>(https://nvd.nist.gov/vuln/detail/CVE-2018-1058)</t>
    </r>
    <r>
      <rPr>
        <sz val="11"/>
        <color rgb="FF000000"/>
        <rFont val="Calibri"/>
      </rPr>
      <t xml:space="preserve"> is applicable and it is recommended that all privileges be revoked from the </t>
    </r>
    <r>
      <rPr>
        <b/>
        <sz val="11"/>
        <color rgb="FF000000"/>
        <rFont val="Calibri"/>
      </rPr>
      <t>public</t>
    </r>
    <r>
      <rPr>
        <sz val="11"/>
        <color rgb="FF000000"/>
        <rFont val="Calibri"/>
      </rPr>
      <t xml:space="preserve"> schema for all users on all databases. If you have upgraded from one of these earlier releases, this CVE is not fixed for you during an upgrade. You can correct this CVE by issuing:</t>
    </r>
    <r>
      <rPr>
        <sz val="11"/>
        <color rgb="FF000000"/>
        <rFont val="Calibri"/>
      </rPr>
      <t xml:space="preserve">
</t>
    </r>
    <r>
      <rPr>
        <sz val="11"/>
        <color rgb="FF006096"/>
        <rFont val="Roboto Condensed"/>
      </rPr>
      <t>postgres=# REVOKE CREATE ON SCHEMA public FROM PUBLIC;</t>
    </r>
    <r>
      <rPr>
        <sz val="11"/>
        <color rgb="FF006096"/>
        <rFont val="Roboto Condensed"/>
      </rPr>
      <t xml:space="preserve">
</t>
    </r>
    <r>
      <rPr>
        <sz val="11"/>
        <color rgb="FF006096"/>
        <rFont val="Roboto Condensed"/>
      </rPr>
      <t>REVOKE</t>
    </r>
    <r>
      <rPr>
        <sz val="11"/>
        <color rgb="FF006096"/>
        <rFont val="Roboto Condensed"/>
      </rPr>
      <t xml:space="preserve">
</t>
    </r>
  </si>
  <si>
    <r>
      <rPr>
        <sz val="11"/>
        <color rgb="FF000000"/>
        <rFont val="Calibri"/>
      </rPr>
      <t>DML (insert, update, delete) operations at the table level should be restricted to only authorized users. PostgreSQL manages table-level DML permissions via the GRANT statement.</t>
    </r>
  </si>
  <si>
    <r>
      <rPr>
        <sz val="11"/>
        <color rgb="FF000000"/>
        <rFont val="Calibri"/>
      </rPr>
      <t xml:space="preserve">To audit excessive DML privileges, take an inventory of all users defined in the cluster using the </t>
    </r>
    <r>
      <rPr>
        <b/>
        <sz val="11"/>
        <color rgb="FF000000"/>
        <rFont val="Calibri"/>
      </rPr>
      <t>\du+ *</t>
    </r>
    <r>
      <rPr>
        <sz val="11"/>
        <color rgb="FF000000"/>
        <rFont val="Calibri"/>
      </rPr>
      <t xml:space="preserve"> SQL command, as well as all tables defined in the database using the </t>
    </r>
    <r>
      <rPr>
        <b/>
        <sz val="11"/>
        <color rgb="FF000000"/>
        <rFont val="Calibri"/>
      </rPr>
      <t>\dt *.*</t>
    </r>
    <r>
      <rPr>
        <sz val="11"/>
        <color rgb="FF000000"/>
        <rFont val="Calibri"/>
      </rPr>
      <t xml:space="preserve"> SQL command. Furthermore, the intersection matrix of tables and user grants can be obtained by querying system catalogs </t>
    </r>
    <r>
      <rPr>
        <b/>
        <sz val="11"/>
        <color rgb="FF000000"/>
        <rFont val="Calibri"/>
      </rPr>
      <t>pg_tables</t>
    </r>
    <r>
      <rPr>
        <sz val="11"/>
        <color rgb="FF000000"/>
        <rFont val="Calibri"/>
      </rPr>
      <t xml:space="preserve"> and </t>
    </r>
    <r>
      <rPr>
        <b/>
        <sz val="11"/>
        <color rgb="FF000000"/>
        <rFont val="Calibri"/>
      </rPr>
      <t>pg_user</t>
    </r>
    <r>
      <rPr>
        <sz val="11"/>
        <color rgb="FF000000"/>
        <rFont val="Calibri"/>
      </rPr>
      <t>. Note that in PostgreSQL, users can be defined cluster-wide across all databases or for a specific database, while schemas and tables are specific to a particular database. Therefore, the commands below should be executed for each defined database in the cluster. With this information, inspect database table grants and determine if any are excessive for defined database users.</t>
    </r>
    <r>
      <rPr>
        <sz val="11"/>
        <color rgb="FF000000"/>
        <rFont val="Calibri"/>
      </rPr>
      <t xml:space="preserve">
</t>
    </r>
    <r>
      <rPr>
        <sz val="11"/>
        <color rgb="FF006096"/>
        <rFont val="Roboto Condensed"/>
      </rPr>
      <t>postgres=# -- display all users defined in the cluster</t>
    </r>
    <r>
      <rPr>
        <sz val="11"/>
        <color rgb="FF006096"/>
        <rFont val="Roboto Condensed"/>
      </rPr>
      <t xml:space="preserve">
</t>
    </r>
    <r>
      <rPr>
        <sz val="11"/>
        <color rgb="FF006096"/>
        <rFont val="Roboto Condensed"/>
      </rPr>
      <t>postgres=# \x</t>
    </r>
    <r>
      <rPr>
        <sz val="11"/>
        <color rgb="FF006096"/>
        <rFont val="Roboto Condensed"/>
      </rPr>
      <t xml:space="preserve">
</t>
    </r>
    <r>
      <rPr>
        <sz val="11"/>
        <color rgb="FF006096"/>
        <rFont val="Roboto Condensed"/>
      </rPr>
      <t>Expanded display is on.</t>
    </r>
    <r>
      <rPr>
        <sz val="11"/>
        <color rgb="FF006096"/>
        <rFont val="Roboto Condensed"/>
      </rPr>
      <t xml:space="preserve">
</t>
    </r>
    <r>
      <rPr>
        <sz val="11"/>
        <color rgb="FF006096"/>
        <rFont val="Roboto Condensed"/>
      </rPr>
      <t>postgres=# \du+ *</t>
    </r>
    <r>
      <rPr>
        <sz val="11"/>
        <color rgb="FF006096"/>
        <rFont val="Roboto Condensed"/>
      </rPr>
      <t xml:space="preserve">
</t>
    </r>
    <r>
      <rPr>
        <sz val="11"/>
        <color rgb="FF006096"/>
        <rFont val="Roboto Condensed"/>
      </rPr>
      <t>List of roles</t>
    </r>
    <r>
      <rPr>
        <sz val="11"/>
        <color rgb="FF006096"/>
        <rFont val="Roboto Condensed"/>
      </rPr>
      <t xml:space="preserve">
</t>
    </r>
    <r>
      <rPr>
        <sz val="11"/>
        <color rgb="FF006096"/>
        <rFont val="Roboto Condensed"/>
      </rPr>
      <t>-[ RECORD 1 ]-----------------------------------------------------------</t>
    </r>
    <r>
      <rPr>
        <sz val="11"/>
        <color rgb="FF006096"/>
        <rFont val="Roboto Condensed"/>
      </rPr>
      <t xml:space="preserve">
</t>
    </r>
    <r>
      <rPr>
        <sz val="11"/>
        <color rgb="FF006096"/>
        <rFont val="Roboto Condensed"/>
      </rPr>
      <t>Role name   | appuser</t>
    </r>
    <r>
      <rPr>
        <sz val="11"/>
        <color rgb="FF006096"/>
        <rFont val="Roboto Condensed"/>
      </rPr>
      <t xml:space="preserve">
</t>
    </r>
    <r>
      <rPr>
        <sz val="11"/>
        <color rgb="FF006096"/>
        <rFont val="Roboto Condensed"/>
      </rPr>
      <t>Attributes  |</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2 ]-----------------------------------------------------------</t>
    </r>
    <r>
      <rPr>
        <sz val="11"/>
        <color rgb="FF006096"/>
        <rFont val="Roboto Condensed"/>
      </rPr>
      <t xml:space="preserve">
</t>
    </r>
    <r>
      <rPr>
        <sz val="11"/>
        <color rgb="FF006096"/>
        <rFont val="Roboto Condensed"/>
      </rPr>
      <t>Role name   | pg_checkpoint</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3 ]-----------------------------------------------------------</t>
    </r>
    <r>
      <rPr>
        <sz val="11"/>
        <color rgb="FF006096"/>
        <rFont val="Roboto Condensed"/>
      </rPr>
      <t xml:space="preserve">
</t>
    </r>
    <r>
      <rPr>
        <sz val="11"/>
        <color rgb="FF006096"/>
        <rFont val="Roboto Condensed"/>
      </rPr>
      <t>Role name   | pg_create_subscription</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4 ]-----------------------------------------------------------</t>
    </r>
    <r>
      <rPr>
        <sz val="11"/>
        <color rgb="FF006096"/>
        <rFont val="Roboto Condensed"/>
      </rPr>
      <t xml:space="preserve">
</t>
    </r>
    <r>
      <rPr>
        <sz val="11"/>
        <color rgb="FF006096"/>
        <rFont val="Roboto Condensed"/>
      </rPr>
      <t>Role name   | pg_database_owner</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5 ]-----------------------------------------------------------</t>
    </r>
    <r>
      <rPr>
        <sz val="11"/>
        <color rgb="FF006096"/>
        <rFont val="Roboto Condensed"/>
      </rPr>
      <t xml:space="preserve">
</t>
    </r>
    <r>
      <rPr>
        <sz val="11"/>
        <color rgb="FF006096"/>
        <rFont val="Roboto Condensed"/>
      </rPr>
      <t>Role name   | pg_execute_server_program</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6 ]-----------------------------------------------------------</t>
    </r>
    <r>
      <rPr>
        <sz val="11"/>
        <color rgb="FF006096"/>
        <rFont val="Roboto Condensed"/>
      </rPr>
      <t xml:space="preserve">
</t>
    </r>
    <r>
      <rPr>
        <sz val="11"/>
        <color rgb="FF006096"/>
        <rFont val="Roboto Condensed"/>
      </rPr>
      <t>Role name   | pg_monitor</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7 ]-----------------------------------------------------------</t>
    </r>
    <r>
      <rPr>
        <sz val="11"/>
        <color rgb="FF006096"/>
        <rFont val="Roboto Condensed"/>
      </rPr>
      <t xml:space="preserve">
</t>
    </r>
    <r>
      <rPr>
        <sz val="11"/>
        <color rgb="FF006096"/>
        <rFont val="Roboto Condensed"/>
      </rPr>
      <t>Role name   | pg_read_all_data</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8 ]-----------------------------------------------------------</t>
    </r>
    <r>
      <rPr>
        <sz val="11"/>
        <color rgb="FF006096"/>
        <rFont val="Roboto Condensed"/>
      </rPr>
      <t xml:space="preserve">
</t>
    </r>
    <r>
      <rPr>
        <sz val="11"/>
        <color rgb="FF006096"/>
        <rFont val="Roboto Condensed"/>
      </rPr>
      <t>Role name   | pg_read_all_settings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9 ]-----------------------------------------------------------</t>
    </r>
    <r>
      <rPr>
        <sz val="11"/>
        <color rgb="FF006096"/>
        <rFont val="Roboto Condensed"/>
      </rPr>
      <t xml:space="preserve">
</t>
    </r>
    <r>
      <rPr>
        <sz val="11"/>
        <color rgb="FF006096"/>
        <rFont val="Roboto Condensed"/>
      </rPr>
      <t>Role name   | pg_read_all_stats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10 ]----------------------------------------------------------</t>
    </r>
    <r>
      <rPr>
        <sz val="11"/>
        <color rgb="FF006096"/>
        <rFont val="Roboto Condensed"/>
      </rPr>
      <t xml:space="preserve">
</t>
    </r>
    <r>
      <rPr>
        <sz val="11"/>
        <color rgb="FF006096"/>
        <rFont val="Roboto Condensed"/>
      </rPr>
      <t>Role name   | pg_read_server_files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11 ]----------------------------------------------------------</t>
    </r>
    <r>
      <rPr>
        <sz val="11"/>
        <color rgb="FF006096"/>
        <rFont val="Roboto Condensed"/>
      </rPr>
      <t xml:space="preserve">
</t>
    </r>
    <r>
      <rPr>
        <sz val="11"/>
        <color rgb="FF006096"/>
        <rFont val="Roboto Condensed"/>
      </rPr>
      <t>Role name   | pg_signal_backend</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12 ]----------------------------------------------------------</t>
    </r>
    <r>
      <rPr>
        <sz val="11"/>
        <color rgb="FF006096"/>
        <rFont val="Roboto Condensed"/>
      </rPr>
      <t xml:space="preserve">
</t>
    </r>
    <r>
      <rPr>
        <sz val="11"/>
        <color rgb="FF006096"/>
        <rFont val="Roboto Condensed"/>
      </rPr>
      <t>Role name   | pg_stat_scan_tables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13 ]----------------------------------------------------------</t>
    </r>
    <r>
      <rPr>
        <sz val="11"/>
        <color rgb="FF006096"/>
        <rFont val="Roboto Condensed"/>
      </rPr>
      <t xml:space="preserve">
</t>
    </r>
    <r>
      <rPr>
        <sz val="11"/>
        <color rgb="FF006096"/>
        <rFont val="Roboto Condensed"/>
      </rPr>
      <t>Role name   | pg_use_reserved_connections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14 ]----------------------------------------------------------</t>
    </r>
    <r>
      <rPr>
        <sz val="11"/>
        <color rgb="FF006096"/>
        <rFont val="Roboto Condensed"/>
      </rPr>
      <t xml:space="preserve">
</t>
    </r>
    <r>
      <rPr>
        <sz val="11"/>
        <color rgb="FF006096"/>
        <rFont val="Roboto Condensed"/>
      </rPr>
      <t>Role name   | pg_write_all_data</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15 ]----------------------------------------------------------</t>
    </r>
    <r>
      <rPr>
        <sz val="11"/>
        <color rgb="FF006096"/>
        <rFont val="Roboto Condensed"/>
      </rPr>
      <t xml:space="preserve">
</t>
    </r>
    <r>
      <rPr>
        <sz val="11"/>
        <color rgb="FF006096"/>
        <rFont val="Roboto Condensed"/>
      </rPr>
      <t>Role name   | pg_write_server_files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16 ]----------------------------------------------------------</t>
    </r>
    <r>
      <rPr>
        <sz val="11"/>
        <color rgb="FF006096"/>
        <rFont val="Roboto Condensed"/>
      </rPr>
      <t xml:space="preserve">
</t>
    </r>
    <r>
      <rPr>
        <sz val="11"/>
        <color rgb="FF006096"/>
        <rFont val="Roboto Condensed"/>
      </rPr>
      <t>Role name   | postgres</t>
    </r>
    <r>
      <rPr>
        <sz val="11"/>
        <color rgb="FF006096"/>
        <rFont val="Roboto Condensed"/>
      </rPr>
      <t xml:space="preserve">
</t>
    </r>
    <r>
      <rPr>
        <sz val="11"/>
        <color rgb="FF006096"/>
        <rFont val="Roboto Condensed"/>
      </rPr>
      <t>Attributes  | Superuser, Create role, Create DB, Replication, Bypass RLS</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postgres=# \x</t>
    </r>
    <r>
      <rPr>
        <sz val="11"/>
        <color rgb="FF006096"/>
        <rFont val="Roboto Condensed"/>
      </rPr>
      <t xml:space="preserve">
</t>
    </r>
    <r>
      <rPr>
        <sz val="11"/>
        <color rgb="FF006096"/>
        <rFont val="Roboto Condensed"/>
      </rPr>
      <t>Expanded display is off.</t>
    </r>
    <r>
      <rPr>
        <sz val="11"/>
        <color rgb="FF006096"/>
        <rFont val="Roboto Condensed"/>
      </rPr>
      <t xml:space="preserve">
</t>
    </r>
    <r>
      <rPr>
        <sz val="11"/>
        <color rgb="FF006096"/>
        <rFont val="Roboto Condensed"/>
      </rPr>
      <t>postgres=# \dt+ *.*</t>
    </r>
    <r>
      <rPr>
        <sz val="11"/>
        <color rgb="FF006096"/>
        <rFont val="Roboto Condensed"/>
      </rPr>
      <t xml:space="preserve">
</t>
    </r>
    <r>
      <rPr>
        <sz val="11"/>
        <color rgb="FF006096"/>
        <rFont val="Roboto Condensed"/>
      </rPr>
      <t xml:space="preserve">                                                        List of relations</t>
    </r>
    <r>
      <rPr>
        <sz val="11"/>
        <color rgb="FF006096"/>
        <rFont val="Roboto Condensed"/>
      </rPr>
      <t xml:space="preserve">
</t>
    </r>
    <r>
      <rPr>
        <sz val="11"/>
        <color rgb="FF006096"/>
        <rFont val="Roboto Condensed"/>
      </rPr>
      <t xml:space="preserve">       Schema       |           Name           |    Type     |  Owner   | Persistence | Access method</t>
    </r>
    <r>
      <rPr>
        <sz val="11"/>
        <color rgb="FF006096"/>
        <rFont val="Roboto Condensed"/>
      </rPr>
      <t xml:space="preserve">
</t>
    </r>
    <r>
      <rPr>
        <sz val="11"/>
        <color rgb="FF006096"/>
        <rFont val="Roboto Condensed"/>
      </rPr>
      <t xml:space="preserve"> |    Size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information_schema | sql_features             | table       | postgres | permanent   | heap</t>
    </r>
    <r>
      <rPr>
        <sz val="11"/>
        <color rgb="FF006096"/>
        <rFont val="Roboto Condensed"/>
      </rPr>
      <t xml:space="preserve">
</t>
    </r>
    <r>
      <rPr>
        <sz val="11"/>
        <color rgb="FF006096"/>
        <rFont val="Roboto Condensed"/>
      </rPr>
      <t xml:space="preserve"> | 104 kB     |</t>
    </r>
    <r>
      <rPr>
        <sz val="11"/>
        <color rgb="FF006096"/>
        <rFont val="Roboto Condensed"/>
      </rPr>
      <t xml:space="preserve">
</t>
    </r>
    <r>
      <rPr>
        <sz val="11"/>
        <color rgb="FF006096"/>
        <rFont val="Roboto Condensed"/>
      </rPr>
      <t xml:space="preserve"> information_schema | sql_implementation_info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 xml:space="preserve"> information_schema | sql_parts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 xml:space="preserve"> information_schema | sql_sizing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postgres=# -- query all tables and user grants in the current database</t>
    </r>
    <r>
      <rPr>
        <sz val="11"/>
        <color rgb="FF006096"/>
        <rFont val="Roboto Condensed"/>
      </rPr>
      <t xml:space="preserve">
</t>
    </r>
    <r>
      <rPr>
        <sz val="11"/>
        <color rgb="FF006096"/>
        <rFont val="Roboto Condensed"/>
      </rPr>
      <t>postgres=# -- the system catalogs 'information_schema' and 'pg_catalog' are</t>
    </r>
    <r>
      <rPr>
        <sz val="11"/>
        <color rgb="FF006096"/>
        <rFont val="Roboto Condensed"/>
      </rPr>
      <t xml:space="preserve">
</t>
    </r>
    <r>
      <rPr>
        <sz val="11"/>
        <color rgb="FF006096"/>
        <rFont val="Roboto Condensed"/>
      </rPr>
      <t>excluded</t>
    </r>
    <r>
      <rPr>
        <sz val="11"/>
        <color rgb="FF006096"/>
        <rFont val="Roboto Condensed"/>
      </rPr>
      <t xml:space="preserve">
</t>
    </r>
    <r>
      <rPr>
        <sz val="11"/>
        <color rgb="FF006096"/>
        <rFont val="Roboto Condensed"/>
      </rPr>
      <t>postgres=# select t.schemaname,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where t.schemaname not in ('information_schema','pg_catalog');</t>
    </r>
    <r>
      <rPr>
        <sz val="11"/>
        <color rgb="FF006096"/>
        <rFont val="Roboto Condensed"/>
      </rPr>
      <t xml:space="preserve">
</t>
    </r>
    <r>
      <rPr>
        <sz val="11"/>
        <color rgb="FF006096"/>
        <rFont val="Roboto Condensed"/>
      </rPr>
      <t xml:space="preserve"> schemaname | 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(0 rows)</t>
    </r>
    <r>
      <rPr>
        <sz val="11"/>
        <color rgb="FF006096"/>
        <rFont val="Roboto Condensed"/>
      </rPr>
      <t xml:space="preserve">
</t>
    </r>
    <r>
      <rPr>
        <sz val="11"/>
        <color rgb="FF000000"/>
        <rFont val="Calibri"/>
      </rPr>
      <t xml:space="preserve">
</t>
    </r>
    <r>
      <rPr>
        <sz val="11"/>
        <color rgb="FF000000"/>
        <rFont val="Calibri"/>
      </rPr>
      <t xml:space="preserve">For the example below, we illustrate using a single table </t>
    </r>
    <r>
      <rPr>
        <b/>
        <sz val="11"/>
        <color rgb="FF000000"/>
        <rFont val="Calibri"/>
      </rPr>
      <t>customer</t>
    </r>
    <r>
      <rPr>
        <sz val="11"/>
        <color rgb="FF000000"/>
        <rFont val="Calibri"/>
      </rPr>
      <t xml:space="preserve">, and two application users </t>
    </r>
    <r>
      <rPr>
        <b/>
        <sz val="11"/>
        <color rgb="FF000000"/>
        <rFont val="Calibri"/>
      </rPr>
      <t>appwriter</t>
    </r>
    <r>
      <rPr>
        <sz val="11"/>
        <color rgb="FF000000"/>
        <rFont val="Calibri"/>
      </rPr>
      <t xml:space="preserve"> and </t>
    </r>
    <r>
      <rPr>
        <b/>
        <sz val="11"/>
        <color rgb="FF000000"/>
        <rFont val="Calibri"/>
      </rPr>
      <t>appreader</t>
    </r>
    <r>
      <rPr>
        <sz val="11"/>
        <color rgb="FF000000"/>
        <rFont val="Calibri"/>
      </rPr>
      <t xml:space="preserve">. The intention is for </t>
    </r>
    <r>
      <rPr>
        <b/>
        <sz val="11"/>
        <color rgb="FF000000"/>
        <rFont val="Calibri"/>
      </rPr>
      <t>appwriter</t>
    </r>
    <r>
      <rPr>
        <sz val="11"/>
        <color rgb="FF000000"/>
        <rFont val="Calibri"/>
      </rPr>
      <t xml:space="preserve"> to have full select, insert, update, and delete rights and for </t>
    </r>
    <r>
      <rPr>
        <b/>
        <sz val="11"/>
        <color rgb="FF000000"/>
        <rFont val="Calibri"/>
      </rPr>
      <t>appreader</t>
    </r>
    <r>
      <rPr>
        <sz val="11"/>
        <color rgb="FF000000"/>
        <rFont val="Calibri"/>
      </rPr>
      <t xml:space="preserve"> to only have select rights. We can query these privileges with the example below using the </t>
    </r>
    <r>
      <rPr>
        <b/>
        <sz val="11"/>
        <color rgb="FF000000"/>
        <rFont val="Calibri"/>
      </rPr>
      <t>has_table_privilege</t>
    </r>
    <r>
      <rPr>
        <sz val="11"/>
        <color rgb="FF000000"/>
        <rFont val="Calibri"/>
      </rPr>
      <t xml:space="preserve"> function and filtering for just the table and roles in question.</t>
    </r>
    <r>
      <rPr>
        <sz val="11"/>
        <color rgb="FF000000"/>
        <rFont val="Calibri"/>
      </rPr>
      <t xml:space="preserve">
</t>
    </r>
    <r>
      <rPr>
        <sz val="11"/>
        <color rgb="FF006096"/>
        <rFont val="Roboto Condensed"/>
      </rPr>
      <t>postgres=# select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 xml:space="preserve">where  t.tablename = 'customer' </t>
    </r>
    <r>
      <rPr>
        <sz val="11"/>
        <color rgb="FF006096"/>
        <rFont val="Roboto Condensed"/>
      </rPr>
      <t xml:space="preserve">
</t>
    </r>
    <r>
      <rPr>
        <sz val="11"/>
        <color rgb="FF006096"/>
        <rFont val="Roboto Condensed"/>
      </rPr>
      <t>and    u.usename in ('appwriter','appreader');</t>
    </r>
    <r>
      <rPr>
        <sz val="11"/>
        <color rgb="FF006096"/>
        <rFont val="Roboto Condensed"/>
      </rPr>
      <t xml:space="preserve">
</t>
    </r>
    <r>
      <rPr>
        <sz val="11"/>
        <color rgb="FF006096"/>
        <rFont val="Roboto Condensed"/>
      </rPr>
      <t>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customer  | appwriter | t      | t      | t      | t</t>
    </r>
    <r>
      <rPr>
        <sz val="11"/>
        <color rgb="FF006096"/>
        <rFont val="Roboto Condensed"/>
      </rPr>
      <t xml:space="preserve">
</t>
    </r>
    <r>
      <rPr>
        <sz val="11"/>
        <color rgb="FF006096"/>
        <rFont val="Roboto Condensed"/>
      </rPr>
      <t>customer  | appreader | t      | t      | t      | t</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As depicted, both users have full privileges for the customer table. This is a fail.</t>
    </r>
    <r>
      <rPr>
        <sz val="11"/>
        <color rgb="FF000000"/>
        <rFont val="Calibri"/>
      </rPr>
      <t xml:space="preserve">
</t>
    </r>
    <r>
      <rPr>
        <sz val="11"/>
        <color rgb="FF000000"/>
        <rFont val="Calibri"/>
      </rPr>
      <t>When inspecting database-wide results for all users and all table grants, employ a comprehensive approach. Collaboration with application developers is paramount to collectively determine only those database users that require specific DML privileges and on which tables.</t>
    </r>
  </si>
  <si>
    <r>
      <rPr>
        <sz val="11"/>
        <color rgb="FF000000"/>
        <rFont val="Calibri"/>
      </rPr>
      <t>The table owner/creator has full privileges; all other users must be explicitly granted access.</t>
    </r>
  </si>
  <si>
    <t>4.7</t>
  </si>
  <si>
    <r>
      <rPr>
        <sz val="11"/>
        <rFont val="Calibri"/>
      </rPr>
      <t>Ensure Row Level Security (RLS) is configured correctly</t>
    </r>
  </si>
  <si>
    <r>
      <rPr>
        <sz val="11"/>
        <color rgb="FF000000"/>
        <rFont val="Calibri"/>
      </rPr>
      <t xml:space="preserve">Again, we are using the example from the PostgreSQL documentation using the example </t>
    </r>
    <r>
      <rPr>
        <b/>
        <sz val="11"/>
        <color rgb="FF000000"/>
        <rFont val="Calibri"/>
      </rPr>
      <t>passwd</t>
    </r>
    <r>
      <rPr>
        <sz val="11"/>
        <color rgb="FF000000"/>
        <rFont val="Calibri"/>
      </rPr>
      <t xml:space="preserve"> table. We will create three database roles to illustrate the workings of RLS:</t>
    </r>
    <r>
      <rPr>
        <sz val="11"/>
        <color rgb="FF000000"/>
        <rFont val="Calibri"/>
      </rPr>
      <t xml:space="preserve">
</t>
    </r>
    <r>
      <rPr>
        <sz val="11"/>
        <color rgb="FF006096"/>
        <rFont val="Roboto Condensed"/>
      </rPr>
      <t>postgres=# CREATE USER admin;</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6096"/>
        <rFont val="Roboto Condensed"/>
      </rPr>
      <t>postgres=# CREATE USER bob;</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6096"/>
        <rFont val="Roboto Condensed"/>
      </rPr>
      <t>postgres=# CREATE USER alice;</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0000"/>
        <rFont val="Calibri"/>
      </rPr>
      <t xml:space="preserve">
</t>
    </r>
    <r>
      <rPr>
        <sz val="11"/>
        <color rgb="FF000000"/>
        <rFont val="Calibri"/>
      </rPr>
      <t xml:space="preserve">Now, we will insert known data into the </t>
    </r>
    <r>
      <rPr>
        <b/>
        <sz val="11"/>
        <color rgb="FF000000"/>
        <rFont val="Calibri"/>
      </rPr>
      <t>passwd</t>
    </r>
    <r>
      <rPr>
        <sz val="11"/>
        <color rgb="FF000000"/>
        <rFont val="Calibri"/>
      </rPr>
      <t xml:space="preserve"> table:</t>
    </r>
    <r>
      <rPr>
        <sz val="11"/>
        <color rgb="FF000000"/>
        <rFont val="Calibri"/>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('admin','xxx',0,0,'Admin','111-222-3333',null,'/root','/bin/dash');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('bob','xxx',1,1,'Bob','123-456-7890',null,'/home/bob','/bin/zsh');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('alice','xxx',2,1,'Alice','098-765-4321',null,'/home/alice','/bin/zsh');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0000"/>
        <rFont val="Calibri"/>
      </rPr>
      <t xml:space="preserve">
</t>
    </r>
    <r>
      <rPr>
        <sz val="11"/>
        <color rgb="FF000000"/>
        <rFont val="Calibri"/>
      </rPr>
      <t>And we will enable RLS on the table:</t>
    </r>
    <r>
      <rPr>
        <sz val="11"/>
        <color rgb="FF000000"/>
        <rFont val="Calibri"/>
      </rPr>
      <t xml:space="preserve">
</t>
    </r>
    <r>
      <rPr>
        <sz val="11"/>
        <color rgb="FF006096"/>
        <rFont val="Roboto Condensed"/>
      </rPr>
      <t>postgres=# ALTER TABLE passwd ENABLE ROW LEVEL SECURITY;</t>
    </r>
    <r>
      <rPr>
        <sz val="11"/>
        <color rgb="FF006096"/>
        <rFont val="Roboto Condensed"/>
      </rPr>
      <t xml:space="preserve">
</t>
    </r>
    <r>
      <rPr>
        <sz val="11"/>
        <color rgb="FF006096"/>
        <rFont val="Roboto Condensed"/>
      </rPr>
      <t>ALTER TABLE</t>
    </r>
    <r>
      <rPr>
        <sz val="11"/>
        <color rgb="FF006096"/>
        <rFont val="Roboto Condensed"/>
      </rPr>
      <t xml:space="preserve">
</t>
    </r>
    <r>
      <rPr>
        <sz val="11"/>
        <color rgb="FF006096"/>
        <rFont val="Roboto Condensed"/>
      </rPr>
      <t>postgres=# SELECT oid, relname, relrowsecurity FROM pg_class WHERE relname = 'passwd';</t>
    </r>
    <r>
      <rPr>
        <sz val="11"/>
        <color rgb="FF006096"/>
        <rFont val="Roboto Condensed"/>
      </rPr>
      <t xml:space="preserve">
</t>
    </r>
    <r>
      <rPr>
        <sz val="11"/>
        <color rgb="FF006096"/>
        <rFont val="Roboto Condensed"/>
      </rPr>
      <t xml:space="preserve">  oid  | relname | relrowsecurity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24679 | passwd  |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Now that RLS is enabled, we need to define one or more policies. Create the administrator policy and allow it access to all rows:</t>
    </r>
    <r>
      <rPr>
        <sz val="11"/>
        <color rgb="FF000000"/>
        <rFont val="Calibri"/>
      </rPr>
      <t xml:space="preserve">
</t>
    </r>
    <r>
      <rPr>
        <sz val="11"/>
        <color rgb="FF006096"/>
        <rFont val="Roboto Condensed"/>
      </rPr>
      <t>postgres=# CREATE POLICY admin_all ON passwd TO admin USING (true) WITH CHECK (true);</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 xml:space="preserve">Create a policy for normal users to </t>
    </r>
    <r>
      <rPr>
        <i/>
        <sz val="11"/>
        <color rgb="FF000000"/>
        <rFont val="Calibri"/>
      </rPr>
      <t>view</t>
    </r>
    <r>
      <rPr>
        <sz val="11"/>
        <color rgb="FF000000"/>
        <rFont val="Calibri"/>
      </rPr>
      <t xml:space="preserve"> all rows:</t>
    </r>
    <r>
      <rPr>
        <sz val="11"/>
        <color rgb="FF000000"/>
        <rFont val="Calibri"/>
      </rPr>
      <t xml:space="preserve">
</t>
    </r>
    <r>
      <rPr>
        <sz val="11"/>
        <color rgb="FF006096"/>
        <rFont val="Roboto Condensed"/>
      </rPr>
      <t>postgres=# CREATE POLICY all_view ON passwd FOR SELECT USING (true);</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Create a policy for normal users that allows them to update only their own rows and to limit what values can be set for their login shell:</t>
    </r>
    <r>
      <rPr>
        <sz val="11"/>
        <color rgb="FF000000"/>
        <rFont val="Calibri"/>
      </rPr>
      <t xml:space="preserve">
</t>
    </r>
    <r>
      <rPr>
        <sz val="11"/>
        <color rgb="FF006096"/>
        <rFont val="Roboto Condensed"/>
      </rPr>
      <t>postgres=# CREATE POLICY user_mod ON passwd FOR UPDATE</t>
    </r>
    <r>
      <rPr>
        <sz val="11"/>
        <color rgb="FF006096"/>
        <rFont val="Roboto Condensed"/>
      </rPr>
      <t xml:space="preserve">
</t>
    </r>
    <r>
      <rPr>
        <sz val="11"/>
        <color rgb="FF006096"/>
        <rFont val="Roboto Condensed"/>
      </rPr>
      <t xml:space="preserve">  USING (current_user = user_name)</t>
    </r>
    <r>
      <rPr>
        <sz val="11"/>
        <color rgb="FF006096"/>
        <rFont val="Roboto Condensed"/>
      </rPr>
      <t xml:space="preserve">
</t>
    </r>
    <r>
      <rPr>
        <sz val="11"/>
        <color rgb="FF006096"/>
        <rFont val="Roboto Condensed"/>
      </rPr>
      <t xml:space="preserve">  WITH CHECK (</t>
    </r>
    <r>
      <rPr>
        <sz val="11"/>
        <color rgb="FF006096"/>
        <rFont val="Roboto Condensed"/>
      </rPr>
      <t xml:space="preserve">
</t>
    </r>
    <r>
      <rPr>
        <sz val="11"/>
        <color rgb="FF006096"/>
        <rFont val="Roboto Condensed"/>
      </rPr>
      <t xml:space="preserve">    current_user = user_name AND</t>
    </r>
    <r>
      <rPr>
        <sz val="11"/>
        <color rgb="FF006096"/>
        <rFont val="Roboto Condensed"/>
      </rPr>
      <t xml:space="preserve">
</t>
    </r>
    <r>
      <rPr>
        <sz val="11"/>
        <color rgb="FF006096"/>
        <rFont val="Roboto Condensed"/>
      </rPr>
      <t xml:space="preserve">    shell IN ('/bin/bash','/bin/sh','/bin/dash','/bin/zsh','/bin/tcsh')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 xml:space="preserve">Grant all the normal rights on the table to the </t>
    </r>
    <r>
      <rPr>
        <b/>
        <sz val="11"/>
        <color rgb="FF000000"/>
        <rFont val="Calibri"/>
      </rPr>
      <t>admin</t>
    </r>
    <r>
      <rPr>
        <sz val="11"/>
        <color rgb="FF000000"/>
        <rFont val="Calibri"/>
      </rPr>
      <t xml:space="preserve"> user:</t>
    </r>
    <r>
      <rPr>
        <sz val="11"/>
        <color rgb="FF000000"/>
        <rFont val="Calibri"/>
      </rPr>
      <t xml:space="preserve">
</t>
    </r>
    <r>
      <rPr>
        <sz val="11"/>
        <color rgb="FF006096"/>
        <rFont val="Roboto Condensed"/>
      </rPr>
      <t>postgres=# GRANT SELECT, INSERT, UPDATE, DELETE ON passwd TO admin;</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Grant only select access on non-sensitive columns to everyone:</t>
    </r>
    <r>
      <rPr>
        <sz val="11"/>
        <color rgb="FF000000"/>
        <rFont val="Calibri"/>
      </rPr>
      <t xml:space="preserve">
</t>
    </r>
    <r>
      <rPr>
        <sz val="11"/>
        <color rgb="FF006096"/>
        <rFont val="Roboto Condensed"/>
      </rPr>
      <t>postgres=# GRANT SELECT</t>
    </r>
    <r>
      <rPr>
        <sz val="11"/>
        <color rgb="FF006096"/>
        <rFont val="Roboto Condensed"/>
      </rPr>
      <t xml:space="preserve">
</t>
    </r>
    <r>
      <rPr>
        <sz val="11"/>
        <color rgb="FF006096"/>
        <rFont val="Roboto Condensed"/>
      </rPr>
      <t xml:space="preserve">  (user_name, uid, gid, real_name, home_phone, extra_info, home_dir, shell)</t>
    </r>
    <r>
      <rPr>
        <sz val="11"/>
        <color rgb="FF006096"/>
        <rFont val="Roboto Condensed"/>
      </rPr>
      <t xml:space="preserve">
</t>
    </r>
    <r>
      <rPr>
        <sz val="11"/>
        <color rgb="FF006096"/>
        <rFont val="Roboto Condensed"/>
      </rPr>
      <t xml:space="preserve">  ON passwd TO public;</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Grant update to only the sensitive columns:</t>
    </r>
    <r>
      <rPr>
        <sz val="11"/>
        <color rgb="FF000000"/>
        <rFont val="Calibri"/>
      </rPr>
      <t xml:space="preserve">
</t>
    </r>
    <r>
      <rPr>
        <sz val="11"/>
        <color rgb="FF006096"/>
        <rFont val="Roboto Condensed"/>
      </rPr>
      <t>postgres=# GRANT UPDATE</t>
    </r>
    <r>
      <rPr>
        <sz val="11"/>
        <color rgb="FF006096"/>
        <rFont val="Roboto Condensed"/>
      </rPr>
      <t xml:space="preserve">
</t>
    </r>
    <r>
      <rPr>
        <sz val="11"/>
        <color rgb="FF006096"/>
        <rFont val="Roboto Condensed"/>
      </rPr>
      <t xml:space="preserve">  (pwhash, real_name, home_phone, extra_info, shell)</t>
    </r>
    <r>
      <rPr>
        <sz val="11"/>
        <color rgb="FF006096"/>
        <rFont val="Roboto Condensed"/>
      </rPr>
      <t xml:space="preserve">
</t>
    </r>
    <r>
      <rPr>
        <sz val="11"/>
        <color rgb="FF006096"/>
        <rFont val="Roboto Condensed"/>
      </rPr>
      <t xml:space="preserve">  ON passwd TO public;</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 xml:space="preserve">Ensure that no one has been granted </t>
    </r>
    <r>
      <rPr>
        <b/>
        <sz val="11"/>
        <color rgb="FF000000"/>
        <rFont val="Calibri"/>
      </rPr>
      <t>Bypass RLS</t>
    </r>
    <r>
      <rPr>
        <sz val="11"/>
        <color rgb="FF000000"/>
        <rFont val="Calibri"/>
      </rPr>
      <t xml:space="preserve"> inadvertently, by running the </t>
    </r>
    <r>
      <rPr>
        <b/>
        <sz val="11"/>
        <color rgb="FF000000"/>
        <rFont val="Calibri"/>
      </rPr>
      <t>psql</t>
    </r>
    <r>
      <rPr>
        <sz val="11"/>
        <color rgb="FF000000"/>
        <rFont val="Calibri"/>
      </rPr>
      <t xml:space="preserve"> display command </t>
    </r>
    <r>
      <rPr>
        <b/>
        <sz val="11"/>
        <color rgb="FF000000"/>
        <rFont val="Calibri"/>
      </rPr>
      <t>\du+</t>
    </r>
    <r>
      <rPr>
        <sz val="11"/>
        <color rgb="FF000000"/>
        <rFont val="Calibri"/>
      </rPr>
      <t xml:space="preserve">. If unauthorized users do have </t>
    </r>
    <r>
      <rPr>
        <b/>
        <sz val="11"/>
        <color rgb="FF000000"/>
        <rFont val="Calibri"/>
      </rPr>
      <t>Bypass RLS</t>
    </r>
    <r>
      <rPr>
        <sz val="11"/>
        <color rgb="FF000000"/>
        <rFont val="Calibri"/>
      </rPr>
      <t xml:space="preserve"> granted then resolve this using the </t>
    </r>
    <r>
      <rPr>
        <b/>
        <sz val="11"/>
        <color rgb="FF000000"/>
        <rFont val="Calibri"/>
      </rPr>
      <t xml:space="preserve">ALTER ROLE </t>
    </r>
    <r>
      <rPr>
        <b/>
        <i/>
        <sz val="11"/>
        <color rgb="FF000000"/>
        <rFont val="Calibri"/>
      </rPr>
      <t>&lt;user&gt;</t>
    </r>
    <r>
      <rPr>
        <b/>
        <sz val="11"/>
        <color rgb="FF000000"/>
        <rFont val="Calibri"/>
      </rPr>
      <t xml:space="preserve"> NOBYPASSRLS;</t>
    </r>
    <r>
      <rPr>
        <sz val="11"/>
        <color rgb="FF000000"/>
        <rFont val="Calibri"/>
      </rPr>
      <t xml:space="preserve"> command.</t>
    </r>
    <r>
      <rPr>
        <sz val="11"/>
        <color rgb="FF000000"/>
        <rFont val="Calibri"/>
      </rPr>
      <t xml:space="preserve">
</t>
    </r>
    <r>
      <rPr>
        <sz val="11"/>
        <color rgb="FF000000"/>
        <rFont val="Calibri"/>
      </rPr>
      <t xml:space="preserve">You can now verify that 'admin', 'bob', and 'alice' are properly restricted by querying the </t>
    </r>
    <r>
      <rPr>
        <b/>
        <sz val="11"/>
        <color rgb="FF000000"/>
        <rFont val="Calibri"/>
      </rPr>
      <t>passwd</t>
    </r>
    <r>
      <rPr>
        <sz val="11"/>
        <color rgb="FF000000"/>
        <rFont val="Calibri"/>
      </rPr>
      <t xml:space="preserve"> table as each of these roles.</t>
    </r>
    <r>
      <rPr>
        <sz val="11"/>
        <color rgb="FF000000"/>
        <rFont val="Calibri"/>
      </rPr>
      <t xml:space="preserve">
</t>
    </r>
    <r>
      <rPr>
        <sz val="11"/>
        <color rgb="FF006096"/>
        <rFont val="Roboto Condensed"/>
      </rPr>
      <t>postgres=# set role admin;</t>
    </r>
    <r>
      <rPr>
        <sz val="11"/>
        <color rgb="FF006096"/>
        <rFont val="Roboto Condensed"/>
      </rPr>
      <t xml:space="preserve">
</t>
    </r>
    <r>
      <rPr>
        <sz val="11"/>
        <color rgb="FF006096"/>
        <rFont val="Roboto Condensed"/>
      </rPr>
      <t>SET</t>
    </r>
    <r>
      <rPr>
        <sz val="11"/>
        <color rgb="FF006096"/>
        <rFont val="Roboto Condensed"/>
      </rPr>
      <t xml:space="preserve">
</t>
    </r>
    <r>
      <rPr>
        <sz val="11"/>
        <color rgb="FF006096"/>
        <rFont val="Roboto Condensed"/>
      </rPr>
      <t>postgres=# table passwd;</t>
    </r>
    <r>
      <rPr>
        <sz val="11"/>
        <color rgb="FF006096"/>
        <rFont val="Roboto Condensed"/>
      </rPr>
      <t xml:space="preserve">
</t>
    </r>
    <r>
      <rPr>
        <sz val="11"/>
        <color rgb="FF006096"/>
        <rFont val="Roboto Condensed"/>
      </rPr>
      <t xml:space="preserve"> user_name | pwhash | uid | gid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xxx    |   0 |   0 | Admin     | 111-222-3333 |            | /root       | /bin/dash</t>
    </r>
    <r>
      <rPr>
        <sz val="11"/>
        <color rgb="FF006096"/>
        <rFont val="Roboto Condensed"/>
      </rPr>
      <t xml:space="preserve">
</t>
    </r>
    <r>
      <rPr>
        <sz val="11"/>
        <color rgb="FF006096"/>
        <rFont val="Roboto Condensed"/>
      </rPr>
      <t xml:space="preserve"> bob       | xxx    |   1 |   1 | Bob       | 123-456-7890 |            | /home/bob   | /bin/zsh</t>
    </r>
    <r>
      <rPr>
        <sz val="11"/>
        <color rgb="FF006096"/>
        <rFont val="Roboto Condensed"/>
      </rPr>
      <t xml:space="preserve">
</t>
    </r>
    <r>
      <rPr>
        <sz val="11"/>
        <color rgb="FF006096"/>
        <rFont val="Roboto Condensed"/>
      </rPr>
      <t xml:space="preserve"> alice     | xxx    |   2 |   1 | Alice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set role alice;</t>
    </r>
    <r>
      <rPr>
        <sz val="11"/>
        <color rgb="FF006096"/>
        <rFont val="Roboto Condensed"/>
      </rPr>
      <t xml:space="preserve">
</t>
    </r>
    <r>
      <rPr>
        <sz val="11"/>
        <color rgb="FF006096"/>
        <rFont val="Roboto Condensed"/>
      </rPr>
      <t>SET</t>
    </r>
    <r>
      <rPr>
        <sz val="11"/>
        <color rgb="FF006096"/>
        <rFont val="Roboto Condensed"/>
      </rPr>
      <t xml:space="preserve">
</t>
    </r>
    <r>
      <rPr>
        <sz val="11"/>
        <color rgb="FF006096"/>
        <rFont val="Roboto Condensed"/>
      </rPr>
      <t>postgres=# table passwd;</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postgres=# select user_name,real_name,home_phone,extra_info,home_dir,shell from passwd;</t>
    </r>
    <r>
      <rPr>
        <sz val="11"/>
        <color rgb="FF006096"/>
        <rFont val="Roboto Condensed"/>
      </rPr>
      <t xml:space="preserve">
</t>
    </r>
    <r>
      <rPr>
        <sz val="11"/>
        <color rgb="FF006096"/>
        <rFont val="Roboto Condensed"/>
      </rPr>
      <t xml:space="preserve"> user_name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Admin     | 111-222-3333 |            | /root       | /bin/dash</t>
    </r>
    <r>
      <rPr>
        <sz val="11"/>
        <color rgb="FF006096"/>
        <rFont val="Roboto Condensed"/>
      </rPr>
      <t xml:space="preserve">
</t>
    </r>
    <r>
      <rPr>
        <sz val="11"/>
        <color rgb="FF006096"/>
        <rFont val="Roboto Condensed"/>
      </rPr>
      <t xml:space="preserve"> bob       | Bob       | 123-456-7890 |            | /home/bob   | /bin/zsh</t>
    </r>
    <r>
      <rPr>
        <sz val="11"/>
        <color rgb="FF006096"/>
        <rFont val="Roboto Condensed"/>
      </rPr>
      <t xml:space="preserve">
</t>
    </r>
    <r>
      <rPr>
        <sz val="11"/>
        <color rgb="FF006096"/>
        <rFont val="Roboto Condensed"/>
      </rPr>
      <t xml:space="preserve"> alice     | Alice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update passwd set user_name = 'joe';</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 Alice is allowed to change her own real_name, but no others</t>
    </r>
    <r>
      <rPr>
        <sz val="11"/>
        <color rgb="FF006096"/>
        <rFont val="Roboto Condensed"/>
      </rPr>
      <t xml:space="preserve">
</t>
    </r>
    <r>
      <rPr>
        <sz val="11"/>
        <color rgb="FF006096"/>
        <rFont val="Roboto Condensed"/>
      </rPr>
      <t>postgres=# update passwd set real_name = 'Alice Doe';</t>
    </r>
    <r>
      <rPr>
        <sz val="11"/>
        <color rgb="FF006096"/>
        <rFont val="Roboto Condensed"/>
      </rPr>
      <t xml:space="preserve">
</t>
    </r>
    <r>
      <rPr>
        <sz val="11"/>
        <color rgb="FF006096"/>
        <rFont val="Roboto Condensed"/>
      </rPr>
      <t>UPDATE 1</t>
    </r>
    <r>
      <rPr>
        <sz val="11"/>
        <color rgb="FF006096"/>
        <rFont val="Roboto Condensed"/>
      </rPr>
      <t xml:space="preserve">
</t>
    </r>
    <r>
      <rPr>
        <sz val="11"/>
        <color rgb="FF006096"/>
        <rFont val="Roboto Condensed"/>
      </rPr>
      <t>postgres=# update passwd set real_name = 'John Doe' where user_name = 'admin';</t>
    </r>
    <r>
      <rPr>
        <sz val="11"/>
        <color rgb="FF006096"/>
        <rFont val="Roboto Condensed"/>
      </rPr>
      <t xml:space="preserve">
</t>
    </r>
    <r>
      <rPr>
        <sz val="11"/>
        <color rgb="FF006096"/>
        <rFont val="Roboto Condensed"/>
      </rPr>
      <t>UPDATE 0</t>
    </r>
    <r>
      <rPr>
        <sz val="11"/>
        <color rgb="FF006096"/>
        <rFont val="Roboto Condensed"/>
      </rPr>
      <t xml:space="preserve">
</t>
    </r>
    <r>
      <rPr>
        <sz val="11"/>
        <color rgb="FF006096"/>
        <rFont val="Roboto Condensed"/>
      </rPr>
      <t>postgres=# select user_name,real_name,home_phone,extra_info,home_dir,shell from passwd;</t>
    </r>
    <r>
      <rPr>
        <sz val="11"/>
        <color rgb="FF006096"/>
        <rFont val="Roboto Condensed"/>
      </rPr>
      <t xml:space="preserve">
</t>
    </r>
    <r>
      <rPr>
        <sz val="11"/>
        <color rgb="FF006096"/>
        <rFont val="Roboto Condensed"/>
      </rPr>
      <t xml:space="preserve"> user_name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Admin     | 111-222-3333 |            | /root       | /bin/dash</t>
    </r>
    <r>
      <rPr>
        <sz val="11"/>
        <color rgb="FF006096"/>
        <rFont val="Roboto Condensed"/>
      </rPr>
      <t xml:space="preserve">
</t>
    </r>
    <r>
      <rPr>
        <sz val="11"/>
        <color rgb="FF006096"/>
        <rFont val="Roboto Condensed"/>
      </rPr>
      <t xml:space="preserve"> bob       | Bob       | 123-456-7890 |            | /home/bob   | /bin/zsh</t>
    </r>
    <r>
      <rPr>
        <sz val="11"/>
        <color rgb="FF006096"/>
        <rFont val="Roboto Condensed"/>
      </rPr>
      <t xml:space="preserve">
</t>
    </r>
    <r>
      <rPr>
        <sz val="11"/>
        <color rgb="FF006096"/>
        <rFont val="Roboto Condensed"/>
      </rPr>
      <t xml:space="preserve"> alice     | Alice Doe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update passwd set shell = '/bin/xx';</t>
    </r>
    <r>
      <rPr>
        <sz val="11"/>
        <color rgb="FF006096"/>
        <rFont val="Roboto Condensed"/>
      </rPr>
      <t xml:space="preserve">
</t>
    </r>
    <r>
      <rPr>
        <sz val="11"/>
        <color rgb="FF006096"/>
        <rFont val="Roboto Condensed"/>
      </rPr>
      <t>ERROR:  new row violates WITH CHECK OPTION for "passwd"</t>
    </r>
    <r>
      <rPr>
        <sz val="11"/>
        <color rgb="FF006096"/>
        <rFont val="Roboto Condensed"/>
      </rPr>
      <t xml:space="preserve">
</t>
    </r>
    <r>
      <rPr>
        <sz val="11"/>
        <color rgb="FF006096"/>
        <rFont val="Roboto Condensed"/>
      </rPr>
      <t>postgres=# delete from passwd;</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postgres=# insert into passwd (user_name) values ('xxx');</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 Alice can change her own password; RLS silently prevents updating other rows</t>
    </r>
    <r>
      <rPr>
        <sz val="11"/>
        <color rgb="FF006096"/>
        <rFont val="Roboto Condensed"/>
      </rPr>
      <t xml:space="preserve">
</t>
    </r>
    <r>
      <rPr>
        <sz val="11"/>
        <color rgb="FF006096"/>
        <rFont val="Roboto Condensed"/>
      </rPr>
      <t>postgres=# update passwd set pwhash = 'abc';</t>
    </r>
    <r>
      <rPr>
        <sz val="11"/>
        <color rgb="FF006096"/>
        <rFont val="Roboto Condensed"/>
      </rPr>
      <t xml:space="preserve">
</t>
    </r>
    <r>
      <rPr>
        <sz val="11"/>
        <color rgb="FF006096"/>
        <rFont val="Roboto Condensed"/>
      </rPr>
      <t>UPDATE 1</t>
    </r>
    <r>
      <rPr>
        <sz val="11"/>
        <color rgb="FF006096"/>
        <rFont val="Roboto Condensed"/>
      </rPr>
      <t xml:space="preserve">
</t>
    </r>
  </si>
  <si>
    <r>
      <rPr>
        <sz val="11"/>
        <color rgb="FF000000"/>
        <rFont val="Calibri"/>
      </rPr>
      <t xml:space="preserve">In addition to the SQL-standard privilege system available through </t>
    </r>
    <r>
      <rPr>
        <b/>
        <sz val="11"/>
        <color rgb="FF000000"/>
        <rFont val="Calibri"/>
      </rPr>
      <t>GRANT</t>
    </r>
    <r>
      <rPr>
        <sz val="11"/>
        <color rgb="FF000000"/>
        <rFont val="Calibri"/>
      </rPr>
      <t>, tables can have row security policies that restrict, on a per-user basis, which individual rows can be returned by normal queries or inserted, updated, or deleted by data modification commands. This feature is also known as Row Level Security (RLS).</t>
    </r>
    <r>
      <rPr>
        <sz val="11"/>
        <color rgb="FF000000"/>
        <rFont val="Calibri"/>
      </rPr>
      <t xml:space="preserve">
</t>
    </r>
    <r>
      <rPr>
        <sz val="11"/>
        <color rgb="FF000000"/>
        <rFont val="Calibri"/>
      </rPr>
      <t xml:space="preserve">By default, tables do not have any policies, so if a user has access privileges to a table according to the SQL privilege system, all rows within it are equally available for querying or updating. Row security policies can be specific to commands, to roles, or to both. A policy can be specified to apply to </t>
    </r>
    <r>
      <rPr>
        <b/>
        <sz val="11"/>
        <color rgb="FF000000"/>
        <rFont val="Calibri"/>
      </rPr>
      <t>ALL</t>
    </r>
    <r>
      <rPr>
        <sz val="11"/>
        <color rgb="FF000000"/>
        <rFont val="Calibri"/>
      </rPr>
      <t xml:space="preserve"> commands, or to any combination of </t>
    </r>
    <r>
      <rPr>
        <b/>
        <sz val="11"/>
        <color rgb="FF000000"/>
        <rFont val="Calibri"/>
      </rPr>
      <t>SELECT</t>
    </r>
    <r>
      <rPr>
        <sz val="11"/>
        <color rgb="FF000000"/>
        <rFont val="Calibri"/>
      </rPr>
      <t xml:space="preserv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or </t>
    </r>
    <r>
      <rPr>
        <b/>
        <sz val="11"/>
        <color rgb="FF000000"/>
        <rFont val="Calibri"/>
      </rPr>
      <t>DELETE</t>
    </r>
    <r>
      <rPr>
        <sz val="11"/>
        <color rgb="FF000000"/>
        <rFont val="Calibri"/>
      </rPr>
      <t>. Multiple roles can be assigned to a given policy, and normal role membership and inheritance rules apply.</t>
    </r>
    <r>
      <rPr>
        <sz val="11"/>
        <color rgb="FF000000"/>
        <rFont val="Calibri"/>
      </rPr>
      <t xml:space="preserve">
</t>
    </r>
    <r>
      <rPr>
        <sz val="11"/>
        <color rgb="FF000000"/>
        <rFont val="Calibri"/>
      </rPr>
      <t xml:space="preserve">If you use RLS and apply restrictive policies to certain users, it is important that the </t>
    </r>
    <r>
      <rPr>
        <b/>
        <sz val="11"/>
        <color rgb="FF000000"/>
        <rFont val="Calibri"/>
      </rPr>
      <t>Bypass RLS</t>
    </r>
    <r>
      <rPr>
        <sz val="11"/>
        <color rgb="FF000000"/>
        <rFont val="Calibri"/>
      </rPr>
      <t xml:space="preserve"> privilege not be granted to any unauthorized users. This privilege overrides RLS-enabled tables and associated policies. Generally, only superusers and elevated users should possess this privilege.</t>
    </r>
  </si>
  <si>
    <r>
      <rPr>
        <sz val="11"/>
        <color rgb="FF000000"/>
        <rFont val="Calibri"/>
      </rPr>
      <t>The first step for an organization is to determine which, if any, database tables require RLS. This decision is a matter of business processes and is unique to each organization. To discover which, if any, database tables have RLS enabled, execute the following query. If any table(s) should have RLS policies applied, but do not appear in this query's results, then this is a fail.</t>
    </r>
    <r>
      <rPr>
        <sz val="11"/>
        <color rgb="FF000000"/>
        <rFont val="Calibri"/>
      </rPr>
      <t xml:space="preserve">
</t>
    </r>
    <r>
      <rPr>
        <sz val="11"/>
        <color rgb="FF006096"/>
        <rFont val="Roboto Condensed"/>
      </rPr>
      <t>postgres=# SELECT oid, relname, relrowsecurity FROM pg_class WHERE relrowsecurity IS TRUE;</t>
    </r>
    <r>
      <rPr>
        <sz val="11"/>
        <color rgb="FF006096"/>
        <rFont val="Roboto Condensed"/>
      </rPr>
      <t xml:space="preserve">
</t>
    </r>
    <r>
      <rPr>
        <sz val="11"/>
        <color rgb="FF000000"/>
        <rFont val="Calibri"/>
      </rPr>
      <t xml:space="preserve">
</t>
    </r>
    <r>
      <rPr>
        <sz val="11"/>
        <color rgb="FF000000"/>
        <rFont val="Calibri"/>
      </rPr>
      <t xml:space="preserve">For the purpose of this illustration, we will demonstrate the standard example from the PostgreSQL documentation using the </t>
    </r>
    <r>
      <rPr>
        <b/>
        <sz val="11"/>
        <color rgb="FF000000"/>
        <rFont val="Calibri"/>
      </rPr>
      <t>passwd</t>
    </r>
    <r>
      <rPr>
        <sz val="11"/>
        <color rgb="FF000000"/>
        <rFont val="Calibri"/>
      </rPr>
      <t xml:space="preserve"> table and policy example. As of PostgreSQL 9.5, the catalog table </t>
    </r>
    <r>
      <rPr>
        <b/>
        <sz val="11"/>
        <color rgb="FF000000"/>
        <rFont val="Calibri"/>
      </rPr>
      <t>pg_class</t>
    </r>
    <r>
      <rPr>
        <sz val="11"/>
        <color rgb="FF000000"/>
        <rFont val="Calibri"/>
      </rPr>
      <t xml:space="preserve"> provides column </t>
    </r>
    <r>
      <rPr>
        <b/>
        <sz val="11"/>
        <color rgb="FF000000"/>
        <rFont val="Calibri"/>
      </rPr>
      <t>relrowsecurity</t>
    </r>
    <r>
      <rPr>
        <sz val="11"/>
        <color rgb="FF000000"/>
        <rFont val="Calibri"/>
      </rPr>
      <t xml:space="preserve"> to query and determine whether a relation has RLS enabled. Based on the results below we can see RLS is not enabled. Assuming this table should be RLS enabled, this is a fail.</t>
    </r>
    <r>
      <rPr>
        <sz val="11"/>
        <color rgb="FF000000"/>
        <rFont val="Calibri"/>
      </rPr>
      <t xml:space="preserve">
</t>
    </r>
    <r>
      <rPr>
        <sz val="11"/>
        <color rgb="FF006096"/>
        <rFont val="Roboto Condensed"/>
      </rPr>
      <t>postgres=# CREATE TABLE passwd (</t>
    </r>
    <r>
      <rPr>
        <sz val="11"/>
        <color rgb="FF006096"/>
        <rFont val="Roboto Condensed"/>
      </rPr>
      <t xml:space="preserve">
</t>
    </r>
    <r>
      <rPr>
        <sz val="11"/>
        <color rgb="FF006096"/>
        <rFont val="Roboto Condensed"/>
      </rPr>
      <t xml:space="preserve">  user_name             text UNIQUE NOT NULL,</t>
    </r>
    <r>
      <rPr>
        <sz val="11"/>
        <color rgb="FF006096"/>
        <rFont val="Roboto Condensed"/>
      </rPr>
      <t xml:space="preserve">
</t>
    </r>
    <r>
      <rPr>
        <sz val="11"/>
        <color rgb="FF006096"/>
        <rFont val="Roboto Condensed"/>
      </rPr>
      <t xml:space="preserve">  pwhash                text,</t>
    </r>
    <r>
      <rPr>
        <sz val="11"/>
        <color rgb="FF006096"/>
        <rFont val="Roboto Condensed"/>
      </rPr>
      <t xml:space="preserve">
</t>
    </r>
    <r>
      <rPr>
        <sz val="11"/>
        <color rgb="FF006096"/>
        <rFont val="Roboto Condensed"/>
      </rPr>
      <t xml:space="preserve">  uid                   int  PRIMARY KEY,</t>
    </r>
    <r>
      <rPr>
        <sz val="11"/>
        <color rgb="FF006096"/>
        <rFont val="Roboto Condensed"/>
      </rPr>
      <t xml:space="preserve">
</t>
    </r>
    <r>
      <rPr>
        <sz val="11"/>
        <color rgb="FF006096"/>
        <rFont val="Roboto Condensed"/>
      </rPr>
      <t xml:space="preserve">  gid                   int  NOT NULL,</t>
    </r>
    <r>
      <rPr>
        <sz val="11"/>
        <color rgb="FF006096"/>
        <rFont val="Roboto Condensed"/>
      </rPr>
      <t xml:space="preserve">
</t>
    </r>
    <r>
      <rPr>
        <sz val="11"/>
        <color rgb="FF006096"/>
        <rFont val="Roboto Condensed"/>
      </rPr>
      <t xml:space="preserve">  real_name             text NOT NULL,</t>
    </r>
    <r>
      <rPr>
        <sz val="11"/>
        <color rgb="FF006096"/>
        <rFont val="Roboto Condensed"/>
      </rPr>
      <t xml:space="preserve">
</t>
    </r>
    <r>
      <rPr>
        <sz val="11"/>
        <color rgb="FF006096"/>
        <rFont val="Roboto Condensed"/>
      </rPr>
      <t xml:space="preserve">  home_phone            text,</t>
    </r>
    <r>
      <rPr>
        <sz val="11"/>
        <color rgb="FF006096"/>
        <rFont val="Roboto Condensed"/>
      </rPr>
      <t xml:space="preserve">
</t>
    </r>
    <r>
      <rPr>
        <sz val="11"/>
        <color rgb="FF006096"/>
        <rFont val="Roboto Condensed"/>
      </rPr>
      <t xml:space="preserve">  extra_info            text,</t>
    </r>
    <r>
      <rPr>
        <sz val="11"/>
        <color rgb="FF006096"/>
        <rFont val="Roboto Condensed"/>
      </rPr>
      <t xml:space="preserve">
</t>
    </r>
    <r>
      <rPr>
        <sz val="11"/>
        <color rgb="FF006096"/>
        <rFont val="Roboto Condensed"/>
      </rPr>
      <t xml:space="preserve">  home_dir              text NOT NULL,</t>
    </r>
    <r>
      <rPr>
        <sz val="11"/>
        <color rgb="FF006096"/>
        <rFont val="Roboto Condensed"/>
      </rPr>
      <t xml:space="preserve">
</t>
    </r>
    <r>
      <rPr>
        <sz val="11"/>
        <color rgb="FF006096"/>
        <rFont val="Roboto Condensed"/>
      </rPr>
      <t xml:space="preserve">  shell                 text NOT NULL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 SELECT oid, relname, relrowsecurity FROM pg_class WHERE relname = 'passwd';</t>
    </r>
    <r>
      <rPr>
        <sz val="11"/>
        <color rgb="FF006096"/>
        <rFont val="Roboto Condensed"/>
      </rPr>
      <t xml:space="preserve">
</t>
    </r>
    <r>
      <rPr>
        <sz val="11"/>
        <color rgb="FF006096"/>
        <rFont val="Roboto Condensed"/>
      </rPr>
      <t xml:space="preserve">  oid  | relname | relrowsecurity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24679 | passwd  | 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Further inspection of RLS policies is provided via the system catalog </t>
    </r>
    <r>
      <rPr>
        <b/>
        <sz val="11"/>
        <color rgb="FF000000"/>
        <rFont val="Calibri"/>
      </rPr>
      <t>pg_policy</t>
    </r>
    <r>
      <rPr>
        <sz val="11"/>
        <color rgb="FF000000"/>
        <rFont val="Calibri"/>
      </rPr>
      <t xml:space="preserve">, which records policy details including table OID, policy name, applicable commands, the roles assigned to a policy, and the </t>
    </r>
    <r>
      <rPr>
        <b/>
        <sz val="11"/>
        <color rgb="FF000000"/>
        <rFont val="Calibri"/>
      </rPr>
      <t>USING</t>
    </r>
    <r>
      <rPr>
        <sz val="11"/>
        <color rgb="FF000000"/>
        <rFont val="Calibri"/>
      </rPr>
      <t xml:space="preserve"> and </t>
    </r>
    <r>
      <rPr>
        <b/>
        <sz val="11"/>
        <color rgb="FF000000"/>
        <rFont val="Calibri"/>
      </rPr>
      <t>WITH CHECK</t>
    </r>
    <r>
      <rPr>
        <sz val="11"/>
        <color rgb="FF000000"/>
        <rFont val="Calibri"/>
      </rPr>
      <t xml:space="preserve"> clauses. Finally, RLS and associated policies (if implemented) may also be viewed using the standard </t>
    </r>
    <r>
      <rPr>
        <b/>
        <sz val="11"/>
        <color rgb="FF000000"/>
        <rFont val="Calibri"/>
      </rPr>
      <t>psql</t>
    </r>
    <r>
      <rPr>
        <sz val="11"/>
        <color rgb="FF000000"/>
        <rFont val="Calibri"/>
      </rPr>
      <t xml:space="preserve"> display command </t>
    </r>
    <r>
      <rPr>
        <b/>
        <sz val="11"/>
        <color rgb="FF000000"/>
        <rFont val="Calibri"/>
      </rPr>
      <t>\d+ schema.table</t>
    </r>
    <r>
      <rPr>
        <sz val="11"/>
        <color rgb="FF000000"/>
        <rFont val="Calibri"/>
      </rPr>
      <t xml:space="preserve"> which lists RLS information as part of the table description.</t>
    </r>
    <r>
      <rPr>
        <sz val="11"/>
        <color rgb="FF000000"/>
        <rFont val="Calibri"/>
      </rPr>
      <t xml:space="preserve">
</t>
    </r>
    <r>
      <rPr>
        <sz val="11"/>
        <color rgb="FF000000"/>
        <rFont val="Calibri"/>
      </rPr>
      <t xml:space="preserve">Should you implement Row Level Security and apply restrictive policies to certain users, it's imperative that you check each user's role definition via the </t>
    </r>
    <r>
      <rPr>
        <b/>
        <sz val="11"/>
        <color rgb="FF000000"/>
        <rFont val="Calibri"/>
      </rPr>
      <t>psql</t>
    </r>
    <r>
      <rPr>
        <sz val="11"/>
        <color rgb="FF000000"/>
        <rFont val="Calibri"/>
      </rPr>
      <t xml:space="preserve"> display command </t>
    </r>
    <r>
      <rPr>
        <b/>
        <sz val="11"/>
        <color rgb="FF000000"/>
        <rFont val="Calibri"/>
      </rPr>
      <t>\du</t>
    </r>
    <r>
      <rPr>
        <sz val="11"/>
        <color rgb="FF000000"/>
        <rFont val="Calibri"/>
      </rPr>
      <t xml:space="preserve"> and ensure unauthorized users have not been granted </t>
    </r>
    <r>
      <rPr>
        <b/>
        <sz val="11"/>
        <color rgb="FF000000"/>
        <rFont val="Calibri"/>
      </rPr>
      <t>Bypass RLS</t>
    </r>
    <r>
      <rPr>
        <sz val="11"/>
        <color rgb="FF000000"/>
        <rFont val="Calibri"/>
      </rPr>
      <t xml:space="preserve"> privilege as this would override any RLS enabled tables and associated policies. If unauthorized users do have </t>
    </r>
    <r>
      <rPr>
        <b/>
        <sz val="11"/>
        <color rgb="FF000000"/>
        <rFont val="Calibri"/>
      </rPr>
      <t>Bypass RLS</t>
    </r>
    <r>
      <rPr>
        <sz val="11"/>
        <color rgb="FF000000"/>
        <rFont val="Calibri"/>
      </rPr>
      <t xml:space="preserve"> granted then resolve this using the </t>
    </r>
    <r>
      <rPr>
        <b/>
        <sz val="11"/>
        <color rgb="FF000000"/>
        <rFont val="Calibri"/>
      </rPr>
      <t xml:space="preserve">ALTER ROLE </t>
    </r>
    <r>
      <rPr>
        <b/>
        <i/>
        <sz val="11"/>
        <color rgb="FF000000"/>
        <rFont val="Calibri"/>
      </rPr>
      <t>&lt;user&gt;</t>
    </r>
    <r>
      <rPr>
        <b/>
        <sz val="11"/>
        <color rgb="FF000000"/>
        <rFont val="Calibri"/>
      </rPr>
      <t xml:space="preserve"> NOBYPASSRLS;</t>
    </r>
    <r>
      <rPr>
        <sz val="11"/>
        <color rgb="FF000000"/>
        <rFont val="Calibri"/>
      </rPr>
      <t xml:space="preserve"> command.</t>
    </r>
  </si>
  <si>
    <t>4.8</t>
  </si>
  <si>
    <r>
      <rPr>
        <sz val="11"/>
        <rFont val="Calibri"/>
      </rPr>
      <t>Ensure the set_user extension is installed</t>
    </r>
  </si>
  <si>
    <r>
      <rPr>
        <sz val="11"/>
        <color rgb="FF000000"/>
        <rFont val="Calibri"/>
      </rPr>
      <t xml:space="preserve">We will install the </t>
    </r>
    <r>
      <rPr>
        <b/>
        <sz val="11"/>
        <color rgb="FF000000"/>
        <rFont val="Calibri"/>
      </rPr>
      <t>set_user</t>
    </r>
    <r>
      <rPr>
        <sz val="11"/>
        <color rgb="FF000000"/>
        <rFont val="Calibri"/>
      </rPr>
      <t xml:space="preserve"> extension:</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set_user_13</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set_user_13-4.1.0-1PGDG.rhel9.x86_64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Now that </t>
    </r>
    <r>
      <rPr>
        <b/>
        <sz val="11"/>
        <color rgb="FF000000"/>
        <rFont val="Calibri"/>
      </rPr>
      <t>set_user</t>
    </r>
    <r>
      <rPr>
        <sz val="11"/>
        <color rgb="FF000000"/>
        <rFont val="Calibri"/>
      </rPr>
      <t xml:space="preserve"> is installed, we need to tell PostgreSQL to load its library: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vi ~postgres/13/data/postgresql.conf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'set_user' to it (preserving any existing entries):</t>
    </r>
    <r>
      <rPr>
        <sz val="11"/>
        <color rgb="FF000000"/>
        <rFont val="Calibri"/>
      </rPr>
      <t xml:space="preserve">
</t>
    </r>
    <r>
      <rPr>
        <sz val="11"/>
        <color rgb="FF006096"/>
        <rFont val="Roboto Condensed"/>
      </rPr>
      <t>shared_preload_libraries = 'set_user'</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shared_preload_libraries = 'set_user,pgaudit,somethingelse'</t>
    </r>
    <r>
      <rPr>
        <sz val="11"/>
        <color rgb="FF006096"/>
        <rFont val="Roboto Condensed"/>
      </rPr>
      <t xml:space="preserve">
</t>
    </r>
    <r>
      <rPr>
        <sz val="11"/>
        <color rgb="FF000000"/>
        <rFont val="Calibri"/>
      </rPr>
      <t xml:space="preserve">
</t>
    </r>
    <r>
      <rPr>
        <sz val="11"/>
        <color rgb="FF000000"/>
        <rFont val="Calibri"/>
      </rPr>
      <t>Restart the PostgreSQL server for changes to take effect:</t>
    </r>
    <r>
      <rPr>
        <sz val="11"/>
        <color rgb="FF000000"/>
        <rFont val="Calibri"/>
      </rPr>
      <t xml:space="preserve">
</t>
    </r>
    <r>
      <rPr>
        <sz val="11"/>
        <color rgb="FF006096"/>
        <rFont val="Roboto Condensed"/>
      </rPr>
      <t># systemctl restart postgresql-13</t>
    </r>
    <r>
      <rPr>
        <sz val="11"/>
        <color rgb="FF006096"/>
        <rFont val="Roboto Condensed"/>
      </rPr>
      <t xml:space="preserve">
</t>
    </r>
    <r>
      <rPr>
        <sz val="11"/>
        <color rgb="FF006096"/>
        <rFont val="Roboto Condensed"/>
      </rPr>
      <t># systemctl status postgresql-13|grep 'ago$'</t>
    </r>
    <r>
      <rPr>
        <sz val="11"/>
        <color rgb="FF006096"/>
        <rFont val="Roboto Condensed"/>
      </rPr>
      <t xml:space="preserve">
</t>
    </r>
    <r>
      <rPr>
        <sz val="11"/>
        <color rgb="FF006096"/>
        <rFont val="Roboto Condensed"/>
      </rPr>
      <t xml:space="preserve">   Active: active (running) since [timestamp]; 1s ago</t>
    </r>
    <r>
      <rPr>
        <sz val="11"/>
        <color rgb="FF006096"/>
        <rFont val="Roboto Condensed"/>
      </rPr>
      <t xml:space="preserve">
</t>
    </r>
    <r>
      <rPr>
        <sz val="11"/>
        <color rgb="FF000000"/>
        <rFont val="Calibri"/>
      </rPr>
      <t xml:space="preserve">
</t>
    </r>
    <r>
      <rPr>
        <sz val="11"/>
        <color rgb="FF000000"/>
        <rFont val="Calibri"/>
      </rPr>
      <t>And now, we can install the extension with SQL:</t>
    </r>
    <r>
      <rPr>
        <sz val="11"/>
        <color rgb="FF000000"/>
        <rFont val="Calibri"/>
      </rPr>
      <t xml:space="preserve">
</t>
    </r>
    <r>
      <rPr>
        <sz val="11"/>
        <color rgb="FF006096"/>
        <rFont val="Roboto Condensed"/>
      </rPr>
      <t># su - postgres</t>
    </r>
    <r>
      <rPr>
        <sz val="11"/>
        <color rgb="FF006096"/>
        <rFont val="Roboto Condensed"/>
      </rPr>
      <t xml:space="preserve">
</t>
    </r>
    <r>
      <rPr>
        <sz val="11"/>
        <color rgb="FF006096"/>
        <rFont val="Roboto Condensed"/>
      </rPr>
      <t># psql</t>
    </r>
    <r>
      <rPr>
        <sz val="11"/>
        <color rgb="FF006096"/>
        <rFont val="Roboto Condensed"/>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set_user | 4.1.0           |                   | similar to SET ROLE but with</t>
    </r>
    <r>
      <rPr>
        <sz val="11"/>
        <color rgb="FF006096"/>
        <rFont val="Roboto Condensed"/>
      </rPr>
      <t xml:space="preserve">
</t>
    </r>
    <r>
      <rPr>
        <sz val="11"/>
        <color rgb="FF006096"/>
        <rFont val="Roboto Condensed"/>
      </rPr>
      <t xml:space="preserve">         |                 |                   | added logging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create extension set_user;</t>
    </r>
    <r>
      <rPr>
        <sz val="11"/>
        <color rgb="FF006096"/>
        <rFont val="Roboto Condensed"/>
      </rPr>
      <t xml:space="preserve">
</t>
    </r>
    <r>
      <rPr>
        <sz val="11"/>
        <color rgb="FF006096"/>
        <rFont val="Roboto Condensed"/>
      </rPr>
      <t>CREATE EXTENSION</t>
    </r>
    <r>
      <rPr>
        <sz val="11"/>
        <color rgb="FF006096"/>
        <rFont val="Roboto Condensed"/>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set_user | 4.1.0           | 4.1.0             | similar to SET ROLE but with</t>
    </r>
    <r>
      <rPr>
        <sz val="11"/>
        <color rgb="FF006096"/>
        <rFont val="Roboto Condensed"/>
      </rPr>
      <t xml:space="preserve">
</t>
    </r>
    <r>
      <rPr>
        <sz val="11"/>
        <color rgb="FF006096"/>
        <rFont val="Roboto Condensed"/>
      </rPr>
      <t xml:space="preserve">         |                 |                   | added logging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Now, we use </t>
    </r>
    <r>
      <rPr>
        <b/>
        <sz val="11"/>
        <color rgb="FF000000"/>
        <rFont val="Calibri"/>
      </rPr>
      <t>GRANT</t>
    </r>
    <r>
      <rPr>
        <sz val="11"/>
        <color rgb="FF000000"/>
        <rFont val="Calibri"/>
      </rPr>
      <t xml:space="preserve"> to configure each DBA role to allow it to use the </t>
    </r>
    <r>
      <rPr>
        <b/>
        <sz val="11"/>
        <color rgb="FF000000"/>
        <rFont val="Calibri"/>
      </rPr>
      <t>set_user</t>
    </r>
    <r>
      <rPr>
        <sz val="11"/>
        <color rgb="FF000000"/>
        <rFont val="Calibri"/>
      </rPr>
      <t xml:space="preserve"> functions. In the example below, we will configure my db user </t>
    </r>
    <r>
      <rPr>
        <b/>
        <sz val="11"/>
        <color rgb="FF000000"/>
        <rFont val="Calibri"/>
      </rPr>
      <t>doug</t>
    </r>
    <r>
      <rPr>
        <sz val="11"/>
        <color rgb="FF000000"/>
        <rFont val="Calibri"/>
      </rPr>
      <t>. (You would do this for each DBA's normal user role.)</t>
    </r>
    <r>
      <rPr>
        <sz val="11"/>
        <color rgb="FF000000"/>
        <rFont val="Calibri"/>
      </rPr>
      <t xml:space="preserve">
</t>
    </r>
    <r>
      <rPr>
        <sz val="11"/>
        <color rgb="FF006096"/>
        <rFont val="Roboto Condensed"/>
      </rPr>
      <t>postgres=# grant execute on function set_user(text) to doug;</t>
    </r>
    <r>
      <rPr>
        <sz val="11"/>
        <color rgb="FF006096"/>
        <rFont val="Roboto Condensed"/>
      </rPr>
      <t xml:space="preserve">
</t>
    </r>
    <r>
      <rPr>
        <sz val="11"/>
        <color rgb="FF006096"/>
        <rFont val="Roboto Condensed"/>
      </rPr>
      <t>GRANT</t>
    </r>
    <r>
      <rPr>
        <sz val="11"/>
        <color rgb="FF006096"/>
        <rFont val="Roboto Condensed"/>
      </rPr>
      <t xml:space="preserve">
</t>
    </r>
    <r>
      <rPr>
        <sz val="11"/>
        <color rgb="FF006096"/>
        <rFont val="Roboto Condensed"/>
      </rPr>
      <t>postgres=# grant execute on function set_user_u(text) to doug;</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Connect to PostgreSQL as yourself and verify it works as expected: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psql</t>
    </r>
    <r>
      <rPr>
        <sz val="11"/>
        <color rgb="FF006096"/>
        <rFont val="Roboto Condensed"/>
      </rPr>
      <t xml:space="preserve">
</t>
    </r>
    <r>
      <rPr>
        <sz val="11"/>
        <color rgb="FF006096"/>
        <rFont val="Roboto Condensed"/>
      </rPr>
      <t># psql -U doug -d postgres -h 127.0.0.1</t>
    </r>
    <r>
      <rPr>
        <sz val="11"/>
        <color rgb="FF006096"/>
        <rFont val="Roboto Condensed"/>
      </rPr>
      <t xml:space="preserve">
</t>
    </r>
    <r>
      <rPr>
        <sz val="11"/>
        <color rgb="FF006096"/>
        <rFont val="Roboto Condensed"/>
      </rPr>
      <t>postgres=&gt; select set_user('postgres');</t>
    </r>
    <r>
      <rPr>
        <sz val="11"/>
        <color rgb="FF006096"/>
        <rFont val="Roboto Condensed"/>
      </rPr>
      <t xml:space="preserve">
</t>
    </r>
    <r>
      <rPr>
        <sz val="11"/>
        <color rgb="FF006096"/>
        <rFont val="Roboto Condensed"/>
      </rPr>
      <t>ERROR:  switching to superuser not allowed</t>
    </r>
    <r>
      <rPr>
        <sz val="11"/>
        <color rgb="FF006096"/>
        <rFont val="Roboto Condensed"/>
      </rPr>
      <t xml:space="preserve">
</t>
    </r>
    <r>
      <rPr>
        <sz val="11"/>
        <color rgb="FF006096"/>
        <rFont val="Roboto Condensed"/>
      </rPr>
      <t>HINT:  Use 'set_user_u' to escalate.</t>
    </r>
    <r>
      <rPr>
        <sz val="11"/>
        <color rgb="FF006096"/>
        <rFont val="Roboto Condensed"/>
      </rPr>
      <t xml:space="preserve">
</t>
    </r>
    <r>
      <rPr>
        <sz val="11"/>
        <color rgb="FF006096"/>
        <rFont val="Roboto Condensed"/>
      </rPr>
      <t>postgres=&gt; select set_user_u('postgres');</t>
    </r>
    <r>
      <rPr>
        <sz val="11"/>
        <color rgb="FF006096"/>
        <rFont val="Roboto Condensed"/>
      </rPr>
      <t xml:space="preserve">
</t>
    </r>
    <r>
      <rPr>
        <sz val="11"/>
        <color rgb="FF006096"/>
        <rFont val="Roboto Condensed"/>
      </rPr>
      <t xml:space="preserve"> set_user_u</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OK</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current_user, session_user;</t>
    </r>
    <r>
      <rPr>
        <sz val="11"/>
        <color rgb="FF006096"/>
        <rFont val="Roboto Condensed"/>
      </rPr>
      <t xml:space="preserve">
</t>
    </r>
    <r>
      <rPr>
        <sz val="11"/>
        <color rgb="FF006096"/>
        <rFont val="Roboto Condensed"/>
      </rPr>
      <t xml:space="preserve"> current_user | session_user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     | doug</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reset_user();</t>
    </r>
    <r>
      <rPr>
        <sz val="11"/>
        <color rgb="FF006096"/>
        <rFont val="Roboto Condensed"/>
      </rPr>
      <t xml:space="preserve">
</t>
    </r>
    <r>
      <rPr>
        <sz val="11"/>
        <color rgb="FF006096"/>
        <rFont val="Roboto Condensed"/>
      </rPr>
      <t xml:space="preserve"> reset_user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OK</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postgres=&gt; select current_user, session_user;</t>
    </r>
    <r>
      <rPr>
        <sz val="11"/>
        <color rgb="FF006096"/>
        <rFont val="Roboto Condensed"/>
      </rPr>
      <t xml:space="preserve">
</t>
    </r>
    <r>
      <rPr>
        <sz val="11"/>
        <color rgb="FF006096"/>
        <rFont val="Roboto Condensed"/>
      </rPr>
      <t xml:space="preserve"> current_user | session_user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doug         | doug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Once all DBA's normal user accounts have been </t>
    </r>
    <r>
      <rPr>
        <b/>
        <sz val="11"/>
        <color rgb="FF000000"/>
        <rFont val="Calibri"/>
      </rPr>
      <t>GRANT</t>
    </r>
    <r>
      <rPr>
        <sz val="11"/>
        <color rgb="FF000000"/>
        <rFont val="Calibri"/>
      </rPr>
      <t xml:space="preserve">ed permission, revoke the ability to login as the </t>
    </r>
    <r>
      <rPr>
        <b/>
        <sz val="11"/>
        <color rgb="FF000000"/>
        <rFont val="Calibri"/>
      </rPr>
      <t>postgres</t>
    </r>
    <r>
      <rPr>
        <sz val="11"/>
        <color rgb="FF000000"/>
        <rFont val="Calibri"/>
      </rPr>
      <t xml:space="preserve"> (superuser) user:</t>
    </r>
    <r>
      <rPr>
        <sz val="11"/>
        <color rgb="FF000000"/>
        <rFont val="Calibri"/>
      </rPr>
      <t xml:space="preserve">
</t>
    </r>
    <r>
      <rPr>
        <sz val="11"/>
        <color rgb="FF006096"/>
        <rFont val="Roboto Condensed"/>
      </rPr>
      <t>postgres=# ALTER USER postgres NOLOGIN;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Which results in:</t>
    </r>
    <r>
      <rPr>
        <sz val="11"/>
        <color rgb="FF000000"/>
        <rFont val="Calibri"/>
      </rPr>
      <t xml:space="preserve">
</t>
    </r>
    <r>
      <rPr>
        <sz val="11"/>
        <color rgb="FF006096"/>
        <rFont val="Roboto Condensed"/>
      </rPr>
      <t>$ psql</t>
    </r>
    <r>
      <rPr>
        <sz val="11"/>
        <color rgb="FF006096"/>
        <rFont val="Roboto Condensed"/>
      </rPr>
      <t xml:space="preserve">
</t>
    </r>
    <r>
      <rPr>
        <sz val="11"/>
        <color rgb="FF006096"/>
        <rFont val="Roboto Condensed"/>
      </rPr>
      <t>psql: FATAL:  role "postgres" is not permitted to log in</t>
    </r>
    <r>
      <rPr>
        <sz val="11"/>
        <color rgb="FF006096"/>
        <rFont val="Roboto Condensed"/>
      </rPr>
      <t xml:space="preserve">
</t>
    </r>
    <r>
      <rPr>
        <sz val="11"/>
        <color rgb="FF006096"/>
        <rFont val="Roboto Condensed"/>
      </rPr>
      <t>$ psql -U doug -d postgres -h 127.0.0.1</t>
    </r>
    <r>
      <rPr>
        <sz val="11"/>
        <color rgb="FF006096"/>
        <rFont val="Roboto Condensed"/>
      </rPr>
      <t xml:space="preserve">
</t>
    </r>
    <r>
      <rPr>
        <sz val="11"/>
        <color rgb="FF006096"/>
        <rFont val="Roboto Condensed"/>
      </rPr>
      <t>psql (13.23)</t>
    </r>
    <r>
      <rPr>
        <sz val="11"/>
        <color rgb="FF006096"/>
        <rFont val="Roboto Condensed"/>
      </rPr>
      <t xml:space="preserve">
</t>
    </r>
    <r>
      <rPr>
        <sz val="11"/>
        <color rgb="FF000000"/>
        <rFont val="Calibri"/>
      </rPr>
      <t xml:space="preserve">
</t>
    </r>
    <r>
      <rPr>
        <sz val="11"/>
        <color rgb="FF000000"/>
        <rFont val="Calibri"/>
      </rPr>
      <t>Revoke SUPERUSER and/or LOGIN from any other roles that were previously identified:</t>
    </r>
    <r>
      <rPr>
        <sz val="11"/>
        <color rgb="FF000000"/>
        <rFont val="Calibri"/>
      </rPr>
      <t xml:space="preserve">
</t>
    </r>
    <r>
      <rPr>
        <sz val="11"/>
        <color rgb="FF006096"/>
        <rFont val="Roboto Condensed"/>
      </rPr>
      <t>postgres=# ALTER USER usera NOSUPERUSER; -- revoke 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ALTER USER usera NOLOGIN; -- revoke login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ALTER USER usera NOSUPERUSER NOLOGIN; -- revoke both at once</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Note that we show dropping the privileges both individually and as one. Pick an appropriate version based on your application/business needs.</t>
    </r>
    <r>
      <rPr>
        <sz val="11"/>
        <color rgb="FF000000"/>
        <rFont val="Calibri"/>
      </rPr>
      <t xml:space="preserve">
</t>
    </r>
    <r>
      <rPr>
        <sz val="11"/>
        <color rgb="FF000000"/>
        <rFont val="Calibri"/>
      </rPr>
      <t xml:space="preserve">Remove any escalated privileges on users granted indirectly that were previously identified using the </t>
    </r>
    <r>
      <rPr>
        <b/>
        <sz val="11"/>
        <color rgb="FF000000"/>
        <rFont val="Calibri"/>
      </rPr>
      <t>roletree</t>
    </r>
    <r>
      <rPr>
        <sz val="11"/>
        <color rgb="FF000000"/>
        <rFont val="Calibri"/>
      </rPr>
      <t xml:space="preserve"> view:</t>
    </r>
    <r>
      <rPr>
        <sz val="11"/>
        <color rgb="FF000000"/>
        <rFont val="Calibri"/>
      </rPr>
      <t xml:space="preserve">
</t>
    </r>
    <r>
      <rPr>
        <sz val="11"/>
        <color rgb="FF006096"/>
        <rFont val="Roboto Condensed"/>
      </rPr>
      <t>postgres=# REVOKE name_of_granting_role FROM bob; -- an example only</t>
    </r>
    <r>
      <rPr>
        <sz val="11"/>
        <color rgb="FF006096"/>
        <rFont val="Roboto Condensed"/>
      </rPr>
      <t xml:space="preserve">
</t>
    </r>
    <r>
      <rPr>
        <sz val="11"/>
        <color rgb="FF006096"/>
        <rFont val="Roboto Condensed"/>
      </rPr>
      <t>REVOKE ROLE</t>
    </r>
    <r>
      <rPr>
        <sz val="11"/>
        <color rgb="FF006096"/>
        <rFont val="Roboto Condensed"/>
      </rPr>
      <t xml:space="preserve">
</t>
    </r>
  </si>
  <si>
    <r>
      <rPr>
        <sz val="11"/>
        <color rgb="FF000000"/>
        <rFont val="Calibri"/>
      </rPr>
      <t>PostgreSQL access to the superuser database role must be controlled and audited to prevent unauthorized access.</t>
    </r>
    <r>
      <rPr>
        <sz val="11"/>
        <color rgb="FF000000"/>
        <rFont val="Calibri"/>
      </rPr>
      <t xml:space="preserve">
</t>
    </r>
    <r>
      <rPr>
        <b/>
        <sz val="11"/>
        <color rgb="FF000000"/>
        <rFont val="Calibri"/>
      </rPr>
      <t>Note:</t>
    </r>
    <r>
      <rPr>
        <sz val="11"/>
        <color rgb="FF000000"/>
        <rFont val="Calibri"/>
      </rPr>
      <t xml:space="preserve"> Prior to performing this audit you must create a </t>
    </r>
    <r>
      <rPr>
        <b/>
        <sz val="11"/>
        <color rgb="FF000000"/>
        <rFont val="Calibri"/>
      </rPr>
      <t>roletree</t>
    </r>
    <r>
      <rPr>
        <sz val="11"/>
        <color rgb="FF000000"/>
        <rFont val="Calibri"/>
      </rPr>
      <t xml:space="preserve"> view. Here are the procedures to create this view:</t>
    </r>
    <r>
      <rPr>
        <sz val="11"/>
        <color rgb="FF000000"/>
        <rFont val="Calibri"/>
      </rPr>
      <t xml:space="preserve">
</t>
    </r>
    <r>
      <rPr>
        <sz val="11"/>
        <color rgb="FF006096"/>
        <rFont val="Roboto Condensed"/>
      </rPr>
      <t xml:space="preserve">postgres=# </t>
    </r>
    <r>
      <rPr>
        <sz val="11"/>
        <color rgb="FF006096"/>
        <rFont val="Roboto Condensed"/>
      </rPr>
      <t xml:space="preserve">
</t>
    </r>
    <r>
      <rPr>
        <sz val="11"/>
        <color rgb="FF006096"/>
        <rFont val="Roboto Condensed"/>
      </rPr>
      <t>DROP VIEW IF EXISTS roletree;</t>
    </r>
    <r>
      <rPr>
        <sz val="11"/>
        <color rgb="FF006096"/>
        <rFont val="Roboto Condensed"/>
      </rPr>
      <t xml:space="preserve">
</t>
    </r>
    <r>
      <rPr>
        <sz val="11"/>
        <color rgb="FF006096"/>
        <rFont val="Roboto Condensed"/>
      </rPr>
      <t>CREATE OR REPLACE VIEW roletree AS</t>
    </r>
    <r>
      <rPr>
        <sz val="11"/>
        <color rgb="FF006096"/>
        <rFont val="Roboto Condensed"/>
      </rPr>
      <t xml:space="preserve">
</t>
    </r>
    <r>
      <rPr>
        <sz val="11"/>
        <color rgb="FF006096"/>
        <rFont val="Roboto Condensed"/>
      </rPr>
      <t>WITH RECURSIVE</t>
    </r>
    <r>
      <rPr>
        <sz val="11"/>
        <color rgb="FF006096"/>
        <rFont val="Roboto Condensed"/>
      </rPr>
      <t xml:space="preserve">
</t>
    </r>
    <r>
      <rPr>
        <sz val="11"/>
        <color rgb="FF006096"/>
        <rFont val="Roboto Condensed"/>
      </rPr>
      <t>roltree AS (</t>
    </r>
    <r>
      <rPr>
        <sz val="11"/>
        <color rgb="FF006096"/>
        <rFont val="Roboto Condensed"/>
      </rPr>
      <t xml:space="preserve">
</t>
    </r>
    <r>
      <rPr>
        <sz val="11"/>
        <color rgb="FF006096"/>
        <rFont val="Roboto Condensed"/>
      </rPr>
      <t xml:space="preserve">  SELECT u.rolname AS rolname,</t>
    </r>
    <r>
      <rPr>
        <sz val="11"/>
        <color rgb="FF006096"/>
        <rFont val="Roboto Condensed"/>
      </rPr>
      <t xml:space="preserve">
</t>
    </r>
    <r>
      <rPr>
        <sz val="11"/>
        <color rgb="FF006096"/>
        <rFont val="Roboto Condensed"/>
      </rPr>
      <t xml:space="preserve">         u.oid AS roloid,</t>
    </r>
    <r>
      <rPr>
        <sz val="11"/>
        <color rgb="FF006096"/>
        <rFont val="Roboto Condensed"/>
      </rPr>
      <t xml:space="preserve">
</t>
    </r>
    <r>
      <rPr>
        <sz val="11"/>
        <color rgb="FF006096"/>
        <rFont val="Roboto Condensed"/>
      </rPr>
      <t xml:space="preserve">         u.rolcanlogin,</t>
    </r>
    <r>
      <rPr>
        <sz val="11"/>
        <color rgb="FF006096"/>
        <rFont val="Roboto Condensed"/>
      </rPr>
      <t xml:space="preserve">
</t>
    </r>
    <r>
      <rPr>
        <sz val="11"/>
        <color rgb="FF006096"/>
        <rFont val="Roboto Condensed"/>
      </rPr>
      <t xml:space="preserve">         u.rolsuper,</t>
    </r>
    <r>
      <rPr>
        <sz val="11"/>
        <color rgb="FF006096"/>
        <rFont val="Roboto Condensed"/>
      </rPr>
      <t xml:space="preserve">
</t>
    </r>
    <r>
      <rPr>
        <sz val="11"/>
        <color rgb="FF006096"/>
        <rFont val="Roboto Condensed"/>
      </rPr>
      <t xml:space="preserve">         '{}'::name[] AS rolparents,</t>
    </r>
    <r>
      <rPr>
        <sz val="11"/>
        <color rgb="FF006096"/>
        <rFont val="Roboto Condensed"/>
      </rPr>
      <t xml:space="preserve">
</t>
    </r>
    <r>
      <rPr>
        <sz val="11"/>
        <color rgb="FF006096"/>
        <rFont val="Roboto Condensed"/>
      </rPr>
      <t xml:space="preserve">         NULL::oid AS parent_roloid,</t>
    </r>
    <r>
      <rPr>
        <sz val="11"/>
        <color rgb="FF006096"/>
        <rFont val="Roboto Condensed"/>
      </rPr>
      <t xml:space="preserve">
</t>
    </r>
    <r>
      <rPr>
        <sz val="11"/>
        <color rgb="FF006096"/>
        <rFont val="Roboto Condensed"/>
      </rPr>
      <t xml:space="preserve">         NULL::name AS parent_rolname</t>
    </r>
    <r>
      <rPr>
        <sz val="11"/>
        <color rgb="FF006096"/>
        <rFont val="Roboto Condensed"/>
      </rPr>
      <t xml:space="preserve">
</t>
    </r>
    <r>
      <rPr>
        <sz val="11"/>
        <color rgb="FF006096"/>
        <rFont val="Roboto Condensed"/>
      </rPr>
      <t xml:space="preserve">  FROM pg_catalog.pg_authid u</t>
    </r>
    <r>
      <rPr>
        <sz val="11"/>
        <color rgb="FF006096"/>
        <rFont val="Roboto Condensed"/>
      </rPr>
      <t xml:space="preserve">
</t>
    </r>
    <r>
      <rPr>
        <sz val="11"/>
        <color rgb="FF006096"/>
        <rFont val="Roboto Condensed"/>
      </rPr>
      <t xml:space="preserve">  LEFT JOIN pg_catalog.pg_auth_members m on u.oid = m.member</t>
    </r>
    <r>
      <rPr>
        <sz val="11"/>
        <color rgb="FF006096"/>
        <rFont val="Roboto Condensed"/>
      </rPr>
      <t xml:space="preserve">
</t>
    </r>
    <r>
      <rPr>
        <sz val="11"/>
        <color rgb="FF006096"/>
        <rFont val="Roboto Condensed"/>
      </rPr>
      <t xml:space="preserve">  LEFT JOIN pg_catalog.pg_authid g on m.roleid = g.oid</t>
    </r>
    <r>
      <rPr>
        <sz val="11"/>
        <color rgb="FF006096"/>
        <rFont val="Roboto Condensed"/>
      </rPr>
      <t xml:space="preserve">
</t>
    </r>
    <r>
      <rPr>
        <sz val="11"/>
        <color rgb="FF006096"/>
        <rFont val="Roboto Condensed"/>
      </rPr>
      <t xml:space="preserve">  WHERE g.oid IS NULL</t>
    </r>
    <r>
      <rPr>
        <sz val="11"/>
        <color rgb="FF006096"/>
        <rFont val="Roboto Condensed"/>
      </rPr>
      <t xml:space="preserve">
</t>
    </r>
    <r>
      <rPr>
        <sz val="11"/>
        <color rgb="FF006096"/>
        <rFont val="Roboto Condensed"/>
      </rPr>
      <t xml:space="preserve">  UNION ALL</t>
    </r>
    <r>
      <rPr>
        <sz val="11"/>
        <color rgb="FF006096"/>
        <rFont val="Roboto Condensed"/>
      </rPr>
      <t xml:space="preserve">
</t>
    </r>
    <r>
      <rPr>
        <sz val="11"/>
        <color rgb="FF006096"/>
        <rFont val="Roboto Condensed"/>
      </rPr>
      <t xml:space="preserve">  SELECT u.rolname AS rolname,</t>
    </r>
    <r>
      <rPr>
        <sz val="11"/>
        <color rgb="FF006096"/>
        <rFont val="Roboto Condensed"/>
      </rPr>
      <t xml:space="preserve">
</t>
    </r>
    <r>
      <rPr>
        <sz val="11"/>
        <color rgb="FF006096"/>
        <rFont val="Roboto Condensed"/>
      </rPr>
      <t xml:space="preserve">         u.oid AS roloid,</t>
    </r>
    <r>
      <rPr>
        <sz val="11"/>
        <color rgb="FF006096"/>
        <rFont val="Roboto Condensed"/>
      </rPr>
      <t xml:space="preserve">
</t>
    </r>
    <r>
      <rPr>
        <sz val="11"/>
        <color rgb="FF006096"/>
        <rFont val="Roboto Condensed"/>
      </rPr>
      <t xml:space="preserve">         u.rolcanlogin,</t>
    </r>
    <r>
      <rPr>
        <sz val="11"/>
        <color rgb="FF006096"/>
        <rFont val="Roboto Condensed"/>
      </rPr>
      <t xml:space="preserve">
</t>
    </r>
    <r>
      <rPr>
        <sz val="11"/>
        <color rgb="FF006096"/>
        <rFont val="Roboto Condensed"/>
      </rPr>
      <t xml:space="preserve">         u.rolsuper,</t>
    </r>
    <r>
      <rPr>
        <sz val="11"/>
        <color rgb="FF006096"/>
        <rFont val="Roboto Condensed"/>
      </rPr>
      <t xml:space="preserve">
</t>
    </r>
    <r>
      <rPr>
        <sz val="11"/>
        <color rgb="FF006096"/>
        <rFont val="Roboto Condensed"/>
      </rPr>
      <t xml:space="preserve">         t.rolparents || g.rolname AS rolparents,</t>
    </r>
    <r>
      <rPr>
        <sz val="11"/>
        <color rgb="FF006096"/>
        <rFont val="Roboto Condensed"/>
      </rPr>
      <t xml:space="preserve">
</t>
    </r>
    <r>
      <rPr>
        <sz val="11"/>
        <color rgb="FF006096"/>
        <rFont val="Roboto Condensed"/>
      </rPr>
      <t xml:space="preserve">         g.oid AS parent_roloid,</t>
    </r>
    <r>
      <rPr>
        <sz val="11"/>
        <color rgb="FF006096"/>
        <rFont val="Roboto Condensed"/>
      </rPr>
      <t xml:space="preserve">
</t>
    </r>
    <r>
      <rPr>
        <sz val="11"/>
        <color rgb="FF006096"/>
        <rFont val="Roboto Condensed"/>
      </rPr>
      <t xml:space="preserve">         g.rolname AS parent_rolname</t>
    </r>
    <r>
      <rPr>
        <sz val="11"/>
        <color rgb="FF006096"/>
        <rFont val="Roboto Condensed"/>
      </rPr>
      <t xml:space="preserve">
</t>
    </r>
    <r>
      <rPr>
        <sz val="11"/>
        <color rgb="FF006096"/>
        <rFont val="Roboto Condensed"/>
      </rPr>
      <t xml:space="preserve">  FROM pg_catalog.pg_authid u</t>
    </r>
    <r>
      <rPr>
        <sz val="11"/>
        <color rgb="FF006096"/>
        <rFont val="Roboto Condensed"/>
      </rPr>
      <t xml:space="preserve">
</t>
    </r>
    <r>
      <rPr>
        <sz val="11"/>
        <color rgb="FF006096"/>
        <rFont val="Roboto Condensed"/>
      </rPr>
      <t xml:space="preserve">  JOIN pg_catalog.pg_auth_members m on u.oid = m.member</t>
    </r>
    <r>
      <rPr>
        <sz val="11"/>
        <color rgb="FF006096"/>
        <rFont val="Roboto Condensed"/>
      </rPr>
      <t xml:space="preserve">
</t>
    </r>
    <r>
      <rPr>
        <sz val="11"/>
        <color rgb="FF006096"/>
        <rFont val="Roboto Condensed"/>
      </rPr>
      <t xml:space="preserve">  JOIN pg_catalog.pg_authid g on m.roleid = g.oid</t>
    </r>
    <r>
      <rPr>
        <sz val="11"/>
        <color rgb="FF006096"/>
        <rFont val="Roboto Condensed"/>
      </rPr>
      <t xml:space="preserve">
</t>
    </r>
    <r>
      <rPr>
        <sz val="11"/>
        <color rgb="FF006096"/>
        <rFont val="Roboto Condensed"/>
      </rPr>
      <t xml:space="preserve">  JOIN roltree t on t.roloid = g.oid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r.rolname,</t>
    </r>
    <r>
      <rPr>
        <sz val="11"/>
        <color rgb="FF006096"/>
        <rFont val="Roboto Condensed"/>
      </rPr>
      <t xml:space="preserve">
</t>
    </r>
    <r>
      <rPr>
        <sz val="11"/>
        <color rgb="FF006096"/>
        <rFont val="Roboto Condensed"/>
      </rPr>
      <t xml:space="preserve">  r.roloid,</t>
    </r>
    <r>
      <rPr>
        <sz val="11"/>
        <color rgb="FF006096"/>
        <rFont val="Roboto Condensed"/>
      </rPr>
      <t xml:space="preserve">
</t>
    </r>
    <r>
      <rPr>
        <sz val="11"/>
        <color rgb="FF006096"/>
        <rFont val="Roboto Condensed"/>
      </rPr>
      <t xml:space="preserve">  r.rolcanlogin,</t>
    </r>
    <r>
      <rPr>
        <sz val="11"/>
        <color rgb="FF006096"/>
        <rFont val="Roboto Condensed"/>
      </rPr>
      <t xml:space="preserve">
</t>
    </r>
    <r>
      <rPr>
        <sz val="11"/>
        <color rgb="FF006096"/>
        <rFont val="Roboto Condensed"/>
      </rPr>
      <t xml:space="preserve">  r.rolsuper,</t>
    </r>
    <r>
      <rPr>
        <sz val="11"/>
        <color rgb="FF006096"/>
        <rFont val="Roboto Condensed"/>
      </rPr>
      <t xml:space="preserve">
</t>
    </r>
    <r>
      <rPr>
        <sz val="11"/>
        <color rgb="FF006096"/>
        <rFont val="Roboto Condensed"/>
      </rPr>
      <t xml:space="preserve">  r.rolparents</t>
    </r>
    <r>
      <rPr>
        <sz val="11"/>
        <color rgb="FF006096"/>
        <rFont val="Roboto Condensed"/>
      </rPr>
      <t xml:space="preserve">
</t>
    </r>
    <r>
      <rPr>
        <sz val="11"/>
        <color rgb="FF006096"/>
        <rFont val="Roboto Condensed"/>
      </rPr>
      <t>FROM roltree r</t>
    </r>
    <r>
      <rPr>
        <sz val="11"/>
        <color rgb="FF006096"/>
        <rFont val="Roboto Condensed"/>
      </rPr>
      <t xml:space="preserve">
</t>
    </r>
    <r>
      <rPr>
        <sz val="11"/>
        <color rgb="FF006096"/>
        <rFont val="Roboto Condensed"/>
      </rPr>
      <t>ORDER BY 1;</t>
    </r>
    <r>
      <rPr>
        <sz val="11"/>
        <color rgb="FF006096"/>
        <rFont val="Roboto Condensed"/>
      </rPr>
      <t xml:space="preserve">
</t>
    </r>
  </si>
  <si>
    <r>
      <rPr>
        <sz val="11"/>
        <color rgb="FF000000"/>
        <rFont val="Calibri"/>
      </rPr>
      <t xml:space="preserve">Much like the venerable </t>
    </r>
    <r>
      <rPr>
        <b/>
        <sz val="11"/>
        <color rgb="FF000000"/>
        <rFont val="Calibri"/>
      </rPr>
      <t>sudo</t>
    </r>
    <r>
      <rPr>
        <sz val="11"/>
        <color rgb="FF000000"/>
        <rFont val="Calibri"/>
      </rPr>
      <t xml:space="preserve"> does for the OS, </t>
    </r>
    <r>
      <rPr>
        <b/>
        <sz val="11"/>
        <color rgb="FF000000"/>
        <rFont val="Calibri"/>
      </rPr>
      <t>set_user</t>
    </r>
    <r>
      <rPr>
        <sz val="11"/>
        <color rgb="FF000000"/>
        <rFont val="Calibri"/>
      </rPr>
      <t xml:space="preserve"> manages superuser access for PostgreSQL. To complete configuration of </t>
    </r>
    <r>
      <rPr>
        <b/>
        <sz val="11"/>
        <color rgb="FF000000"/>
        <rFont val="Calibri"/>
      </rPr>
      <t>set_user</t>
    </r>
    <r>
      <rPr>
        <sz val="11"/>
        <color rgb="FF000000"/>
        <rFont val="Calibri"/>
      </rPr>
      <t xml:space="preserve"> is documented at the extension's website </t>
    </r>
    <r>
      <rPr>
        <sz val="11"/>
        <color rgb="FF0000FF"/>
        <rFont val="Calibri"/>
      </rPr>
      <t>(https://github.com/pgaudit/set_user)</t>
    </r>
    <r>
      <rPr>
        <sz val="11"/>
        <color rgb="FF000000"/>
        <rFont val="Calibri"/>
      </rPr>
      <t xml:space="preserve"> and should be reviewed to ensure the logging entries that your organization cares about are properly configured.</t>
    </r>
    <r>
      <rPr>
        <sz val="11"/>
        <color rgb="FF000000"/>
        <rFont val="Calibri"/>
      </rPr>
      <t xml:space="preserve">
</t>
    </r>
    <r>
      <rPr>
        <sz val="11"/>
        <color rgb="FF000000"/>
        <rFont val="Calibri"/>
      </rPr>
      <t xml:space="preserve">Note that some external tools assume they can connect as the </t>
    </r>
    <r>
      <rPr>
        <b/>
        <sz val="11"/>
        <color rgb="FF000000"/>
        <rFont val="Calibri"/>
      </rPr>
      <t>postgres</t>
    </r>
    <r>
      <rPr>
        <sz val="11"/>
        <color rgb="FF000000"/>
        <rFont val="Calibri"/>
      </rPr>
      <t xml:space="preserve"> user by default and this is no longer true when </t>
    </r>
    <r>
      <rPr>
        <b/>
        <sz val="11"/>
        <color rgb="FF000000"/>
        <rFont val="Calibri"/>
      </rPr>
      <t>set_user</t>
    </r>
    <r>
      <rPr>
        <sz val="11"/>
        <color rgb="FF000000"/>
        <rFont val="Calibri"/>
      </rPr>
      <t xml:space="preserve"> is deployed. You may find some tools need different options, reconfigured, or even abandoned to compensate for this.</t>
    </r>
  </si>
  <si>
    <r>
      <rPr>
        <sz val="11"/>
        <color rgb="FF000000"/>
        <rFont val="Calibri"/>
      </rPr>
      <t xml:space="preserve">Check if the extension is available by querying the </t>
    </r>
    <r>
      <rPr>
        <b/>
        <sz val="11"/>
        <color rgb="FF000000"/>
        <rFont val="Calibri"/>
      </rPr>
      <t>pg_available_extensions</t>
    </r>
    <r>
      <rPr>
        <sz val="11"/>
        <color rgb="FF000000"/>
        <rFont val="Calibri"/>
      </rPr>
      <t xml:space="preserve"> table:</t>
    </r>
    <r>
      <rPr>
        <sz val="11"/>
        <color rgb="FF000000"/>
        <rFont val="Calibri"/>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(0 rows)</t>
    </r>
    <r>
      <rPr>
        <sz val="11"/>
        <color rgb="FF006096"/>
        <rFont val="Roboto Condensed"/>
      </rPr>
      <t xml:space="preserve">
</t>
    </r>
    <r>
      <rPr>
        <sz val="11"/>
        <color rgb="FF000000"/>
        <rFont val="Calibri"/>
      </rPr>
      <t xml:space="preserve">
</t>
    </r>
    <r>
      <rPr>
        <sz val="11"/>
        <color rgb="FF000000"/>
        <rFont val="Calibri"/>
      </rPr>
      <t>If the extension is not listed this is a fail.</t>
    </r>
    <r>
      <rPr>
        <sz val="11"/>
        <color rgb="FF000000"/>
        <rFont val="Calibri"/>
      </rPr>
      <t xml:space="preserve">
</t>
    </r>
    <r>
      <rPr>
        <sz val="11"/>
        <color rgb="FF000000"/>
        <rFont val="Calibri"/>
      </rPr>
      <t>Identify roles that are superusers and can still login:</t>
    </r>
    <r>
      <rPr>
        <sz val="11"/>
        <color rgb="FF000000"/>
        <rFont val="Calibri"/>
      </rPr>
      <t xml:space="preserve">
</t>
    </r>
    <r>
      <rPr>
        <sz val="11"/>
        <color rgb="FF006096"/>
        <rFont val="Roboto Condensed"/>
      </rPr>
      <t>postgres=# SELECT rolname FROM pg_authid WHERE rolsuper and rolcanlogin;</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(1 rows)</t>
    </r>
    <r>
      <rPr>
        <sz val="11"/>
        <color rgb="FF006096"/>
        <rFont val="Roboto Condensed"/>
      </rPr>
      <t xml:space="preserve">
</t>
    </r>
    <r>
      <rPr>
        <sz val="11"/>
        <color rgb="FF000000"/>
        <rFont val="Calibri"/>
      </rPr>
      <t xml:space="preserve">
</t>
    </r>
    <r>
      <rPr>
        <sz val="11"/>
        <color rgb="FF000000"/>
        <rFont val="Calibri"/>
      </rPr>
      <t>Identify any unprivileged roles that can log in directly that are granted a superuser role even if it is multiple layers removed:</t>
    </r>
    <r>
      <rPr>
        <sz val="11"/>
        <color rgb="FF000000"/>
        <rFont val="Calibri"/>
      </rPr>
      <t xml:space="preserve">
</t>
    </r>
    <r>
      <rPr>
        <b/>
        <sz val="11"/>
        <color rgb="FF000000"/>
        <rFont val="Calibri"/>
      </rPr>
      <t>Note:</t>
    </r>
    <r>
      <rPr>
        <sz val="11"/>
        <color rgb="FF000000"/>
        <rFont val="Calibri"/>
      </rPr>
      <t xml:space="preserve"> If you have not done so already, follow the procedures in the description to create a </t>
    </r>
    <r>
      <rPr>
        <b/>
        <sz val="11"/>
        <color rgb="FF000000"/>
        <rFont val="Calibri"/>
      </rPr>
      <t>roletree</t>
    </r>
    <r>
      <rPr>
        <sz val="11"/>
        <color rgb="FF000000"/>
        <rFont val="Calibri"/>
      </rPr>
      <t xml:space="preserve"> view.</t>
    </r>
    <r>
      <rPr>
        <sz val="11"/>
        <color rgb="FF000000"/>
        <rFont val="Calibri"/>
      </rPr>
      <t xml:space="preserve">
</t>
    </r>
    <r>
      <rPr>
        <sz val="11"/>
        <color rgb="FF006096"/>
        <rFont val="Roboto Condensed"/>
      </rPr>
      <t>-- Verify there are no unexpected unprivileged roles that can login directly</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r.rolname,</t>
    </r>
    <r>
      <rPr>
        <sz val="11"/>
        <color rgb="FF006096"/>
        <rFont val="Roboto Condensed"/>
      </rPr>
      <t xml:space="preserve">
</t>
    </r>
    <r>
      <rPr>
        <sz val="11"/>
        <color rgb="FF006096"/>
        <rFont val="Roboto Condensed"/>
      </rPr>
      <t xml:space="preserve">  r.roloid,</t>
    </r>
    <r>
      <rPr>
        <sz val="11"/>
        <color rgb="FF006096"/>
        <rFont val="Roboto Condensed"/>
      </rPr>
      <t xml:space="preserve">
</t>
    </r>
    <r>
      <rPr>
        <sz val="11"/>
        <color rgb="FF006096"/>
        <rFont val="Roboto Condensed"/>
      </rPr>
      <t xml:space="preserve">  r.rolcanlogin,</t>
    </r>
    <r>
      <rPr>
        <sz val="11"/>
        <color rgb="FF006096"/>
        <rFont val="Roboto Condensed"/>
      </rPr>
      <t xml:space="preserve">
</t>
    </r>
    <r>
      <rPr>
        <sz val="11"/>
        <color rgb="FF006096"/>
        <rFont val="Roboto Condensed"/>
      </rPr>
      <t xml:space="preserve">  r.rolsuper,</t>
    </r>
    <r>
      <rPr>
        <sz val="11"/>
        <color rgb="FF006096"/>
        <rFont val="Roboto Condensed"/>
      </rPr>
      <t xml:space="preserve">
</t>
    </r>
    <r>
      <rPr>
        <sz val="11"/>
        <color rgb="FF006096"/>
        <rFont val="Roboto Condensed"/>
      </rPr>
      <t xml:space="preserve">  r.rolparents</t>
    </r>
    <r>
      <rPr>
        <sz val="11"/>
        <color rgb="FF006096"/>
        <rFont val="Roboto Condensed"/>
      </rPr>
      <t xml:space="preserve">
</t>
    </r>
    <r>
      <rPr>
        <sz val="11"/>
        <color rgb="FF006096"/>
        <rFont val="Roboto Condensed"/>
      </rPr>
      <t>FROM roletree r</t>
    </r>
    <r>
      <rPr>
        <sz val="11"/>
        <color rgb="FF006096"/>
        <rFont val="Roboto Condensed"/>
      </rPr>
      <t xml:space="preserve">
</t>
    </r>
    <r>
      <rPr>
        <sz val="11"/>
        <color rgb="FF006096"/>
        <rFont val="Roboto Condensed"/>
      </rPr>
      <t>ORDER BY 1;</t>
    </r>
    <r>
      <rPr>
        <sz val="11"/>
        <color rgb="FF006096"/>
        <rFont val="Roboto Condensed"/>
      </rPr>
      <t xml:space="preserve">
</t>
    </r>
    <r>
      <rPr>
        <sz val="11"/>
        <color rgb="FF006096"/>
        <rFont val="Roboto Condensed"/>
      </rPr>
      <t>-- Verify there are no roles granted a superuser role even if it is multiple layers</t>
    </r>
    <r>
      <rPr>
        <sz val="11"/>
        <color rgb="FF006096"/>
        <rFont val="Roboto Condensed"/>
      </rPr>
      <t xml:space="preserve">
</t>
    </r>
    <r>
      <rPr>
        <sz val="11"/>
        <color rgb="FF006096"/>
        <rFont val="Roboto Condensed"/>
      </rPr>
      <t>-- removed</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ro.rolname,</t>
    </r>
    <r>
      <rPr>
        <sz val="11"/>
        <color rgb="FF006096"/>
        <rFont val="Roboto Condensed"/>
      </rPr>
      <t xml:space="preserve">
</t>
    </r>
    <r>
      <rPr>
        <sz val="11"/>
        <color rgb="FF006096"/>
        <rFont val="Roboto Condensed"/>
      </rPr>
      <t xml:space="preserve">  ro.roloid,</t>
    </r>
    <r>
      <rPr>
        <sz val="11"/>
        <color rgb="FF006096"/>
        <rFont val="Roboto Condensed"/>
      </rPr>
      <t xml:space="preserve">
</t>
    </r>
    <r>
      <rPr>
        <sz val="11"/>
        <color rgb="FF006096"/>
        <rFont val="Roboto Condensed"/>
      </rPr>
      <t xml:space="preserve">  ro.rolcanlogin,</t>
    </r>
    <r>
      <rPr>
        <sz val="11"/>
        <color rgb="FF006096"/>
        <rFont val="Roboto Condensed"/>
      </rPr>
      <t xml:space="preserve">
</t>
    </r>
    <r>
      <rPr>
        <sz val="11"/>
        <color rgb="FF006096"/>
        <rFont val="Roboto Condensed"/>
      </rPr>
      <t xml:space="preserve">  ro.rolsuper,</t>
    </r>
    <r>
      <rPr>
        <sz val="11"/>
        <color rgb="FF006096"/>
        <rFont val="Roboto Condensed"/>
      </rPr>
      <t xml:space="preserve">
</t>
    </r>
    <r>
      <rPr>
        <sz val="11"/>
        <color rgb="FF006096"/>
        <rFont val="Roboto Condensed"/>
      </rPr>
      <t xml:space="preserve">  ro.rolparents</t>
    </r>
    <r>
      <rPr>
        <sz val="11"/>
        <color rgb="FF006096"/>
        <rFont val="Roboto Condensed"/>
      </rPr>
      <t xml:space="preserve">
</t>
    </r>
    <r>
      <rPr>
        <sz val="11"/>
        <color rgb="FF006096"/>
        <rFont val="Roboto Condensed"/>
      </rPr>
      <t>FROM roletree ro</t>
    </r>
    <r>
      <rPr>
        <sz val="11"/>
        <color rgb="FF006096"/>
        <rFont val="Roboto Condensed"/>
      </rPr>
      <t xml:space="preserve">
</t>
    </r>
    <r>
      <rPr>
        <sz val="11"/>
        <color rgb="FF006096"/>
        <rFont val="Roboto Condensed"/>
      </rPr>
      <t>WHERE (ro.rolcanlogin AND ro.rolsuper)</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ro.rolcanlogin AND EXISTS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SELECT TRUE FROM roletree ri</t>
    </r>
    <r>
      <rPr>
        <sz val="11"/>
        <color rgb="FF006096"/>
        <rFont val="Roboto Condensed"/>
      </rPr>
      <t xml:space="preserve">
</t>
    </r>
    <r>
      <rPr>
        <sz val="11"/>
        <color rgb="FF006096"/>
        <rFont val="Roboto Condensed"/>
      </rPr>
      <t xml:space="preserve">      WHERE ri.rolname = ANY (ro.rolparents)</t>
    </r>
    <r>
      <rPr>
        <sz val="11"/>
        <color rgb="FF006096"/>
        <rFont val="Roboto Condensed"/>
      </rPr>
      <t xml:space="preserve">
</t>
    </r>
    <r>
      <rPr>
        <sz val="11"/>
        <color rgb="FF006096"/>
        <rFont val="Roboto Condensed"/>
      </rPr>
      <t xml:space="preserve">      AND ri.rolsuper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rolname | roloid | rolcanlogin | rolsuper | rolparents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 |     10 | t           | t        | {}</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A lack of results is a pass.</t>
    </r>
  </si>
  <si>
    <t>4.9</t>
  </si>
  <si>
    <r>
      <rPr>
        <sz val="11"/>
        <rFont val="Calibri"/>
      </rPr>
      <t>Make use of predefined roles</t>
    </r>
  </si>
  <si>
    <r>
      <rPr>
        <sz val="11"/>
        <color rgb="FF000000"/>
        <rFont val="Calibri"/>
      </rPr>
      <t xml:space="preserve">If you've determined that one or more of the predefined roles can be used, simply </t>
    </r>
    <r>
      <rPr>
        <b/>
        <sz val="11"/>
        <color rgb="FF000000"/>
        <rFont val="Calibri"/>
      </rPr>
      <t>GRANT</t>
    </r>
    <r>
      <rPr>
        <sz val="11"/>
        <color rgb="FF000000"/>
        <rFont val="Calibri"/>
      </rPr>
      <t xml:space="preserve"> it:</t>
    </r>
    <r>
      <rPr>
        <sz val="11"/>
        <color rgb="FF000000"/>
        <rFont val="Calibri"/>
      </rPr>
      <t xml:space="preserve">
</t>
    </r>
    <r>
      <rPr>
        <sz val="11"/>
        <color rgb="FF006096"/>
        <rFont val="Roboto Condensed"/>
      </rPr>
      <t>postgres=# GRANT pg_monitor TO doug;</t>
    </r>
    <r>
      <rPr>
        <sz val="11"/>
        <color rgb="FF006096"/>
        <rFont val="Roboto Condensed"/>
      </rPr>
      <t xml:space="preserve">
</t>
    </r>
    <r>
      <rPr>
        <sz val="11"/>
        <color rgb="FF006096"/>
        <rFont val="Roboto Condensed"/>
      </rPr>
      <t>GRANT ROLE</t>
    </r>
    <r>
      <rPr>
        <sz val="11"/>
        <color rgb="FF006096"/>
        <rFont val="Roboto Condensed"/>
      </rPr>
      <t xml:space="preserve">
</t>
    </r>
    <r>
      <rPr>
        <sz val="11"/>
        <color rgb="FF000000"/>
        <rFont val="Calibri"/>
      </rPr>
      <t xml:space="preserve">
</t>
    </r>
    <r>
      <rPr>
        <sz val="11"/>
        <color rgb="FF000000"/>
        <rFont val="Calibri"/>
      </rPr>
      <t xml:space="preserve">And then remove </t>
    </r>
    <r>
      <rPr>
        <b/>
        <sz val="11"/>
        <color rgb="FF000000"/>
        <rFont val="Calibri"/>
      </rPr>
      <t>superuser</t>
    </r>
    <r>
      <rPr>
        <sz val="11"/>
        <color rgb="FF000000"/>
        <rFont val="Calibri"/>
      </rPr>
      <t xml:space="preserve"> from the account:</t>
    </r>
    <r>
      <rPr>
        <sz val="11"/>
        <color rgb="FF000000"/>
        <rFont val="Calibri"/>
      </rPr>
      <t xml:space="preserve">
</t>
    </r>
    <r>
      <rPr>
        <sz val="11"/>
        <color rgb="FF006096"/>
        <rFont val="Roboto Condensed"/>
      </rPr>
      <t>postgres=# ALTER ROLE doug NOSUPERUSER;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select rolname from pg_roles where rolsuper is true;</t>
    </r>
    <r>
      <rPr>
        <sz val="11"/>
        <color rgb="FF006096"/>
        <rFont val="Roboto Condensed"/>
      </rPr>
      <t xml:space="preserve">
</t>
    </r>
    <r>
      <rPr>
        <sz val="11"/>
        <color rgb="FF006096"/>
        <rFont val="Roboto Condensed"/>
      </rPr>
      <t xml:space="preserve"> rolname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</si>
  <si>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PostgreSQL provides a set of predefined roles that provide access to certain commonly needed privileged capabilities and information. Administrators can GRANT these roles to users and/or other roles in their environment, providing those users with access to the specified capabilities and information.</t>
    </r>
  </si>
  <si>
    <r>
      <rPr>
        <sz val="11"/>
        <color rgb="FF000000"/>
        <rFont val="Calibri"/>
      </rPr>
      <t xml:space="preserve">Review the list of all database roles that have </t>
    </r>
    <r>
      <rPr>
        <b/>
        <sz val="11"/>
        <color rgb="FF000000"/>
        <rFont val="Calibri"/>
      </rPr>
      <t>superuser</t>
    </r>
    <r>
      <rPr>
        <sz val="11"/>
        <color rgb="FF000000"/>
        <rFont val="Calibri"/>
      </rPr>
      <t xml:space="preserve"> access and determine if one or more of the predefined roles would suffice for the needs of that role: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t>
    </r>
    <r>
      <rPr>
        <sz val="11"/>
        <color rgb="FF006096"/>
        <rFont val="Roboto Condensed"/>
      </rPr>
      <t xml:space="preserve">
</t>
    </r>
    <r>
      <rPr>
        <sz val="11"/>
        <color rgb="FF006096"/>
        <rFont val="Roboto Condensed"/>
      </rPr>
      <t>postgres=# select rolname from pg_roles where rolsuper is true;</t>
    </r>
    <r>
      <rPr>
        <sz val="11"/>
        <color rgb="FF006096"/>
        <rFont val="Roboto Condensed"/>
      </rPr>
      <t xml:space="preserve">
</t>
    </r>
    <r>
      <rPr>
        <sz val="11"/>
        <color rgb="FF006096"/>
        <rFont val="Roboto Condensed"/>
      </rPr>
      <t xml:space="preserve"> rolname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doug</t>
    </r>
    <r>
      <rPr>
        <sz val="11"/>
        <color rgb="FF006096"/>
        <rFont val="Roboto Condensed"/>
      </rPr>
      <t xml:space="preserve">
</t>
    </r>
    <r>
      <rPr>
        <sz val="11"/>
        <color rgb="FF006096"/>
        <rFont val="Roboto Condensed"/>
      </rPr>
      <t>(2 rows)</t>
    </r>
    <r>
      <rPr>
        <sz val="11"/>
        <color rgb="FF006096"/>
        <rFont val="Roboto Condensed"/>
      </rPr>
      <t xml:space="preserve">
</t>
    </r>
  </si>
  <si>
    <r>
      <rPr>
        <sz val="11"/>
        <color rgb="FF000000"/>
        <rFont val="Calibri"/>
      </rPr>
      <t>The following predefined roles exist in PostgreSQL 13.x:</t>
    </r>
    <r>
      <rPr>
        <sz val="11"/>
        <color rgb="FF000000"/>
        <rFont val="Calibri"/>
      </rPr>
      <t xml:space="preserve">
</t>
    </r>
    <r>
      <rPr>
        <sz val="11"/>
        <color rgb="FF000000"/>
        <rFont val="Calibri"/>
      </rPr>
      <t xml:space="preserve">-  </t>
    </r>
    <r>
      <rPr>
        <b/>
        <sz val="11"/>
        <color rgb="FF000000"/>
        <rFont val="Calibri"/>
      </rPr>
      <t>pg_read_all_data</t>
    </r>
    <r>
      <rPr>
        <sz val="11"/>
        <color rgb="FF000000"/>
        <rFont val="Calibri"/>
      </rPr>
      <t xml:space="preserve">
</t>
    </r>
    <r>
      <rPr>
        <sz val="11"/>
        <color rgb="FF000000"/>
        <rFont val="Calibri"/>
      </rPr>
      <t xml:space="preserve">Read all data (tables, views, sequences), as if having </t>
    </r>
    <r>
      <rPr>
        <b/>
        <sz val="11"/>
        <color rgb="FF000000"/>
        <rFont val="Calibri"/>
      </rPr>
      <t>SELECT</t>
    </r>
    <r>
      <rPr>
        <sz val="11"/>
        <color rgb="FF000000"/>
        <rFont val="Calibri"/>
      </rPr>
      <t xml:space="preserve"> rights on those objects, and </t>
    </r>
    <r>
      <rPr>
        <b/>
        <sz val="11"/>
        <color rgb="FF000000"/>
        <rFont val="Calibri"/>
      </rPr>
      <t>USAGE</t>
    </r>
    <r>
      <rPr>
        <sz val="11"/>
        <color rgb="FF000000"/>
        <rFont val="Calibri"/>
      </rPr>
      <t xml:space="preserve"> rights on all schemas, even without having it explicitly. This role does not have the role attribute </t>
    </r>
    <r>
      <rPr>
        <b/>
        <sz val="11"/>
        <color rgb="FF000000"/>
        <rFont val="Calibri"/>
      </rPr>
      <t>BYPASSRLS</t>
    </r>
    <r>
      <rPr>
        <sz val="11"/>
        <color rgb="FF000000"/>
        <rFont val="Calibri"/>
      </rPr>
      <t xml:space="preserve"> set. If RLS is being used, an administrator may wish to set </t>
    </r>
    <r>
      <rPr>
        <b/>
        <sz val="11"/>
        <color rgb="FF000000"/>
        <rFont val="Calibri"/>
      </rPr>
      <t>BYPASSRLS</t>
    </r>
    <r>
      <rPr>
        <sz val="11"/>
        <color rgb="FF000000"/>
        <rFont val="Calibri"/>
      </rPr>
      <t xml:space="preserve"> on roles which this role is </t>
    </r>
    <r>
      <rPr>
        <b/>
        <sz val="11"/>
        <color rgb="FF000000"/>
        <rFont val="Calibri"/>
      </rPr>
      <t>GRANT</t>
    </r>
    <r>
      <rPr>
        <sz val="11"/>
        <color rgb="FF000000"/>
        <rFont val="Calibri"/>
      </rPr>
      <t>ed to.</t>
    </r>
    <r>
      <rPr>
        <sz val="11"/>
        <color rgb="FF000000"/>
        <rFont val="Calibri"/>
      </rPr>
      <t xml:space="preserve">
</t>
    </r>
    <r>
      <rPr>
        <sz val="11"/>
        <color rgb="FF000000"/>
        <rFont val="Calibri"/>
      </rPr>
      <t xml:space="preserve">-  </t>
    </r>
    <r>
      <rPr>
        <b/>
        <sz val="11"/>
        <color rgb="FF000000"/>
        <rFont val="Calibri"/>
      </rPr>
      <t>pg_write_all_data</t>
    </r>
    <r>
      <rPr>
        <sz val="11"/>
        <color rgb="FF000000"/>
        <rFont val="Calibri"/>
      </rPr>
      <t xml:space="preserve">
</t>
    </r>
    <r>
      <rPr>
        <sz val="11"/>
        <color rgb="FF000000"/>
        <rFont val="Calibri"/>
      </rPr>
      <t xml:space="preserve">Write all data (tables, views, sequences), as if having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and </t>
    </r>
    <r>
      <rPr>
        <b/>
        <sz val="11"/>
        <color rgb="FF000000"/>
        <rFont val="Calibri"/>
      </rPr>
      <t>DELETE</t>
    </r>
    <r>
      <rPr>
        <sz val="11"/>
        <color rgb="FF000000"/>
        <rFont val="Calibri"/>
      </rPr>
      <t xml:space="preserve"> rights on those objects, and </t>
    </r>
    <r>
      <rPr>
        <b/>
        <sz val="11"/>
        <color rgb="FF000000"/>
        <rFont val="Calibri"/>
      </rPr>
      <t>USAGE</t>
    </r>
    <r>
      <rPr>
        <sz val="11"/>
        <color rgb="FF000000"/>
        <rFont val="Calibri"/>
      </rPr>
      <t xml:space="preserve"> rights on all schemas, even without having it explicitly. This role does not have the role attribute </t>
    </r>
    <r>
      <rPr>
        <b/>
        <sz val="11"/>
        <color rgb="FF000000"/>
        <rFont val="Calibri"/>
      </rPr>
      <t>BYPASSRLS</t>
    </r>
    <r>
      <rPr>
        <sz val="11"/>
        <color rgb="FF000000"/>
        <rFont val="Calibri"/>
      </rPr>
      <t xml:space="preserve"> set. If RLS is being used, an administrator may wish to set </t>
    </r>
    <r>
      <rPr>
        <b/>
        <sz val="11"/>
        <color rgb="FF000000"/>
        <rFont val="Calibri"/>
      </rPr>
      <t>BYPASSRLS</t>
    </r>
    <r>
      <rPr>
        <sz val="11"/>
        <color rgb="FF000000"/>
        <rFont val="Calibri"/>
      </rPr>
      <t xml:space="preserve"> on roles which this role is </t>
    </r>
    <r>
      <rPr>
        <b/>
        <sz val="11"/>
        <color rgb="FF000000"/>
        <rFont val="Calibri"/>
      </rPr>
      <t>GRANT</t>
    </r>
    <r>
      <rPr>
        <sz val="11"/>
        <color rgb="FF000000"/>
        <rFont val="Calibri"/>
      </rPr>
      <t>ed to.</t>
    </r>
    <r>
      <rPr>
        <sz val="11"/>
        <color rgb="FF000000"/>
        <rFont val="Calibri"/>
      </rPr>
      <t xml:space="preserve">
</t>
    </r>
    <r>
      <rPr>
        <sz val="11"/>
        <color rgb="FF000000"/>
        <rFont val="Calibri"/>
      </rPr>
      <t xml:space="preserve">-  </t>
    </r>
    <r>
      <rPr>
        <b/>
        <sz val="11"/>
        <color rgb="FF000000"/>
        <rFont val="Calibri"/>
      </rPr>
      <t>pg_read_all_settings</t>
    </r>
    <r>
      <rPr>
        <sz val="11"/>
        <color rgb="FF000000"/>
        <rFont val="Calibri"/>
      </rPr>
      <t xml:space="preserve">
</t>
    </r>
    <r>
      <rPr>
        <sz val="11"/>
        <color rgb="FF000000"/>
        <rFont val="Calibri"/>
      </rPr>
      <t>Read all configuration variables, even those normally visible only to superusers.</t>
    </r>
    <r>
      <rPr>
        <sz val="11"/>
        <color rgb="FF000000"/>
        <rFont val="Calibri"/>
      </rPr>
      <t xml:space="preserve">
</t>
    </r>
    <r>
      <rPr>
        <sz val="11"/>
        <color rgb="FF000000"/>
        <rFont val="Calibri"/>
      </rPr>
      <t xml:space="preserve">-  </t>
    </r>
    <r>
      <rPr>
        <b/>
        <sz val="11"/>
        <color rgb="FF000000"/>
        <rFont val="Calibri"/>
      </rPr>
      <t>pg_read_all_stats</t>
    </r>
    <r>
      <rPr>
        <sz val="11"/>
        <color rgb="FF000000"/>
        <rFont val="Calibri"/>
      </rPr>
      <t xml:space="preserve">
</t>
    </r>
    <r>
      <rPr>
        <sz val="11"/>
        <color rgb="FF000000"/>
        <rFont val="Calibri"/>
      </rPr>
      <t xml:space="preserve">Read all </t>
    </r>
    <r>
      <rPr>
        <b/>
        <sz val="11"/>
        <color rgb="FF000000"/>
        <rFont val="Calibri"/>
      </rPr>
      <t>pg_stat_*</t>
    </r>
    <r>
      <rPr>
        <sz val="11"/>
        <color rgb="FF000000"/>
        <rFont val="Calibri"/>
      </rPr>
      <t xml:space="preserve"> views and use various statistics related extensions, even those normally visible only to superusers.</t>
    </r>
    <r>
      <rPr>
        <sz val="11"/>
        <color rgb="FF000000"/>
        <rFont val="Calibri"/>
      </rPr>
      <t xml:space="preserve">
</t>
    </r>
    <r>
      <rPr>
        <sz val="11"/>
        <color rgb="FF000000"/>
        <rFont val="Calibri"/>
      </rPr>
      <t xml:space="preserve">-  </t>
    </r>
    <r>
      <rPr>
        <b/>
        <sz val="11"/>
        <color rgb="FF000000"/>
        <rFont val="Calibri"/>
      </rPr>
      <t>pg_stat_scan_tables</t>
    </r>
    <r>
      <rPr>
        <sz val="11"/>
        <color rgb="FF000000"/>
        <rFont val="Calibri"/>
      </rPr>
      <t xml:space="preserve">
</t>
    </r>
    <r>
      <rPr>
        <sz val="11"/>
        <color rgb="FF000000"/>
        <rFont val="Calibri"/>
      </rPr>
      <t xml:space="preserve">Execute monitoring functions that may take </t>
    </r>
    <r>
      <rPr>
        <b/>
        <sz val="11"/>
        <color rgb="FF000000"/>
        <rFont val="Calibri"/>
      </rPr>
      <t>ACCESS SHARE</t>
    </r>
    <r>
      <rPr>
        <sz val="11"/>
        <color rgb="FF000000"/>
        <rFont val="Calibri"/>
      </rPr>
      <t xml:space="preserve"> locks on tables, potentially for a long time.</t>
    </r>
    <r>
      <rPr>
        <sz val="11"/>
        <color rgb="FF000000"/>
        <rFont val="Calibri"/>
      </rPr>
      <t xml:space="preserve">
</t>
    </r>
    <r>
      <rPr>
        <sz val="11"/>
        <color rgb="FF000000"/>
        <rFont val="Calibri"/>
      </rPr>
      <t xml:space="preserve">-  </t>
    </r>
    <r>
      <rPr>
        <b/>
        <sz val="11"/>
        <color rgb="FF000000"/>
        <rFont val="Calibri"/>
      </rPr>
      <t>pg_monitor</t>
    </r>
    <r>
      <rPr>
        <sz val="11"/>
        <color rgb="FF000000"/>
        <rFont val="Calibri"/>
      </rPr>
      <t xml:space="preserve">
</t>
    </r>
    <r>
      <rPr>
        <sz val="11"/>
        <color rgb="FF000000"/>
        <rFont val="Calibri"/>
      </rPr>
      <t xml:space="preserve">Read/execute various monitoring views and functions. This role is a member of </t>
    </r>
    <r>
      <rPr>
        <b/>
        <sz val="11"/>
        <color rgb="FF000000"/>
        <rFont val="Calibri"/>
      </rPr>
      <t>pg_read_all_settings</t>
    </r>
    <r>
      <rPr>
        <sz val="11"/>
        <color rgb="FF000000"/>
        <rFont val="Calibri"/>
      </rPr>
      <t xml:space="preserve">, </t>
    </r>
    <r>
      <rPr>
        <b/>
        <sz val="11"/>
        <color rgb="FF000000"/>
        <rFont val="Calibri"/>
      </rPr>
      <t>pg_read_all_stats</t>
    </r>
    <r>
      <rPr>
        <sz val="11"/>
        <color rgb="FF000000"/>
        <rFont val="Calibri"/>
      </rPr>
      <t xml:space="preserve"> and </t>
    </r>
    <r>
      <rPr>
        <b/>
        <sz val="11"/>
        <color rgb="FF000000"/>
        <rFont val="Calibri"/>
      </rPr>
      <t>pg_stat_scan_tables</t>
    </r>
    <r>
      <rPr>
        <sz val="11"/>
        <color rgb="FF000000"/>
        <rFont val="Calibri"/>
      </rPr>
      <t>.</t>
    </r>
    <r>
      <rPr>
        <sz val="11"/>
        <color rgb="FF000000"/>
        <rFont val="Calibri"/>
      </rPr>
      <t xml:space="preserve">
</t>
    </r>
    <r>
      <rPr>
        <sz val="11"/>
        <color rgb="FF000000"/>
        <rFont val="Calibri"/>
      </rPr>
      <t xml:space="preserve">-  </t>
    </r>
    <r>
      <rPr>
        <b/>
        <sz val="11"/>
        <color rgb="FF000000"/>
        <rFont val="Calibri"/>
      </rPr>
      <t>pg_database_owner</t>
    </r>
    <r>
      <rPr>
        <sz val="11"/>
        <color rgb="FF000000"/>
        <rFont val="Calibri"/>
      </rPr>
      <t xml:space="preserve">
</t>
    </r>
    <r>
      <rPr>
        <sz val="11"/>
        <color rgb="FF000000"/>
        <rFont val="Calibri"/>
      </rPr>
      <t>None. Membership consists, implicitly, of the current database owner.</t>
    </r>
    <r>
      <rPr>
        <sz val="11"/>
        <color rgb="FF000000"/>
        <rFont val="Calibri"/>
      </rPr>
      <t xml:space="preserve">
</t>
    </r>
    <r>
      <rPr>
        <sz val="11"/>
        <color rgb="FF000000"/>
        <rFont val="Calibri"/>
      </rPr>
      <t xml:space="preserve">-  </t>
    </r>
    <r>
      <rPr>
        <b/>
        <sz val="11"/>
        <color rgb="FF000000"/>
        <rFont val="Calibri"/>
      </rPr>
      <t>pg_signal_backend</t>
    </r>
    <r>
      <rPr>
        <sz val="11"/>
        <color rgb="FF000000"/>
        <rFont val="Calibri"/>
      </rPr>
      <t xml:space="preserve">
</t>
    </r>
    <r>
      <rPr>
        <sz val="11"/>
        <color rgb="FF000000"/>
        <rFont val="Calibri"/>
      </rPr>
      <t>Signal another backend to cancel a query or terminate its session.</t>
    </r>
    <r>
      <rPr>
        <sz val="11"/>
        <color rgb="FF000000"/>
        <rFont val="Calibri"/>
      </rPr>
      <t xml:space="preserve">
</t>
    </r>
    <r>
      <rPr>
        <sz val="11"/>
        <color rgb="FF000000"/>
        <rFont val="Calibri"/>
      </rPr>
      <t xml:space="preserve">-  </t>
    </r>
    <r>
      <rPr>
        <b/>
        <sz val="11"/>
        <color rgb="FF000000"/>
        <rFont val="Calibri"/>
      </rPr>
      <t>pg_read_server_files</t>
    </r>
    <r>
      <rPr>
        <sz val="11"/>
        <color rgb="FF000000"/>
        <rFont val="Calibri"/>
      </rPr>
      <t xml:space="preserve">
</t>
    </r>
    <r>
      <rPr>
        <sz val="11"/>
        <color rgb="FF000000"/>
        <rFont val="Calibri"/>
      </rPr>
      <t xml:space="preserve">Allow reading files from any location the database can access on the server with </t>
    </r>
    <r>
      <rPr>
        <b/>
        <sz val="11"/>
        <color rgb="FF000000"/>
        <rFont val="Calibri"/>
      </rPr>
      <t>COPY</t>
    </r>
    <r>
      <rPr>
        <sz val="11"/>
        <color rgb="FF000000"/>
        <rFont val="Calibri"/>
      </rPr>
      <t xml:space="preserve"> and other file-access functions.</t>
    </r>
    <r>
      <rPr>
        <sz val="11"/>
        <color rgb="FF000000"/>
        <rFont val="Calibri"/>
      </rPr>
      <t xml:space="preserve">
</t>
    </r>
    <r>
      <rPr>
        <sz val="11"/>
        <color rgb="FF000000"/>
        <rFont val="Calibri"/>
      </rPr>
      <t xml:space="preserve">-  </t>
    </r>
    <r>
      <rPr>
        <b/>
        <sz val="11"/>
        <color rgb="FF000000"/>
        <rFont val="Calibri"/>
      </rPr>
      <t>pg_write_server_files</t>
    </r>
    <r>
      <rPr>
        <sz val="11"/>
        <color rgb="FF000000"/>
        <rFont val="Calibri"/>
      </rPr>
      <t xml:space="preserve">
</t>
    </r>
    <r>
      <rPr>
        <sz val="11"/>
        <color rgb="FF000000"/>
        <rFont val="Calibri"/>
      </rPr>
      <t xml:space="preserve">Allow writing to files in any location the database can access on the server with </t>
    </r>
    <r>
      <rPr>
        <b/>
        <sz val="11"/>
        <color rgb="FF000000"/>
        <rFont val="Calibri"/>
      </rPr>
      <t>COPY</t>
    </r>
    <r>
      <rPr>
        <sz val="11"/>
        <color rgb="FF000000"/>
        <rFont val="Calibri"/>
      </rPr>
      <t xml:space="preserve"> and other file-access functions.</t>
    </r>
    <r>
      <rPr>
        <sz val="11"/>
        <color rgb="FF000000"/>
        <rFont val="Calibri"/>
      </rPr>
      <t xml:space="preserve">
</t>
    </r>
    <r>
      <rPr>
        <sz val="11"/>
        <color rgb="FF000000"/>
        <rFont val="Calibri"/>
      </rPr>
      <t xml:space="preserve">-  </t>
    </r>
    <r>
      <rPr>
        <b/>
        <sz val="11"/>
        <color rgb="FF000000"/>
        <rFont val="Calibri"/>
      </rPr>
      <t>pg_execute_server_program</t>
    </r>
    <r>
      <rPr>
        <sz val="11"/>
        <color rgb="FF000000"/>
        <rFont val="Calibri"/>
      </rPr>
      <t xml:space="preserve">
</t>
    </r>
    <r>
      <rPr>
        <sz val="11"/>
        <color rgb="FF000000"/>
        <rFont val="Calibri"/>
      </rPr>
      <t xml:space="preserve">Allow executing programs on the database server as the user the database runs as with </t>
    </r>
    <r>
      <rPr>
        <b/>
        <sz val="11"/>
        <color rgb="FF000000"/>
        <rFont val="Calibri"/>
      </rPr>
      <t>COPY</t>
    </r>
    <r>
      <rPr>
        <sz val="11"/>
        <color rgb="FF000000"/>
        <rFont val="Calibri"/>
      </rPr>
      <t xml:space="preserve"> and other functions which allow executing a server-side program.</t>
    </r>
    <r>
      <rPr>
        <sz val="11"/>
        <color rgb="FF000000"/>
        <rFont val="Calibri"/>
      </rPr>
      <t xml:space="preserve">
</t>
    </r>
    <r>
      <rPr>
        <sz val="11"/>
        <color rgb="FF000000"/>
        <rFont val="Calibri"/>
      </rPr>
      <t xml:space="preserve">-  </t>
    </r>
    <r>
      <rPr>
        <b/>
        <sz val="11"/>
        <color rgb="FF000000"/>
        <rFont val="Calibri"/>
      </rPr>
      <t>pg_checkpoint</t>
    </r>
    <r>
      <rPr>
        <sz val="11"/>
        <color rgb="FF000000"/>
        <rFont val="Calibri"/>
      </rPr>
      <t xml:space="preserve">
</t>
    </r>
    <r>
      <rPr>
        <sz val="11"/>
        <color rgb="FF000000"/>
        <rFont val="Calibri"/>
      </rPr>
      <t xml:space="preserve">Allow executing the </t>
    </r>
    <r>
      <rPr>
        <b/>
        <sz val="11"/>
        <color rgb="FF000000"/>
        <rFont val="Calibri"/>
      </rPr>
      <t>CHECKPOINT</t>
    </r>
    <r>
      <rPr>
        <sz val="11"/>
        <color rgb="FF000000"/>
        <rFont val="Calibri"/>
      </rPr>
      <t xml:space="preserve"> command.</t>
    </r>
    <r>
      <rPr>
        <sz val="11"/>
        <color rgb="FF000000"/>
        <rFont val="Calibri"/>
      </rPr>
      <t xml:space="preserve">
</t>
    </r>
    <r>
      <rPr>
        <sz val="11"/>
        <color rgb="FF000000"/>
        <rFont val="Calibri"/>
      </rPr>
      <t xml:space="preserve">-  </t>
    </r>
    <r>
      <rPr>
        <b/>
        <sz val="11"/>
        <color rgb="FF000000"/>
        <rFont val="Calibri"/>
      </rPr>
      <t>pg_use_reserved_connections</t>
    </r>
    <r>
      <rPr>
        <sz val="11"/>
        <color rgb="FF000000"/>
        <rFont val="Calibri"/>
      </rPr>
      <t xml:space="preserve">
</t>
    </r>
    <r>
      <rPr>
        <sz val="11"/>
        <color rgb="FF000000"/>
        <rFont val="Calibri"/>
      </rPr>
      <t xml:space="preserve">Allow use of connection slots reserved via </t>
    </r>
    <r>
      <rPr>
        <b/>
        <sz val="11"/>
        <color rgb="FF000000"/>
        <rFont val="Calibri"/>
      </rPr>
      <t>reserved_connections</t>
    </r>
    <r>
      <rPr>
        <sz val="11"/>
        <color rgb="FF000000"/>
        <rFont val="Calibri"/>
      </rPr>
      <t>.</t>
    </r>
    <r>
      <rPr>
        <sz val="11"/>
        <color rgb="FF000000"/>
        <rFont val="Calibri"/>
      </rPr>
      <t xml:space="preserve">
</t>
    </r>
    <r>
      <rPr>
        <sz val="11"/>
        <color rgb="FF000000"/>
        <rFont val="Calibri"/>
      </rPr>
      <t xml:space="preserve">-  </t>
    </r>
    <r>
      <rPr>
        <b/>
        <sz val="11"/>
        <color rgb="FF000000"/>
        <rFont val="Calibri"/>
      </rPr>
      <t>pg_create_subscription</t>
    </r>
    <r>
      <rPr>
        <sz val="11"/>
        <color rgb="FF000000"/>
        <rFont val="Calibri"/>
      </rPr>
      <t xml:space="preserve">
</t>
    </r>
    <r>
      <rPr>
        <sz val="11"/>
        <color rgb="FF000000"/>
        <rFont val="Calibri"/>
      </rPr>
      <t xml:space="preserve">Allow users with </t>
    </r>
    <r>
      <rPr>
        <b/>
        <sz val="11"/>
        <color rgb="FF000000"/>
        <rFont val="Calibri"/>
      </rPr>
      <t>CREATE</t>
    </r>
    <r>
      <rPr>
        <sz val="11"/>
        <color rgb="FF000000"/>
        <rFont val="Calibri"/>
      </rPr>
      <t xml:space="preserve"> permission on the database to issue </t>
    </r>
    <r>
      <rPr>
        <b/>
        <sz val="11"/>
        <color rgb="FF000000"/>
        <rFont val="Calibri"/>
      </rPr>
      <t>CREATE SUBSCRIPTION</t>
    </r>
    <r>
      <rPr>
        <sz val="11"/>
        <color rgb="FF000000"/>
        <rFont val="Calibri"/>
      </rPr>
      <t>.</t>
    </r>
    <r>
      <rPr>
        <sz val="11"/>
        <color rgb="FF000000"/>
        <rFont val="Calibri"/>
      </rPr>
      <t xml:space="preserve">
</t>
    </r>
    <r>
      <rPr>
        <sz val="11"/>
        <color rgb="FF000000"/>
        <rFont val="Calibri"/>
      </rPr>
      <t xml:space="preserve">Administrators can grant access to these roles to users using the </t>
    </r>
    <r>
      <rPr>
        <b/>
        <sz val="11"/>
        <color rgb="FF000000"/>
        <rFont val="Calibri"/>
      </rPr>
      <t>GRANT</t>
    </r>
    <r>
      <rPr>
        <sz val="11"/>
        <color rgb="FF000000"/>
        <rFont val="Calibri"/>
      </rPr>
      <t xml:space="preserve"> command.</t>
    </r>
  </si>
  <si>
    <t>4.10</t>
  </si>
  <si>
    <r>
      <rPr>
        <sz val="11"/>
        <rFont val="Calibri"/>
      </rPr>
      <t>Ensure all accounts that can log in have passwords</t>
    </r>
  </si>
  <si>
    <r>
      <rPr>
        <sz val="11"/>
        <color rgb="FF000000"/>
        <rFont val="Calibri"/>
      </rPr>
      <t>Set a valid password for any database user identified above.</t>
    </r>
    <r>
      <rPr>
        <sz val="11"/>
        <color rgb="FF000000"/>
        <rFont val="Calibri"/>
      </rPr>
      <t xml:space="preserve">
</t>
    </r>
    <r>
      <rPr>
        <sz val="11"/>
        <color rgb="FF006096"/>
        <rFont val="Roboto Condensed"/>
      </rPr>
      <t>postgres=# \password user1</t>
    </r>
    <r>
      <rPr>
        <sz val="11"/>
        <color rgb="FF006096"/>
        <rFont val="Roboto Condensed"/>
      </rPr>
      <t xml:space="preserve">
</t>
    </r>
    <r>
      <rPr>
        <sz val="11"/>
        <color rgb="FF000000"/>
        <rFont val="Calibri"/>
      </rPr>
      <t xml:space="preserve">
</t>
    </r>
    <r>
      <rPr>
        <sz val="11"/>
        <color rgb="FF000000"/>
        <rFont val="Calibri"/>
      </rPr>
      <t xml:space="preserve">This shows setting the password for </t>
    </r>
    <r>
      <rPr>
        <b/>
        <sz val="11"/>
        <color rgb="FF000000"/>
        <rFont val="Calibri"/>
      </rPr>
      <t>user1</t>
    </r>
    <r>
      <rPr>
        <sz val="11"/>
        <color rgb="FF000000"/>
        <rFont val="Calibri"/>
      </rPr>
      <t xml:space="preserve">. You can user </t>
    </r>
    <r>
      <rPr>
        <b/>
        <sz val="11"/>
        <color rgb="FF000000"/>
        <rFont val="Calibri"/>
      </rPr>
      <t>ALTER ROLE</t>
    </r>
    <r>
      <rPr>
        <sz val="11"/>
        <color rgb="FF000000"/>
        <rFont val="Calibri"/>
      </rPr>
      <t>, but note that the passwords will be emitted to the PostgreSQL logs.</t>
    </r>
  </si>
  <si>
    <r>
      <rPr>
        <sz val="11"/>
        <color rgb="FF000000"/>
        <rFont val="Calibri"/>
      </rPr>
      <t>If users with database accounts that have the ability to login do not have a password set then anyone can masquerade as these users.</t>
    </r>
  </si>
  <si>
    <r>
      <rPr>
        <sz val="11"/>
        <color rgb="FF000000"/>
        <rFont val="Calibri"/>
      </rPr>
      <t>To find all the database users that can login and do not have a password:</t>
    </r>
    <r>
      <rPr>
        <sz val="11"/>
        <color rgb="FF000000"/>
        <rFont val="Calibri"/>
      </rPr>
      <t xml:space="preserve">
</t>
    </r>
    <r>
      <rPr>
        <sz val="11"/>
        <color rgb="FF006096"/>
        <rFont val="Roboto Condensed"/>
      </rPr>
      <t>postgres=# SELECT rolname FROM pg_authid WHERE rolpassword IS NULL AND rolcanlogin;</t>
    </r>
    <r>
      <rPr>
        <sz val="11"/>
        <color rgb="FF006096"/>
        <rFont val="Roboto Condensed"/>
      </rPr>
      <t xml:space="preserve">
</t>
    </r>
    <r>
      <rPr>
        <sz val="11"/>
        <color rgb="FF000000"/>
        <rFont val="Calibri"/>
      </rPr>
      <t xml:space="preserve">
</t>
    </r>
    <r>
      <rPr>
        <sz val="11"/>
        <color rgb="FF000000"/>
        <rFont val="Calibri"/>
      </rPr>
      <t>If any accounts are returned this is a Fail.</t>
    </r>
  </si>
  <si>
    <r>
      <rPr>
        <sz val="11"/>
        <color rgb="FF000000"/>
        <rFont val="Calibri"/>
      </rPr>
      <t xml:space="preserve">Accounts created by </t>
    </r>
    <r>
      <rPr>
        <b/>
        <sz val="11"/>
        <color rgb="FF000000"/>
        <rFont val="Calibri"/>
      </rPr>
      <t>CREATE ROLE</t>
    </r>
    <r>
      <rPr>
        <sz val="11"/>
        <color rgb="FF000000"/>
        <rFont val="Calibri"/>
      </rPr>
      <t xml:space="preserve"> do not have a password unless the </t>
    </r>
    <r>
      <rPr>
        <b/>
        <sz val="11"/>
        <color rgb="FF000000"/>
        <rFont val="Calibri"/>
      </rPr>
      <t>WITH PASSWORD</t>
    </r>
    <r>
      <rPr>
        <sz val="11"/>
        <color rgb="FF000000"/>
        <rFont val="Calibri"/>
      </rPr>
      <t xml:space="preserve"> option is used.</t>
    </r>
  </si>
  <si>
    <t>Connection and Login</t>
  </si>
  <si>
    <t>5.1</t>
  </si>
  <si>
    <r>
      <rPr>
        <sz val="11"/>
        <rFont val="Calibri"/>
      </rPr>
      <t>Do Not Specify Passwords in the Command Line</t>
    </r>
  </si>
  <si>
    <r>
      <rPr>
        <sz val="11"/>
        <color rgb="FF000000"/>
        <rFont val="Calibri"/>
      </rPr>
      <t xml:space="preserve">-  Use the </t>
    </r>
    <r>
      <rPr>
        <b/>
        <sz val="11"/>
        <color rgb="FF000000"/>
        <rFont val="Calibri"/>
      </rPr>
      <t>--password</t>
    </r>
    <r>
      <rPr>
        <sz val="11"/>
        <color rgb="FF000000"/>
        <rFont val="Calibri"/>
      </rPr>
      <t xml:space="preserve"> or </t>
    </r>
    <r>
      <rPr>
        <b/>
        <sz val="11"/>
        <color rgb="FF000000"/>
        <rFont val="Calibri"/>
      </rPr>
      <t>-W</t>
    </r>
    <r>
      <rPr>
        <sz val="11"/>
        <color rgb="FF000000"/>
        <rFont val="Calibri"/>
      </rPr>
      <t xml:space="preserve"> terminal parameter without directly specifying the password and then enter the password when prompted.</t>
    </r>
    <r>
      <rPr>
        <sz val="11"/>
        <color rgb="FF000000"/>
        <rFont val="Calibri"/>
      </rPr>
      <t xml:space="preserve">
</t>
    </r>
    <r>
      <rPr>
        <sz val="11"/>
        <color rgb="FF000000"/>
        <rFont val="Calibri"/>
      </rPr>
      <t xml:space="preserve">Substitute </t>
    </r>
    <r>
      <rPr>
        <b/>
        <sz val="11"/>
        <color rgb="FF000000"/>
        <rFont val="Calibri"/>
      </rPr>
      <t>&lt;user&gt;</t>
    </r>
    <r>
      <rPr>
        <sz val="11"/>
        <color rgb="FF000000"/>
        <rFont val="Calibri"/>
      </rPr>
      <t xml:space="preserve"> with your username, e.g., root:</t>
    </r>
    <r>
      <rPr>
        <sz val="11"/>
        <color rgb="FF000000"/>
        <rFont val="Calibri"/>
      </rPr>
      <t xml:space="preserve">
</t>
    </r>
    <r>
      <rPr>
        <sz val="11"/>
        <color rgb="FF006096"/>
        <rFont val="Roboto Condensed"/>
      </rPr>
      <t>psql -U &lt;user&gt; --password</t>
    </r>
    <r>
      <rPr>
        <sz val="11"/>
        <color rgb="FF006096"/>
        <rFont val="Roboto Condensed"/>
      </rPr>
      <t xml:space="preserve">
</t>
    </r>
    <r>
      <rPr>
        <sz val="11"/>
        <color rgb="FF000000"/>
        <rFont val="Calibri"/>
      </rPr>
      <t xml:space="preserve">
</t>
    </r>
    <r>
      <rPr>
        <sz val="11"/>
        <color rgb="FF000000"/>
        <rFont val="Calibri"/>
      </rPr>
      <t xml:space="preserve">-  Do not use a Connection URI </t>
    </r>
    <r>
      <rPr>
        <sz val="11"/>
        <color rgb="FF0000FF"/>
        <rFont val="Calibri"/>
      </rPr>
      <t>(https://www.postgresql.org/docs/current/libpq-connect.html#LIBPQ-CONNSTRING)</t>
    </r>
    <r>
      <rPr>
        <sz val="11"/>
        <color rgb="FF000000"/>
        <rFont val="Calibri"/>
      </rPr>
      <t xml:space="preserve"> with password included, e.g. </t>
    </r>
    <r>
      <rPr>
        <b/>
        <i/>
        <sz val="11"/>
        <color rgb="FF000000"/>
        <rFont val="Calibri"/>
      </rPr>
      <t>psql postgresql://postgres:PASSWORD@host</t>
    </r>
    <r>
      <rPr>
        <sz val="11"/>
        <color rgb="FF000000"/>
        <rFont val="Calibri"/>
      </rPr>
      <t xml:space="preserve">
</t>
    </r>
    <r>
      <rPr>
        <sz val="11"/>
        <color rgb="FF000000"/>
        <rFont val="Calibri"/>
      </rPr>
      <t xml:space="preserve">-  If desired, configure a </t>
    </r>
    <r>
      <rPr>
        <b/>
        <sz val="11"/>
        <color rgb="FF000000"/>
        <rFont val="Calibri"/>
      </rPr>
      <t>.pgpass</t>
    </r>
    <r>
      <rPr>
        <sz val="11"/>
        <color rgb="FF000000"/>
        <rFont val="Calibri"/>
      </rPr>
      <t xml:space="preserve"> file with the proper credentials and secure the file appropriately.</t>
    </r>
  </si>
  <si>
    <r>
      <rPr>
        <sz val="11"/>
        <color rgb="FF000000"/>
        <rFont val="Calibri"/>
      </rPr>
      <t>When a command is executed on the command line, for example</t>
    </r>
    <r>
      <rPr>
        <sz val="11"/>
        <color rgb="FF000000"/>
        <rFont val="Calibri"/>
      </rPr>
      <t xml:space="preserve">
</t>
    </r>
    <r>
      <rPr>
        <sz val="11"/>
        <color rgb="FF000000"/>
        <rFont val="Calibri"/>
      </rPr>
      <t xml:space="preserve">- </t>
    </r>
    <r>
      <rPr>
        <b/>
        <sz val="11"/>
        <color rgb="FF000000"/>
        <rFont val="Calibri"/>
      </rPr>
      <t>psql postgresql://postgres:PASSWORD@host</t>
    </r>
    <r>
      <rPr>
        <sz val="11"/>
        <color rgb="FF000000"/>
        <rFont val="Calibri"/>
      </rPr>
      <t xml:space="preserve">
</t>
    </r>
    <r>
      <rPr>
        <sz val="11"/>
        <color rgb="FF000000"/>
        <rFont val="Calibri"/>
      </rPr>
      <t>the password may be visible in the user's shell/command history or in the process list, thus exposing the password to other entities on the server.</t>
    </r>
  </si>
  <si>
    <r>
      <rPr>
        <sz val="11"/>
        <color rgb="FF000000"/>
        <rFont val="Calibri"/>
      </rPr>
      <t>- Check the process or task list if the password is visible.</t>
    </r>
    <r>
      <rPr>
        <sz val="11"/>
        <color rgb="FF000000"/>
        <rFont val="Calibri"/>
      </rPr>
      <t xml:space="preserve">
</t>
    </r>
    <r>
      <rPr>
        <sz val="11"/>
        <color rgb="FF006096"/>
        <rFont val="Roboto Condensed"/>
      </rPr>
      <t>sudo ps -few</t>
    </r>
    <r>
      <rPr>
        <sz val="11"/>
        <color rgb="FF006096"/>
        <rFont val="Roboto Condensed"/>
      </rPr>
      <t xml:space="preserve">
</t>
    </r>
    <r>
      <rPr>
        <sz val="11"/>
        <color rgb="FF000000"/>
        <rFont val="Calibri"/>
      </rPr>
      <t xml:space="preserve">
</t>
    </r>
    <r>
      <rPr>
        <sz val="11"/>
        <color rgb="FF000000"/>
        <rFont val="Calibri"/>
      </rPr>
      <t>- Check the shell or command history if the password is visible.</t>
    </r>
    <r>
      <rPr>
        <sz val="11"/>
        <color rgb="FF000000"/>
        <rFont val="Calibri"/>
      </rPr>
      <t xml:space="preserve">
</t>
    </r>
    <r>
      <rPr>
        <sz val="11"/>
        <color rgb="FF006096"/>
        <rFont val="Roboto Condensed"/>
      </rPr>
      <t>history</t>
    </r>
    <r>
      <rPr>
        <sz val="11"/>
        <color rgb="FF006096"/>
        <rFont val="Roboto Condensed"/>
      </rPr>
      <t xml:space="preserve">
</t>
    </r>
  </si>
  <si>
    <t>5.2</t>
  </si>
  <si>
    <r>
      <rPr>
        <sz val="11"/>
        <rFont val="Calibri"/>
      </rPr>
      <t>Ensure PostgreSQL is Bound to an IP Address</t>
    </r>
  </si>
  <si>
    <r>
      <rPr>
        <sz val="11"/>
        <color rgb="FF000000"/>
        <rFont val="Calibri"/>
      </rPr>
      <t xml:space="preserve">To have the PostgreSQL server only accept connections on a specific IP address, add an entry similar to this in the PostgreSQL configuration file </t>
    </r>
    <r>
      <rPr>
        <b/>
        <sz val="11"/>
        <color rgb="FF000000"/>
        <rFont val="Calibri"/>
      </rPr>
      <t>postgresql.conf</t>
    </r>
    <r>
      <rPr>
        <sz val="11"/>
        <color rgb="FF000000"/>
        <rFont val="Calibri"/>
      </rPr>
      <t>:</t>
    </r>
    <r>
      <rPr>
        <sz val="11"/>
        <color rgb="FF000000"/>
        <rFont val="Calibri"/>
      </rPr>
      <t xml:space="preserve">
</t>
    </r>
    <r>
      <rPr>
        <sz val="11"/>
        <color rgb="FF006096"/>
        <rFont val="Roboto Condensed"/>
      </rPr>
      <t>listen_addresses = '&lt;your IP&gt;'</t>
    </r>
    <r>
      <rPr>
        <sz val="11"/>
        <color rgb="FF006096"/>
        <rFont val="Roboto Condensed"/>
      </rPr>
      <t xml:space="preserve">
</t>
    </r>
    <r>
      <rPr>
        <sz val="11"/>
        <color rgb="FF000000"/>
        <rFont val="Calibri"/>
      </rPr>
      <t xml:space="preserve">
</t>
    </r>
    <r>
      <rPr>
        <sz val="11"/>
        <color rgb="FF000000"/>
        <rFont val="Calibri"/>
      </rPr>
      <t>To listen on multiple addresses, a comma-separated list may be used:</t>
    </r>
    <r>
      <rPr>
        <sz val="11"/>
        <color rgb="FF000000"/>
        <rFont val="Calibri"/>
      </rPr>
      <t xml:space="preserve">
</t>
    </r>
    <r>
      <rPr>
        <sz val="11"/>
        <color rgb="FF006096"/>
        <rFont val="Roboto Condensed"/>
      </rPr>
      <t>listen_addresses = '&lt;your first IP&gt;, &lt;your second IP&gt;'</t>
    </r>
    <r>
      <rPr>
        <sz val="11"/>
        <color rgb="FF006096"/>
        <rFont val="Roboto Condensed"/>
      </rPr>
      <t xml:space="preserve">
</t>
    </r>
    <r>
      <rPr>
        <sz val="11"/>
        <color rgb="FF000000"/>
        <rFont val="Calibri"/>
      </rPr>
      <t xml:space="preserve">
</t>
    </r>
    <r>
      <rPr>
        <sz val="11"/>
        <color rgb="FF000000"/>
        <rFont val="Calibri"/>
      </rPr>
      <t xml:space="preserve">In this case, clients can connect to the server using </t>
    </r>
    <r>
      <rPr>
        <b/>
        <sz val="11"/>
        <color rgb="FF000000"/>
        <rFont val="Calibri"/>
      </rPr>
      <t>--host=</t>
    </r>
    <r>
      <rPr>
        <b/>
        <i/>
        <sz val="11"/>
        <color rgb="FF000000"/>
        <rFont val="Calibri"/>
      </rPr>
      <t>&lt;your IP&gt;</t>
    </r>
    <r>
      <rPr>
        <sz val="11"/>
        <color rgb="FF000000"/>
        <rFont val="Calibri"/>
      </rPr>
      <t>, while connections on other server host addresses are not possible.</t>
    </r>
  </si>
  <si>
    <r>
      <rPr>
        <sz val="11"/>
        <color rgb="FF000000"/>
        <rFont val="Calibri"/>
      </rPr>
      <t xml:space="preserve">By default, </t>
    </r>
    <r>
      <rPr>
        <b/>
        <sz val="11"/>
        <color rgb="FF000000"/>
        <rFont val="Calibri"/>
      </rPr>
      <t>listen_addresses</t>
    </r>
    <r>
      <rPr>
        <sz val="11"/>
        <color rgb="FF000000"/>
        <rFont val="Calibri"/>
      </rPr>
      <t xml:space="preserve"> is set to </t>
    </r>
    <r>
      <rPr>
        <b/>
        <sz val="11"/>
        <color rgb="FF000000"/>
        <rFont val="Calibri"/>
      </rPr>
      <t>localhost</t>
    </r>
    <r>
      <rPr>
        <sz val="11"/>
        <color rgb="FF000000"/>
        <rFont val="Calibri"/>
      </rPr>
      <t xml:space="preserve"> which prevents any and all remote TCP connections to the PostgreSQL port.</t>
    </r>
    <r>
      <rPr>
        <sz val="11"/>
        <color rgb="FF000000"/>
        <rFont val="Calibri"/>
      </rPr>
      <t xml:space="preserve">
</t>
    </r>
    <r>
      <rPr>
        <sz val="11"/>
        <color rgb="FF000000"/>
        <rFont val="Calibri"/>
      </rPr>
      <t xml:space="preserve">Some Docker images may set </t>
    </r>
    <r>
      <rPr>
        <b/>
        <sz val="11"/>
        <color rgb="FF000000"/>
        <rFont val="Calibri"/>
      </rPr>
      <t>listen_addesses</t>
    </r>
    <r>
      <rPr>
        <sz val="11"/>
        <color rgb="FF000000"/>
        <rFont val="Calibri"/>
      </rPr>
      <t xml:space="preserve"> to </t>
    </r>
    <r>
      <rPr>
        <b/>
        <sz val="11"/>
        <color rgb="FF000000"/>
        <rFont val="Calibri"/>
      </rPr>
      <t>*</t>
    </r>
    <r>
      <rPr>
        <sz val="11"/>
        <color rgb="FF000000"/>
        <rFont val="Calibri"/>
      </rPr>
      <t xml:space="preserve">. </t>
    </r>
    <r>
      <rPr>
        <b/>
        <sz val="11"/>
        <color rgb="FF000000"/>
        <rFont val="Calibri"/>
      </rPr>
      <t>*</t>
    </r>
    <r>
      <rPr>
        <sz val="11"/>
        <color rgb="FF000000"/>
        <rFont val="Calibri"/>
      </rPr>
      <t xml:space="preserve"> corresponds to all available IP interfaces; thus, the PostgreSQL server then accepts TCP connections on all the server's IPv6 and IPv4 interfaces. (The same is true for a setting of </t>
    </r>
    <r>
      <rPr>
        <b/>
        <sz val="11"/>
        <color rgb="FF000000"/>
        <rFont val="Calibri"/>
      </rPr>
      <t>0.0.0.0</t>
    </r>
    <r>
      <rPr>
        <sz val="11"/>
        <color rgb="FF000000"/>
        <rFont val="Calibri"/>
      </rPr>
      <t>.)</t>
    </r>
    <r>
      <rPr>
        <sz val="11"/>
        <color rgb="FF000000"/>
        <rFont val="Calibri"/>
      </rPr>
      <t xml:space="preserve">
</t>
    </r>
    <r>
      <rPr>
        <sz val="11"/>
        <color rgb="FF000000"/>
        <rFont val="Calibri"/>
      </rPr>
      <t xml:space="preserve">You can make this configuration more restrictive by setting the </t>
    </r>
    <r>
      <rPr>
        <b/>
        <sz val="11"/>
        <color rgb="FF000000"/>
        <rFont val="Calibri"/>
      </rPr>
      <t>listen_addresses</t>
    </r>
    <r>
      <rPr>
        <sz val="11"/>
        <color rgb="FF000000"/>
        <rFont val="Calibri"/>
      </rPr>
      <t xml:space="preserve"> configuration option to a specific list of IPv4 or IPv6 address so that the server only accepts TCP connections on those addresses.</t>
    </r>
    <r>
      <rPr>
        <sz val="11"/>
        <color rgb="FF000000"/>
        <rFont val="Calibri"/>
      </rPr>
      <t xml:space="preserve">
</t>
    </r>
    <r>
      <rPr>
        <sz val="11"/>
        <color rgb="FF000000"/>
        <rFont val="Calibri"/>
      </rPr>
      <t>This parameter can only be set at server start.</t>
    </r>
  </si>
  <si>
    <r>
      <rPr>
        <sz val="11"/>
        <color rgb="FF000000"/>
        <rFont val="Calibri"/>
      </rPr>
      <t>Run the following statement:</t>
    </r>
    <r>
      <rPr>
        <sz val="11"/>
        <color rgb="FF000000"/>
        <rFont val="Calibri"/>
      </rPr>
      <t xml:space="preserve">
</t>
    </r>
    <r>
      <rPr>
        <sz val="11"/>
        <color rgb="FF006096"/>
        <rFont val="Roboto Condensed"/>
      </rPr>
      <t>SHOW listen_addresses;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t>
    </r>
    <r>
      <rPr>
        <sz val="11"/>
        <color rgb="FF000000"/>
        <rFont val="Calibri"/>
      </rPr>
      <t xml:space="preserve"> or </t>
    </r>
    <r>
      <rPr>
        <b/>
        <sz val="11"/>
        <color rgb="FF000000"/>
        <rFont val="Calibri"/>
      </rPr>
      <t>0.0.0.0</t>
    </r>
    <r>
      <rPr>
        <sz val="11"/>
        <color rgb="FF000000"/>
        <rFont val="Calibri"/>
      </rPr>
      <t xml:space="preserve"> is returned, this is a failure.</t>
    </r>
  </si>
  <si>
    <t>5.3</t>
  </si>
  <si>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</si>
  <si>
    <r>
      <rPr>
        <sz val="11"/>
        <color rgb="FF000000"/>
        <rFont val="Calibri"/>
      </rPr>
      <t>Creation of a database account that matches the local account allows PEER authentication:</t>
    </r>
    <r>
      <rPr>
        <sz val="11"/>
        <color rgb="FF000000"/>
        <rFont val="Calibri"/>
      </rPr>
      <t xml:space="preserve">
</t>
    </r>
    <r>
      <rPr>
        <sz val="11"/>
        <color rgb="FF006096"/>
        <rFont val="Roboto Condensed"/>
      </rPr>
      <t># psql -c "CREATE ROLE user1 WITH LOGIN;"</t>
    </r>
    <r>
      <rPr>
        <sz val="11"/>
        <color rgb="FF006096"/>
        <rFont val="Roboto Condensed"/>
      </rPr>
      <t xml:space="preserve">
</t>
    </r>
    <r>
      <rPr>
        <sz val="11"/>
        <color rgb="FF006096"/>
        <rFont val="Roboto Condensed"/>
      </rPr>
      <t>CREATE ROLE</t>
    </r>
    <r>
      <rPr>
        <sz val="11"/>
        <color rgb="FF006096"/>
        <rFont val="Roboto Condensed"/>
      </rPr>
      <t xml:space="preserve">
</t>
    </r>
    <r>
      <rPr>
        <sz val="11"/>
        <color rgb="FF000000"/>
        <rFont val="Calibri"/>
      </rPr>
      <t xml:space="preserve">
</t>
    </r>
    <r>
      <rPr>
        <sz val="11"/>
        <color rgb="FF000000"/>
        <rFont val="Calibri"/>
      </rPr>
      <t>Execute the following as the UNIX user account, the default authentication rules should now permit the login:</t>
    </r>
    <r>
      <rPr>
        <sz val="11"/>
        <color rgb="FF000000"/>
        <rFont val="Calibri"/>
      </rPr>
      <t xml:space="preserve">
</t>
    </r>
    <r>
      <rPr>
        <sz val="11"/>
        <color rgb="FF006096"/>
        <rFont val="Roboto Condensed"/>
      </rPr>
      <t># su - user1</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psql -u user1 -d postgres</t>
    </r>
    <r>
      <rPr>
        <sz val="11"/>
        <color rgb="FF006096"/>
        <rFont val="Roboto Condensed"/>
      </rPr>
      <t xml:space="preserve">
</t>
    </r>
    <r>
      <rPr>
        <sz val="11"/>
        <color rgb="FF006096"/>
        <rFont val="Roboto Condensed"/>
      </rPr>
      <t>postgres=&gt;</t>
    </r>
    <r>
      <rPr>
        <sz val="11"/>
        <color rgb="FF006096"/>
        <rFont val="Roboto Condensed"/>
      </rPr>
      <t xml:space="preserve">
</t>
    </r>
    <r>
      <rPr>
        <sz val="11"/>
        <color rgb="FF000000"/>
        <rFont val="Calibri"/>
      </rPr>
      <t xml:space="preserve">
</t>
    </r>
    <r>
      <rPr>
        <sz val="11"/>
        <color rgb="FF000000"/>
        <rFont val="Calibri"/>
      </rPr>
      <t xml:space="preserve">As per the host-based authentication rules in </t>
    </r>
    <r>
      <rPr>
        <b/>
        <sz val="11"/>
        <color rgb="FF000000"/>
        <rFont val="Calibri"/>
      </rPr>
      <t>$PGDATA/pg_hba.conf</t>
    </r>
    <r>
      <rPr>
        <sz val="11"/>
        <color rgb="FF000000"/>
        <rFont val="Calibri"/>
      </rPr>
      <t xml:space="preserve">, all login attempts via UNIX DOMAIN SOCKETS are processed on the line beginning with </t>
    </r>
    <r>
      <rPr>
        <b/>
        <sz val="11"/>
        <color rgb="FF000000"/>
        <rFont val="Calibri"/>
      </rPr>
      <t>local</t>
    </r>
    <r>
      <rPr>
        <sz val="11"/>
        <color rgb="FF000000"/>
        <rFont val="Calibri"/>
      </rPr>
      <t>.</t>
    </r>
    <r>
      <rPr>
        <sz val="11"/>
        <color rgb="FF000000"/>
        <rFont val="Calibri"/>
      </rPr>
      <t xml:space="preserve">
</t>
    </r>
    <r>
      <rPr>
        <sz val="11"/>
        <color rgb="FF000000"/>
        <rFont val="Calibri"/>
      </rPr>
      <t>This is the minimal rule that must be in place allowing PEER connections:</t>
    </r>
    <r>
      <rPr>
        <sz val="11"/>
        <color rgb="FF000000"/>
        <rFont val="Calibri"/>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all                                     peer</t>
    </r>
    <r>
      <rPr>
        <sz val="11"/>
        <color rgb="FF006096"/>
        <rFont val="Roboto Condensed"/>
      </rPr>
      <t xml:space="preserve">
</t>
    </r>
    <r>
      <rPr>
        <sz val="11"/>
        <color rgb="FF000000"/>
        <rFont val="Calibri"/>
      </rPr>
      <t xml:space="preserve">
</t>
    </r>
    <r>
      <rPr>
        <sz val="11"/>
        <color rgb="FF000000"/>
        <rFont val="Calibri"/>
      </rPr>
      <t>Once edited, the server process must reload the authentication file before it can take effect. Improperly configured rules cannot update i.e. the old rules remain in place. The PostgreSQL logs will report the outcome of the SIGHUP:</t>
    </r>
    <r>
      <rPr>
        <sz val="11"/>
        <color rgb="FF000000"/>
        <rFont val="Calibri"/>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 following examples illustrate other possible configurations. The resultant "rule" of success/failure depends upon the first matching line:</t>
    </r>
    <r>
      <rPr>
        <sz val="11"/>
        <color rgb="FF000000"/>
        <rFont val="Calibri"/>
      </rPr>
      <t xml:space="preserve">
</t>
    </r>
    <r>
      <rPr>
        <sz val="11"/>
        <color rgb="FF006096"/>
        <rFont val="Roboto Condensed"/>
      </rPr>
      <t># allow only postgres user logins locally via UNIX socket</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postgres                                peer</t>
    </r>
    <r>
      <rPr>
        <sz val="11"/>
        <color rgb="FF006096"/>
        <rFont val="Roboto Condensed"/>
      </rPr>
      <t xml:space="preserve">
</t>
    </r>
    <r>
      <rPr>
        <sz val="11"/>
        <color rgb="FF000000"/>
        <rFont val="Calibri"/>
      </rPr>
      <t xml:space="preserve">
</t>
    </r>
    <r>
      <rPr>
        <sz val="11"/>
        <color rgb="FF006096"/>
        <rFont val="Roboto Condensed"/>
      </rPr>
      <t># allow all local users via UNIX socket</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all                                     peer</t>
    </r>
    <r>
      <rPr>
        <sz val="11"/>
        <color rgb="FF006096"/>
        <rFont val="Roboto Condensed"/>
      </rPr>
      <t xml:space="preserve">
</t>
    </r>
    <r>
      <rPr>
        <sz val="11"/>
        <color rgb="FF000000"/>
        <rFont val="Calibri"/>
      </rPr>
      <t xml:space="preserve">
</t>
    </r>
    <r>
      <rPr>
        <sz val="11"/>
        <color rgb="FF006096"/>
        <rFont val="Roboto Condensed"/>
      </rPr>
      <t># allow all local users, via UNIX socket, only if they are connecting to a db named the same as their username</t>
    </r>
    <r>
      <rPr>
        <sz val="11"/>
        <color rgb="FF006096"/>
        <rFont val="Roboto Condensed"/>
      </rPr>
      <t xml:space="preserve">
</t>
    </r>
    <r>
      <rPr>
        <sz val="11"/>
        <color rgb="FF006096"/>
        <rFont val="Roboto Condensed"/>
      </rPr>
      <t># e.g. if user 'bob' is connecting to a db named 'bob'</t>
    </r>
    <r>
      <rPr>
        <sz val="11"/>
        <color rgb="FF006096"/>
        <rFont val="Roboto Condensed"/>
      </rPr>
      <t xml:space="preserve">
</t>
    </r>
    <r>
      <rPr>
        <sz val="11"/>
        <color rgb="FF006096"/>
        <rFont val="Roboto Condensed"/>
      </rPr>
      <t># TYPE  DATABASE        USER                                    METHOD</t>
    </r>
    <r>
      <rPr>
        <sz val="11"/>
        <color rgb="FF006096"/>
        <rFont val="Roboto Condensed"/>
      </rPr>
      <t xml:space="preserve">
</t>
    </r>
    <r>
      <rPr>
        <sz val="11"/>
        <color rgb="FF006096"/>
        <rFont val="Roboto Condensed"/>
      </rPr>
      <t>local   samerole        all                                     peer</t>
    </r>
    <r>
      <rPr>
        <sz val="11"/>
        <color rgb="FF006096"/>
        <rFont val="Roboto Condensed"/>
      </rPr>
      <t xml:space="preserve">
</t>
    </r>
    <r>
      <rPr>
        <sz val="11"/>
        <color rgb="FF000000"/>
        <rFont val="Calibri"/>
      </rPr>
      <t xml:space="preserve">
</t>
    </r>
    <r>
      <rPr>
        <sz val="11"/>
        <color rgb="FF006096"/>
        <rFont val="Roboto Condensed"/>
      </rPr>
      <t># allow only local users, via UNIX socket, who are members of the 'rw' role in the db</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+rw                                     peer</t>
    </r>
    <r>
      <rPr>
        <sz val="11"/>
        <color rgb="FF006096"/>
        <rFont val="Roboto Condensed"/>
      </rPr>
      <t xml:space="preserve">
</t>
    </r>
  </si>
  <si>
    <r>
      <rPr>
        <sz val="11"/>
        <color rgb="FF000000"/>
        <rFont val="Calibri"/>
      </rPr>
      <t xml:space="preserve">A remote host login, via SSH, is arguably the most secure means of remotely accessing and administering the PostgreSQL server. Once connected to the PostgreSQL server, using the </t>
    </r>
    <r>
      <rPr>
        <b/>
        <sz val="11"/>
        <color rgb="FF000000"/>
        <rFont val="Calibri"/>
      </rPr>
      <t>psql</t>
    </r>
    <r>
      <rPr>
        <sz val="11"/>
        <color rgb="FF000000"/>
        <rFont val="Calibri"/>
      </rPr>
      <t xml:space="preserve"> client, via UNIX DOMAIN SOCKETS, while using the </t>
    </r>
    <r>
      <rPr>
        <b/>
        <sz val="11"/>
        <color rgb="FF000000"/>
        <rFont val="Calibri"/>
      </rPr>
      <t>peer</t>
    </r>
    <r>
      <rPr>
        <sz val="11"/>
        <color rgb="FF000000"/>
        <rFont val="Calibri"/>
      </rPr>
      <t xml:space="preserve"> authentication method is the most secure mechanism available for local database connections. Provided a database user account of the same name of the UNIX account has already been defined in the database, even ordinary user accounts can access the cluster in a similarly highly secure manner.</t>
    </r>
  </si>
  <si>
    <r>
      <rPr>
        <sz val="11"/>
        <color rgb="FF000000"/>
        <rFont val="Calibri"/>
      </rPr>
      <t>Newly created data clusters are empty of data and have only one user account, the superuser (</t>
    </r>
    <r>
      <rPr>
        <b/>
        <sz val="11"/>
        <color rgb="FF000000"/>
        <rFont val="Calibri"/>
      </rPr>
      <t>postgres</t>
    </r>
    <r>
      <rPr>
        <sz val="11"/>
        <color rgb="FF000000"/>
        <rFont val="Calibri"/>
      </rPr>
      <t xml:space="preserve">). By default, the data cluster superuser is named after the UNIX account. Login authentication is tested via UNIX DOMAIN SOCKETS by the UNIX user account </t>
    </r>
    <r>
      <rPr>
        <b/>
        <sz val="11"/>
        <color rgb="FF000000"/>
        <rFont val="Calibri"/>
      </rPr>
      <t>postgres</t>
    </r>
    <r>
      <rPr>
        <sz val="11"/>
        <color rgb="FF000000"/>
        <rFont val="Calibri"/>
      </rPr>
      <t xml:space="preserve">, the default account, and </t>
    </r>
    <r>
      <rPr>
        <b/>
        <sz val="11"/>
        <color rgb="FF000000"/>
        <rFont val="Calibri"/>
      </rPr>
      <t>set_user</t>
    </r>
    <r>
      <rPr>
        <sz val="11"/>
        <color rgb="FF000000"/>
        <rFont val="Calibri"/>
      </rPr>
      <t xml:space="preserve"> has not yet been configured: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postgres</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0000"/>
        <rFont val="Calibri"/>
      </rPr>
      <t xml:space="preserve">
</t>
    </r>
    <r>
      <rPr>
        <sz val="11"/>
        <color rgb="FF000000"/>
        <rFont val="Calibri"/>
      </rPr>
      <t>Login attempts by another UNIX user account as the superuser should be denied:</t>
    </r>
    <r>
      <rPr>
        <sz val="11"/>
        <color rgb="FF000000"/>
        <rFont val="Calibri"/>
      </rPr>
      <t xml:space="preserve">
</t>
    </r>
    <r>
      <rPr>
        <sz val="11"/>
        <color rgb="FF006096"/>
        <rFont val="Roboto Condensed"/>
      </rPr>
      <t># su - user1</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psql -U postgres -d postgres</t>
    </r>
    <r>
      <rPr>
        <sz val="11"/>
        <color rgb="FF006096"/>
        <rFont val="Roboto Condensed"/>
      </rPr>
      <t xml:space="preserve">
</t>
    </r>
    <r>
      <rPr>
        <sz val="11"/>
        <color rgb="FF006096"/>
        <rFont val="Roboto Condensed"/>
      </rPr>
      <t>psql: FATAL:  Peer authentication failed for user "postgres"</t>
    </r>
    <r>
      <rPr>
        <sz val="11"/>
        <color rgb="FF006096"/>
        <rFont val="Roboto Condensed"/>
      </rPr>
      <t xml:space="preserve">
</t>
    </r>
    <r>
      <rPr>
        <sz val="11"/>
        <color rgb="FF006096"/>
        <rFont val="Roboto Condensed"/>
      </rPr>
      <t># exit</t>
    </r>
    <r>
      <rPr>
        <sz val="11"/>
        <color rgb="FF006096"/>
        <rFont val="Roboto Condensed"/>
      </rPr>
      <t xml:space="preserve">
</t>
    </r>
    <r>
      <rPr>
        <sz val="11"/>
        <color rgb="FF000000"/>
        <rFont val="Calibri"/>
      </rPr>
      <t xml:space="preserve">
</t>
    </r>
    <r>
      <rPr>
        <sz val="11"/>
        <color rgb="FF000000"/>
        <rFont val="Calibri"/>
      </rPr>
      <t>This test demonstrates that not only is logging in as the superuser blocked, but so is logging in as another user:</t>
    </r>
    <r>
      <rPr>
        <sz val="11"/>
        <color rgb="FF000000"/>
        <rFont val="Calibri"/>
      </rPr>
      <t xml:space="preserve">
</t>
    </r>
    <r>
      <rPr>
        <sz val="11"/>
        <color rgb="FF006096"/>
        <rFont val="Roboto Condensed"/>
      </rPr>
      <t># su - user2</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user2</t>
    </r>
    <r>
      <rPr>
        <sz val="11"/>
        <color rgb="FF006096"/>
        <rFont val="Roboto Condensed"/>
      </rPr>
      <t xml:space="preserve">
</t>
    </r>
    <r>
      <rPr>
        <sz val="11"/>
        <color rgb="FF006096"/>
        <rFont val="Roboto Condensed"/>
      </rPr>
      <t># psql -U postgres -d postgres</t>
    </r>
    <r>
      <rPr>
        <sz val="11"/>
        <color rgb="FF006096"/>
        <rFont val="Roboto Condensed"/>
      </rPr>
      <t xml:space="preserve">
</t>
    </r>
    <r>
      <rPr>
        <sz val="11"/>
        <color rgb="FF006096"/>
        <rFont val="Roboto Condensed"/>
      </rPr>
      <t>psql: FATAL: Peer authentication failed for user "postgres"</t>
    </r>
    <r>
      <rPr>
        <sz val="11"/>
        <color rgb="FF006096"/>
        <rFont val="Roboto Condensed"/>
      </rPr>
      <t xml:space="preserve">
</t>
    </r>
    <r>
      <rPr>
        <sz val="11"/>
        <color rgb="FF006096"/>
        <rFont val="Roboto Condensed"/>
      </rPr>
      <t># psql -U user1 -d postgres</t>
    </r>
    <r>
      <rPr>
        <sz val="11"/>
        <color rgb="FF006096"/>
        <rFont val="Roboto Condensed"/>
      </rPr>
      <t xml:space="preserve">
</t>
    </r>
    <r>
      <rPr>
        <sz val="11"/>
        <color rgb="FF006096"/>
        <rFont val="Roboto Condensed"/>
      </rPr>
      <t>psql: FATAL: Peer authentication failed for user "user1"</t>
    </r>
    <r>
      <rPr>
        <sz val="11"/>
        <color rgb="FF006096"/>
        <rFont val="Roboto Condensed"/>
      </rPr>
      <t xml:space="preserve">
</t>
    </r>
    <r>
      <rPr>
        <sz val="11"/>
        <color rgb="FF006096"/>
        <rFont val="Roboto Condensed"/>
      </rPr>
      <t># psql -U user2 -d postgres</t>
    </r>
    <r>
      <rPr>
        <sz val="11"/>
        <color rgb="FF006096"/>
        <rFont val="Roboto Condensed"/>
      </rPr>
      <t xml:space="preserve">
</t>
    </r>
    <r>
      <rPr>
        <sz val="11"/>
        <color rgb="FF006096"/>
        <rFont val="Roboto Condensed"/>
      </rPr>
      <t>postgres=&gt;</t>
    </r>
    <r>
      <rPr>
        <sz val="11"/>
        <color rgb="FF006096"/>
        <rFont val="Roboto Condensed"/>
      </rPr>
      <t xml:space="preserve">
</t>
    </r>
  </si>
  <si>
    <t>5.4</t>
  </si>
  <si>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</si>
  <si>
    <r>
      <rPr>
        <sz val="11"/>
        <color rgb="FF000000"/>
        <rFont val="Calibri"/>
      </rPr>
      <t>Confirm a login attempt has been made by looking for a logged error message detailing the nature of the authenticating failure. In the case of failed login attempts, whether encrypted or unencrypted, check the following:</t>
    </r>
    <r>
      <rPr>
        <sz val="11"/>
        <color rgb="FF000000"/>
        <rFont val="Calibri"/>
      </rPr>
      <t xml:space="preserve">
</t>
    </r>
    <r>
      <rPr>
        <sz val="11"/>
        <color rgb="FF000000"/>
        <rFont val="Calibri"/>
      </rPr>
      <t>- The server should be sitting on a port exposed to the remote connecting host i.e. NOT ip address 127.0.0.1</t>
    </r>
    <r>
      <rPr>
        <sz val="11"/>
        <color rgb="FF000000"/>
        <rFont val="Calibri"/>
      </rPr>
      <t xml:space="preserve">
</t>
    </r>
    <r>
      <rPr>
        <sz val="11"/>
        <color rgb="FF006096"/>
        <rFont val="Roboto Condensed"/>
      </rPr>
      <t>listen_addresses = '*'</t>
    </r>
    <r>
      <rPr>
        <sz val="11"/>
        <color rgb="FF006096"/>
        <rFont val="Roboto Condensed"/>
      </rPr>
      <t xml:space="preserve">
</t>
    </r>
    <r>
      <rPr>
        <sz val="11"/>
        <color rgb="FF000000"/>
        <rFont val="Calibri"/>
      </rPr>
      <t xml:space="preserve">
</t>
    </r>
    <r>
      <rPr>
        <sz val="11"/>
        <color rgb="FF000000"/>
        <rFont val="Calibri"/>
      </rPr>
      <t xml:space="preserve">- An authenticating rule must exist in the file </t>
    </r>
    <r>
      <rPr>
        <b/>
        <sz val="11"/>
        <color rgb="FF000000"/>
        <rFont val="Calibri"/>
      </rPr>
      <t>pg_hba.conf</t>
    </r>
    <r>
      <rPr>
        <sz val="11"/>
        <color rgb="FF000000"/>
        <rFont val="Calibri"/>
      </rPr>
      <t xml:space="preserve">
</t>
    </r>
    <r>
      <rPr>
        <sz val="11"/>
        <color rgb="FF000000"/>
        <rFont val="Calibri"/>
      </rPr>
      <t xml:space="preserve">This example permits encrypted sessions for the </t>
    </r>
    <r>
      <rPr>
        <b/>
        <sz val="11"/>
        <color rgb="FF000000"/>
        <rFont val="Calibri"/>
      </rPr>
      <t>postgres</t>
    </r>
    <r>
      <rPr>
        <sz val="11"/>
        <color rgb="FF000000"/>
        <rFont val="Calibri"/>
      </rPr>
      <t xml:space="preserve"> role and denies all unencrypted sessions for the </t>
    </r>
    <r>
      <rPr>
        <b/>
        <sz val="11"/>
        <color rgb="FF000000"/>
        <rFont val="Calibri"/>
      </rPr>
      <t>postgres</t>
    </r>
    <r>
      <rPr>
        <sz val="11"/>
        <color rgb="FF000000"/>
        <rFont val="Calibri"/>
      </rPr>
      <t xml:space="preserve"> role:</t>
    </r>
    <r>
      <rPr>
        <sz val="11"/>
        <color rgb="FF000000"/>
        <rFont val="Calibri"/>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hostssl    all             postgres         0.0.0.0/0          scram-sha-256</t>
    </r>
    <r>
      <rPr>
        <sz val="11"/>
        <color rgb="FF006096"/>
        <rFont val="Roboto Condensed"/>
      </rPr>
      <t xml:space="preserve">
</t>
    </r>
    <r>
      <rPr>
        <sz val="11"/>
        <color rgb="FF006096"/>
        <rFont val="Roboto Condensed"/>
      </rPr>
      <t>hostnossl  all             postgres         0.0.0.0/0          reject</t>
    </r>
    <r>
      <rPr>
        <sz val="11"/>
        <color rgb="FF006096"/>
        <rFont val="Roboto Condensed"/>
      </rPr>
      <t xml:space="preserve">
</t>
    </r>
    <r>
      <rPr>
        <sz val="11"/>
        <color rgb="FF000000"/>
        <rFont val="Calibri"/>
      </rPr>
      <t xml:space="preserve">
</t>
    </r>
    <r>
      <rPr>
        <sz val="11"/>
        <color rgb="FF000000"/>
        <rFont val="Calibri"/>
      </rPr>
      <t xml:space="preserve">The following examples illustrate other possible configurations. The resultant "rule" of success/failure depends upon the </t>
    </r>
    <r>
      <rPr>
        <b/>
        <sz val="11"/>
        <color rgb="FF000000"/>
        <rFont val="Calibri"/>
      </rPr>
      <t>first matching line</t>
    </r>
    <r>
      <rPr>
        <sz val="11"/>
        <color rgb="FF000000"/>
        <rFont val="Calibri"/>
      </rPr>
      <t>.</t>
    </r>
    <r>
      <rPr>
        <sz val="11"/>
        <color rgb="FF000000"/>
        <rFont val="Calibri"/>
      </rPr>
      <t xml:space="preserve">
</t>
    </r>
    <r>
      <rPr>
        <sz val="11"/>
        <color rgb="FF006096"/>
        <rFont val="Roboto Condensed"/>
      </rPr>
      <t># allow 'postgres' user only from 'localhost/loopback' connections</t>
    </r>
    <r>
      <rPr>
        <sz val="11"/>
        <color rgb="FF006096"/>
        <rFont val="Roboto Condensed"/>
      </rPr>
      <t xml:space="preserve">
</t>
    </r>
    <r>
      <rPr>
        <sz val="11"/>
        <color rgb="FF006096"/>
        <rFont val="Roboto Condensed"/>
      </rPr>
      <t># and only if you know the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all             postgres        127.0.0.1/32            scram-sha-256</t>
    </r>
    <r>
      <rPr>
        <sz val="11"/>
        <color rgb="FF006096"/>
        <rFont val="Roboto Condensed"/>
      </rPr>
      <t xml:space="preserve">
</t>
    </r>
    <r>
      <rPr>
        <sz val="11"/>
        <color rgb="FF006096"/>
        <rFont val="Roboto Condensed"/>
      </rPr>
      <t xml:space="preserve"># allow users to connect remotely only to the database named after them, </t>
    </r>
    <r>
      <rPr>
        <sz val="11"/>
        <color rgb="FF006096"/>
        <rFont val="Roboto Condensed"/>
      </rPr>
      <t xml:space="preserve">
</t>
    </r>
    <r>
      <rPr>
        <sz val="11"/>
        <color rgb="FF006096"/>
        <rFont val="Roboto Condensed"/>
      </rPr>
      <t># with the correct user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samerole        all             0.0.0.0/0               scram-sha-256</t>
    </r>
    <r>
      <rPr>
        <sz val="11"/>
        <color rgb="FF006096"/>
        <rFont val="Roboto Condensed"/>
      </rPr>
      <t xml:space="preserve">
</t>
    </r>
    <r>
      <rPr>
        <sz val="11"/>
        <color rgb="FF006096"/>
        <rFont val="Roboto Condensed"/>
      </rPr>
      <t># allow only those users who are a member of the 'rw' role to connect</t>
    </r>
    <r>
      <rPr>
        <sz val="11"/>
        <color rgb="FF006096"/>
        <rFont val="Roboto Condensed"/>
      </rPr>
      <t xml:space="preserve">
</t>
    </r>
    <r>
      <rPr>
        <sz val="11"/>
        <color rgb="FF006096"/>
        <rFont val="Roboto Condensed"/>
      </rPr>
      <t># only to the database named after them, with the correct user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samerole        +rw             0.0.0.0/0               scram-sha-256</t>
    </r>
    <r>
      <rPr>
        <sz val="11"/>
        <color rgb="FF006096"/>
        <rFont val="Roboto Condensed"/>
      </rPr>
      <t xml:space="preserve">
</t>
    </r>
  </si>
  <si>
    <r>
      <rPr>
        <sz val="11"/>
        <color rgb="FF000000"/>
        <rFont val="Calibri"/>
      </rPr>
      <t>A large number of authentication METHODs are available for hosts connecting using TCP/IP sockets, including:</t>
    </r>
    <r>
      <rPr>
        <sz val="11"/>
        <color rgb="FF000000"/>
        <rFont val="Calibri"/>
      </rPr>
      <t xml:space="preserve">
</t>
    </r>
    <r>
      <rPr>
        <sz val="11"/>
        <color rgb="FF000000"/>
        <rFont val="Calibri"/>
      </rPr>
      <t xml:space="preserve">- </t>
    </r>
    <r>
      <rPr>
        <b/>
        <sz val="11"/>
        <color rgb="FF000000"/>
        <rFont val="Calibri"/>
      </rPr>
      <t>trust</t>
    </r>
    <r>
      <rPr>
        <sz val="11"/>
        <color rgb="FF000000"/>
        <rFont val="Calibri"/>
      </rPr>
      <t xml:space="preserve">
</t>
    </r>
    <r>
      <rPr>
        <sz val="11"/>
        <color rgb="FF000000"/>
        <rFont val="Calibri"/>
      </rPr>
      <t xml:space="preserve">- </t>
    </r>
    <r>
      <rPr>
        <b/>
        <sz val="11"/>
        <color rgb="FF000000"/>
        <rFont val="Calibri"/>
      </rPr>
      <t>reject</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t>
    </r>
    <r>
      <rPr>
        <sz val="11"/>
        <color rgb="FF000000"/>
        <rFont val="Calibri"/>
      </rPr>
      <t xml:space="preserve">- </t>
    </r>
    <r>
      <rPr>
        <b/>
        <sz val="11"/>
        <color rgb="FF000000"/>
        <rFont val="Calibri"/>
      </rPr>
      <t>scram-sha-256</t>
    </r>
    <r>
      <rPr>
        <sz val="11"/>
        <color rgb="FF000000"/>
        <rFont val="Calibri"/>
      </rPr>
      <t xml:space="preserve">
</t>
    </r>
    <r>
      <rPr>
        <sz val="11"/>
        <color rgb="FF000000"/>
        <rFont val="Calibri"/>
      </rPr>
      <t xml:space="preserve">- </t>
    </r>
    <r>
      <rPr>
        <b/>
        <sz val="11"/>
        <color rgb="FF000000"/>
        <rFont val="Calibri"/>
      </rPr>
      <t>password</t>
    </r>
    <r>
      <rPr>
        <sz val="11"/>
        <color rgb="FF000000"/>
        <rFont val="Calibri"/>
      </rPr>
      <t xml:space="preserve">
</t>
    </r>
    <r>
      <rPr>
        <sz val="11"/>
        <color rgb="FF000000"/>
        <rFont val="Calibri"/>
      </rPr>
      <t xml:space="preserve">- </t>
    </r>
    <r>
      <rPr>
        <b/>
        <sz val="11"/>
        <color rgb="FF000000"/>
        <rFont val="Calibri"/>
      </rPr>
      <t>gss</t>
    </r>
    <r>
      <rPr>
        <sz val="11"/>
        <color rgb="FF000000"/>
        <rFont val="Calibri"/>
      </rPr>
      <t xml:space="preserve">
</t>
    </r>
    <r>
      <rPr>
        <sz val="11"/>
        <color rgb="FF000000"/>
        <rFont val="Calibri"/>
      </rPr>
      <t xml:space="preserve">- </t>
    </r>
    <r>
      <rPr>
        <b/>
        <sz val="11"/>
        <color rgb="FF000000"/>
        <rFont val="Calibri"/>
      </rPr>
      <t>sspi</t>
    </r>
    <r>
      <rPr>
        <sz val="11"/>
        <color rgb="FF000000"/>
        <rFont val="Calibri"/>
      </rPr>
      <t xml:space="preserve">
</t>
    </r>
    <r>
      <rPr>
        <sz val="11"/>
        <color rgb="FF000000"/>
        <rFont val="Calibri"/>
      </rPr>
      <t xml:space="preserve">- </t>
    </r>
    <r>
      <rPr>
        <b/>
        <sz val="11"/>
        <color rgb="FF000000"/>
        <rFont val="Calibri"/>
      </rPr>
      <t>ident</t>
    </r>
    <r>
      <rPr>
        <sz val="11"/>
        <color rgb="FF000000"/>
        <rFont val="Calibri"/>
      </rPr>
      <t xml:space="preserve">
</t>
    </r>
    <r>
      <rPr>
        <sz val="11"/>
        <color rgb="FF000000"/>
        <rFont val="Calibri"/>
      </rPr>
      <t xml:space="preserve">- </t>
    </r>
    <r>
      <rPr>
        <b/>
        <sz val="11"/>
        <color rgb="FF000000"/>
        <rFont val="Calibri"/>
      </rPr>
      <t>pam</t>
    </r>
    <r>
      <rPr>
        <sz val="11"/>
        <color rgb="FF000000"/>
        <rFont val="Calibri"/>
      </rPr>
      <t xml:space="preserve">
</t>
    </r>
    <r>
      <rPr>
        <sz val="11"/>
        <color rgb="FF000000"/>
        <rFont val="Calibri"/>
      </rPr>
      <t xml:space="preserve">- </t>
    </r>
    <r>
      <rPr>
        <b/>
        <sz val="11"/>
        <color rgb="FF000000"/>
        <rFont val="Calibri"/>
      </rPr>
      <t>ldap</t>
    </r>
    <r>
      <rPr>
        <sz val="11"/>
        <color rgb="FF000000"/>
        <rFont val="Calibri"/>
      </rPr>
      <t xml:space="preserve">
</t>
    </r>
    <r>
      <rPr>
        <sz val="11"/>
        <color rgb="FF000000"/>
        <rFont val="Calibri"/>
      </rPr>
      <t xml:space="preserve">- </t>
    </r>
    <r>
      <rPr>
        <b/>
        <sz val="11"/>
        <color rgb="FF000000"/>
        <rFont val="Calibri"/>
      </rPr>
      <t>radius</t>
    </r>
    <r>
      <rPr>
        <sz val="11"/>
        <color rgb="FF000000"/>
        <rFont val="Calibri"/>
      </rPr>
      <t xml:space="preserve">
</t>
    </r>
    <r>
      <rPr>
        <sz val="11"/>
        <color rgb="FF000000"/>
        <rFont val="Calibri"/>
      </rPr>
      <t xml:space="preserve">- </t>
    </r>
    <r>
      <rPr>
        <b/>
        <sz val="11"/>
        <color rgb="FF000000"/>
        <rFont val="Calibri"/>
      </rPr>
      <t>cert</t>
    </r>
    <r>
      <rPr>
        <sz val="11"/>
        <color rgb="FF000000"/>
        <rFont val="Calibri"/>
      </rPr>
      <t xml:space="preserve">
</t>
    </r>
    <r>
      <rPr>
        <sz val="11"/>
        <color rgb="FF000000"/>
        <rFont val="Calibri"/>
      </rPr>
      <t xml:space="preserve">METHODs </t>
    </r>
    <r>
      <rPr>
        <b/>
        <sz val="11"/>
        <color rgb="FF000000"/>
        <rFont val="Calibri"/>
      </rPr>
      <t>trust</t>
    </r>
    <r>
      <rPr>
        <sz val="11"/>
        <color rgb="FF000000"/>
        <rFont val="Calibri"/>
      </rPr>
      <t xml:space="preserve">, </t>
    </r>
    <r>
      <rPr>
        <b/>
        <sz val="11"/>
        <color rgb="FF000000"/>
        <rFont val="Calibri"/>
      </rPr>
      <t>password</t>
    </r>
    <r>
      <rPr>
        <sz val="11"/>
        <color rgb="FF000000"/>
        <rFont val="Calibri"/>
      </rPr>
      <t xml:space="preserve">, and </t>
    </r>
    <r>
      <rPr>
        <b/>
        <sz val="11"/>
        <color rgb="FF000000"/>
        <rFont val="Calibri"/>
      </rPr>
      <t>ident</t>
    </r>
    <r>
      <rPr>
        <sz val="11"/>
        <color rgb="FF000000"/>
        <rFont val="Calibri"/>
      </rPr>
      <t xml:space="preserve"> are </t>
    </r>
    <r>
      <rPr>
        <b/>
        <sz val="11"/>
        <color rgb="FF000000"/>
        <rFont val="Calibri"/>
      </rPr>
      <t>not</t>
    </r>
    <r>
      <rPr>
        <sz val="11"/>
        <color rgb="FF000000"/>
        <rFont val="Calibri"/>
      </rPr>
      <t xml:space="preserve"> to be used for remote logins.</t>
    </r>
    <r>
      <rPr>
        <sz val="11"/>
        <color rgb="FF000000"/>
        <rFont val="Calibri"/>
      </rPr>
      <t xml:space="preserve">
</t>
    </r>
    <r>
      <rPr>
        <sz val="11"/>
        <color rgb="FF000000"/>
        <rFont val="Calibri"/>
      </rPr>
      <t xml:space="preserve">METHOD </t>
    </r>
    <r>
      <rPr>
        <b/>
        <sz val="11"/>
        <color rgb="FF000000"/>
        <rFont val="Calibri"/>
      </rPr>
      <t>md5</t>
    </r>
    <r>
      <rPr>
        <sz val="11"/>
        <color rgb="FF000000"/>
        <rFont val="Calibri"/>
      </rPr>
      <t xml:space="preserve"> is the most popular and can be used in both encrypted and unencrypted sessions, however, </t>
    </r>
    <r>
      <rPr>
        <i/>
        <sz val="11"/>
        <color rgb="FF000000"/>
        <rFont val="Calibri"/>
      </rPr>
      <t>it is vulnerable to packet replay attacks</t>
    </r>
    <r>
      <rPr>
        <sz val="11"/>
        <color rgb="FF000000"/>
        <rFont val="Calibri"/>
      </rPr>
      <t xml:space="preserve">. </t>
    </r>
    <r>
      <rPr>
        <b/>
        <sz val="11"/>
        <color rgb="FF000000"/>
        <rFont val="Calibri"/>
      </rPr>
      <t xml:space="preserve">It is recommended that </t>
    </r>
    <r>
      <rPr>
        <b/>
        <sz val="11"/>
        <color rgb="FF000000"/>
        <rFont val="Calibri"/>
      </rPr>
      <t>scram-sha-256</t>
    </r>
    <r>
      <rPr>
        <b/>
        <sz val="11"/>
        <color rgb="FF000000"/>
        <rFont val="Calibri"/>
      </rPr>
      <t xml:space="preserve"> be used instead of </t>
    </r>
    <r>
      <rPr>
        <b/>
        <sz val="11"/>
        <color rgb="FF000000"/>
        <rFont val="Calibri"/>
      </rPr>
      <t>md5</t>
    </r>
    <r>
      <rPr>
        <b/>
        <sz val="11"/>
        <color rgb="FF000000"/>
        <rFont val="Calibri"/>
      </rPr>
      <t>.</t>
    </r>
    <r>
      <rPr>
        <sz val="11"/>
        <color rgb="FF000000"/>
        <rFont val="Calibri"/>
      </rPr>
      <t xml:space="preserve">
</t>
    </r>
    <r>
      <rPr>
        <sz val="11"/>
        <color rgb="FF000000"/>
        <rFont val="Calibri"/>
      </rPr>
      <t xml:space="preserve">Use of the </t>
    </r>
    <r>
      <rPr>
        <b/>
        <sz val="11"/>
        <color rgb="FF000000"/>
        <rFont val="Calibri"/>
      </rPr>
      <t>gss</t>
    </r>
    <r>
      <rPr>
        <sz val="11"/>
        <color rgb="FF000000"/>
        <rFont val="Calibri"/>
      </rPr>
      <t xml:space="preserve">, </t>
    </r>
    <r>
      <rPr>
        <b/>
        <sz val="11"/>
        <color rgb="FF000000"/>
        <rFont val="Calibri"/>
      </rPr>
      <t>sspi</t>
    </r>
    <r>
      <rPr>
        <sz val="11"/>
        <color rgb="FF000000"/>
        <rFont val="Calibri"/>
      </rPr>
      <t xml:space="preserve">, </t>
    </r>
    <r>
      <rPr>
        <b/>
        <sz val="11"/>
        <color rgb="FF000000"/>
        <rFont val="Calibri"/>
      </rPr>
      <t>pam</t>
    </r>
    <r>
      <rPr>
        <sz val="11"/>
        <color rgb="FF000000"/>
        <rFont val="Calibri"/>
      </rPr>
      <t xml:space="preserve">, </t>
    </r>
    <r>
      <rPr>
        <b/>
        <sz val="11"/>
        <color rgb="FF000000"/>
        <rFont val="Calibri"/>
      </rPr>
      <t>ldap</t>
    </r>
    <r>
      <rPr>
        <sz val="11"/>
        <color rgb="FF000000"/>
        <rFont val="Calibri"/>
      </rPr>
      <t xml:space="preserve">, </t>
    </r>
    <r>
      <rPr>
        <b/>
        <sz val="11"/>
        <color rgb="FF000000"/>
        <rFont val="Calibri"/>
      </rPr>
      <t>radius</t>
    </r>
    <r>
      <rPr>
        <sz val="11"/>
        <color rgb="FF000000"/>
        <rFont val="Calibri"/>
      </rPr>
      <t xml:space="preserve">, and </t>
    </r>
    <r>
      <rPr>
        <b/>
        <sz val="11"/>
        <color rgb="FF000000"/>
        <rFont val="Calibri"/>
      </rPr>
      <t>cert</t>
    </r>
    <r>
      <rPr>
        <sz val="11"/>
        <color rgb="FF000000"/>
        <rFont val="Calibri"/>
      </rPr>
      <t xml:space="preserve"> METHODs are dependent upon the availability of external authenticating processes/services and thus are not covered in this benchmark.</t>
    </r>
  </si>
  <si>
    <r>
      <rPr>
        <sz val="11"/>
        <color rgb="FF000000"/>
        <rFont val="Calibri"/>
      </rPr>
      <t xml:space="preserve">Newly created data clusters are empty of data and have only one user account, the superuser. By default, the data cluster superuser is named after the UNIX account </t>
    </r>
    <r>
      <rPr>
        <b/>
        <sz val="11"/>
        <color rgb="FF000000"/>
        <rFont val="Calibri"/>
      </rPr>
      <t>postgres</t>
    </r>
    <r>
      <rPr>
        <sz val="11"/>
        <color rgb="FF000000"/>
        <rFont val="Calibri"/>
      </rPr>
      <t>. Login authentication can be tested via TCP/IP SOCKETS by any UNIX user account from the local host.</t>
    </r>
    <r>
      <rPr>
        <sz val="11"/>
        <color rgb="FF000000"/>
        <rFont val="Calibri"/>
      </rPr>
      <t xml:space="preserve">
</t>
    </r>
    <r>
      <rPr>
        <sz val="11"/>
        <color rgb="FF000000"/>
        <rFont val="Calibri"/>
      </rPr>
      <t>A password must be assigned to each login ROLE:</t>
    </r>
    <r>
      <rPr>
        <sz val="11"/>
        <color rgb="FF000000"/>
        <rFont val="Calibri"/>
      </rPr>
      <t xml:space="preserve">
</t>
    </r>
    <r>
      <rPr>
        <sz val="11"/>
        <color rgb="FF006096"/>
        <rFont val="Roboto Condensed"/>
      </rPr>
      <t>postgres=# ALTER ROLE postgres WITH PASSWORD 'secret_password';</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Test an unencrypted session:</t>
    </r>
    <r>
      <rPr>
        <sz val="11"/>
        <color rgb="FF000000"/>
        <rFont val="Calibri"/>
      </rPr>
      <t xml:space="preserve">
</t>
    </r>
    <r>
      <rPr>
        <sz val="11"/>
        <color rgb="FF006096"/>
        <rFont val="Roboto Condensed"/>
      </rPr>
      <t># psql 'host=localhost user=postgres sslmode=disable'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Test an encrypted session:</t>
    </r>
    <r>
      <rPr>
        <sz val="11"/>
        <color rgb="FF000000"/>
        <rFont val="Calibri"/>
      </rPr>
      <t xml:space="preserve">
</t>
    </r>
    <r>
      <rPr>
        <sz val="11"/>
        <color rgb="FF006096"/>
        <rFont val="Roboto Condensed"/>
      </rPr>
      <t># psql 'host=localhost user=postgres sslmode=require'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Remote logins repeat the previous invocations but, of course, from the remote host:</t>
    </r>
    <r>
      <rPr>
        <sz val="11"/>
        <color rgb="FF000000"/>
        <rFont val="Calibri"/>
      </rPr>
      <t xml:space="preserve">
</t>
    </r>
    <r>
      <rPr>
        <sz val="11"/>
        <color rgb="FF000000"/>
        <rFont val="Calibri"/>
      </rPr>
      <t>Test unencrypted session:</t>
    </r>
    <r>
      <rPr>
        <sz val="11"/>
        <color rgb="FF000000"/>
        <rFont val="Calibri"/>
      </rPr>
      <t xml:space="preserve">
</t>
    </r>
    <r>
      <rPr>
        <sz val="11"/>
        <color rgb="FF006096"/>
        <rFont val="Roboto Condensed"/>
      </rPr>
      <t># psql 'host=server-name-or-IP user=postgres sslmode=disable'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Test encrypted sessions:</t>
    </r>
    <r>
      <rPr>
        <sz val="11"/>
        <color rgb="FF000000"/>
        <rFont val="Calibri"/>
      </rPr>
      <t xml:space="preserve">
</t>
    </r>
    <r>
      <rPr>
        <sz val="11"/>
        <color rgb="FF006096"/>
        <rFont val="Roboto Condensed"/>
      </rPr>
      <t># psql 'host=server-name-or-IP user=postgres sslmode=require'</t>
    </r>
    <r>
      <rPr>
        <sz val="11"/>
        <color rgb="FF006096"/>
        <rFont val="Roboto Condensed"/>
      </rPr>
      <t xml:space="preserve">
</t>
    </r>
    <r>
      <rPr>
        <sz val="11"/>
        <color rgb="FF006096"/>
        <rFont val="Roboto Condensed"/>
      </rPr>
      <t>Password:</t>
    </r>
    <r>
      <rPr>
        <sz val="11"/>
        <color rgb="FF006096"/>
        <rFont val="Roboto Condensed"/>
      </rPr>
      <t xml:space="preserve">
</t>
    </r>
  </si>
  <si>
    <r>
      <rPr>
        <sz val="11"/>
        <color rgb="FF000000"/>
        <rFont val="Calibri"/>
      </rPr>
      <t xml:space="preserve">The availability of the different password-based authentication methods depends on how a user's password on the server is encrypted (or hashed, more accurately). This is controlled by the configuration parameter </t>
    </r>
    <r>
      <rPr>
        <b/>
        <sz val="11"/>
        <color rgb="FF000000"/>
        <rFont val="Calibri"/>
      </rPr>
      <t>password_encryption</t>
    </r>
    <r>
      <rPr>
        <sz val="11"/>
        <color rgb="FF000000"/>
        <rFont val="Calibri"/>
      </rPr>
      <t xml:space="preserve"> at the time the password is set.</t>
    </r>
    <r>
      <rPr>
        <sz val="11"/>
        <color rgb="FF000000"/>
        <rFont val="Calibri"/>
      </rPr>
      <t xml:space="preserve">
</t>
    </r>
    <r>
      <rPr>
        <sz val="11"/>
        <color rgb="FF000000"/>
        <rFont val="Calibri"/>
      </rPr>
      <t xml:space="preserve">If a password was encrypted using the </t>
    </r>
    <r>
      <rPr>
        <b/>
        <sz val="11"/>
        <color rgb="FF000000"/>
        <rFont val="Calibri"/>
      </rPr>
      <t>scram-sha-256</t>
    </r>
    <r>
      <rPr>
        <sz val="11"/>
        <color rgb="FF000000"/>
        <rFont val="Calibri"/>
      </rPr>
      <t xml:space="preserve"> setting, then it can be used for the authentication methods </t>
    </r>
    <r>
      <rPr>
        <b/>
        <sz val="11"/>
        <color rgb="FF000000"/>
        <rFont val="Calibri"/>
      </rPr>
      <t>scram-sha-256</t>
    </r>
    <r>
      <rPr>
        <sz val="11"/>
        <color rgb="FF000000"/>
        <rFont val="Calibri"/>
      </rPr>
      <t xml:space="preserve">, </t>
    </r>
    <r>
      <rPr>
        <b/>
        <sz val="11"/>
        <color rgb="FF000000"/>
        <rFont val="Calibri"/>
      </rPr>
      <t>md5</t>
    </r>
    <r>
      <rPr>
        <sz val="11"/>
        <color rgb="FF000000"/>
        <rFont val="Calibri"/>
      </rPr>
      <t xml:space="preserve">, and </t>
    </r>
    <r>
      <rPr>
        <b/>
        <sz val="11"/>
        <color rgb="FF000000"/>
        <rFont val="Calibri"/>
      </rPr>
      <t>password</t>
    </r>
    <r>
      <rPr>
        <sz val="11"/>
        <color rgb="FF000000"/>
        <rFont val="Calibri"/>
      </rPr>
      <t xml:space="preserve"> (but password transmission will be in plain text in the latter case).</t>
    </r>
    <r>
      <rPr>
        <sz val="11"/>
        <color rgb="FF000000"/>
        <rFont val="Calibri"/>
      </rPr>
      <t xml:space="preserve">
</t>
    </r>
    <r>
      <rPr>
        <sz val="11"/>
        <color rgb="FF000000"/>
        <rFont val="Calibri"/>
      </rPr>
      <t xml:space="preserve">If a password was encrypted using the </t>
    </r>
    <r>
      <rPr>
        <b/>
        <sz val="11"/>
        <color rgb="FF000000"/>
        <rFont val="Calibri"/>
      </rPr>
      <t>md5</t>
    </r>
    <r>
      <rPr>
        <sz val="11"/>
        <color rgb="FF000000"/>
        <rFont val="Calibri"/>
      </rPr>
      <t xml:space="preserve"> setting, then it can be used only for the </t>
    </r>
    <r>
      <rPr>
        <b/>
        <sz val="11"/>
        <color rgb="FF000000"/>
        <rFont val="Calibri"/>
      </rPr>
      <t>md5</t>
    </r>
    <r>
      <rPr>
        <sz val="11"/>
        <color rgb="FF000000"/>
        <rFont val="Calibri"/>
      </rPr>
      <t xml:space="preserve"> and </t>
    </r>
    <r>
      <rPr>
        <b/>
        <sz val="11"/>
        <color rgb="FF000000"/>
        <rFont val="Calibri"/>
      </rPr>
      <t>password</t>
    </r>
    <r>
      <rPr>
        <sz val="11"/>
        <color rgb="FF000000"/>
        <rFont val="Calibri"/>
      </rPr>
      <t xml:space="preserve"> authentication method specifications (again, with the password transmitted in plain text in the latter case).</t>
    </r>
    <r>
      <rPr>
        <sz val="11"/>
        <color rgb="FF000000"/>
        <rFont val="Calibri"/>
      </rPr>
      <t xml:space="preserve">
</t>
    </r>
    <r>
      <rPr>
        <sz val="11"/>
        <color rgb="FF000000"/>
        <rFont val="Calibri"/>
      </rPr>
      <t>Previous PostgreSQL releases supported storing the password on the server in plain text. This is no longer possible.</t>
    </r>
    <r>
      <rPr>
        <sz val="11"/>
        <color rgb="FF000000"/>
        <rFont val="Calibri"/>
      </rPr>
      <t xml:space="preserve">
</t>
    </r>
    <r>
      <rPr>
        <sz val="11"/>
        <color rgb="FF000000"/>
        <rFont val="Calibri"/>
      </rPr>
      <t xml:space="preserve">To check the currently stored password hashes, see the system catalog </t>
    </r>
    <r>
      <rPr>
        <b/>
        <sz val="11"/>
        <color rgb="FF000000"/>
        <rFont val="Calibri"/>
      </rPr>
      <t>pg_authid</t>
    </r>
    <r>
      <rPr>
        <sz val="11"/>
        <color rgb="FF000000"/>
        <rFont val="Calibri"/>
      </rPr>
      <t>.</t>
    </r>
    <r>
      <rPr>
        <sz val="11"/>
        <color rgb="FF000000"/>
        <rFont val="Calibri"/>
      </rPr>
      <t xml:space="preserve">
</t>
    </r>
    <r>
      <rPr>
        <sz val="11"/>
        <color rgb="FF000000"/>
        <rFont val="Calibri"/>
      </rPr>
      <t xml:space="preserve">To upgrade an existing installation from </t>
    </r>
    <r>
      <rPr>
        <b/>
        <sz val="11"/>
        <color rgb="FF000000"/>
        <rFont val="Calibri"/>
      </rPr>
      <t>md5</t>
    </r>
    <r>
      <rPr>
        <sz val="11"/>
        <color rgb="FF000000"/>
        <rFont val="Calibri"/>
      </rPr>
      <t xml:space="preserve"> to </t>
    </r>
    <r>
      <rPr>
        <b/>
        <sz val="11"/>
        <color rgb="FF000000"/>
        <rFont val="Calibri"/>
      </rPr>
      <t>scram-sha-256</t>
    </r>
    <r>
      <rPr>
        <sz val="11"/>
        <color rgb="FF000000"/>
        <rFont val="Calibri"/>
      </rPr>
      <t xml:space="preserve">, after having ensured that all client libraries in use are new enough to support SCRAM, set </t>
    </r>
    <r>
      <rPr>
        <b/>
        <sz val="11"/>
        <color rgb="FF000000"/>
        <rFont val="Calibri"/>
      </rPr>
      <t>password_encryption = 'scram-sha-256'</t>
    </r>
    <r>
      <rPr>
        <sz val="11"/>
        <color rgb="FF000000"/>
        <rFont val="Calibri"/>
      </rPr>
      <t xml:space="preserve"> in </t>
    </r>
    <r>
      <rPr>
        <b/>
        <sz val="11"/>
        <color rgb="FF000000"/>
        <rFont val="Calibri"/>
      </rPr>
      <t>postgresql.conf</t>
    </r>
    <r>
      <rPr>
        <sz val="11"/>
        <color rgb="FF000000"/>
        <rFont val="Calibri"/>
      </rPr>
      <t xml:space="preserve">, reload the </t>
    </r>
    <r>
      <rPr>
        <b/>
        <sz val="11"/>
        <color rgb="FF000000"/>
        <rFont val="Calibri"/>
      </rPr>
      <t>postmaster</t>
    </r>
    <r>
      <rPr>
        <sz val="11"/>
        <color rgb="FF000000"/>
        <rFont val="Calibri"/>
      </rPr>
      <t xml:space="preserve">, make all users set new passwords, and change the authentication method specifications in </t>
    </r>
    <r>
      <rPr>
        <b/>
        <sz val="11"/>
        <color rgb="FF000000"/>
        <rFont val="Calibri"/>
      </rPr>
      <t>pg_hba.conf</t>
    </r>
    <r>
      <rPr>
        <sz val="11"/>
        <color rgb="FF000000"/>
        <rFont val="Calibri"/>
      </rPr>
      <t xml:space="preserve"> to </t>
    </r>
    <r>
      <rPr>
        <b/>
        <sz val="11"/>
        <color rgb="FF000000"/>
        <rFont val="Calibri"/>
      </rPr>
      <t>scram-sha-256</t>
    </r>
    <r>
      <rPr>
        <sz val="11"/>
        <color rgb="FF000000"/>
        <rFont val="Calibri"/>
      </rPr>
      <t>.</t>
    </r>
  </si>
  <si>
    <t>5.5</t>
  </si>
  <si>
    <r>
      <rPr>
        <sz val="11"/>
        <rFont val="Calibri"/>
      </rPr>
      <t>Ensure per-account connection limits are used</t>
    </r>
  </si>
  <si>
    <r>
      <rPr>
        <sz val="11"/>
        <color rgb="FF000000"/>
        <rFont val="Calibri"/>
      </rPr>
      <t>Set a per-user connection limit by running:</t>
    </r>
    <r>
      <rPr>
        <sz val="11"/>
        <color rgb="FF000000"/>
        <rFont val="Calibri"/>
      </rPr>
      <t xml:space="preserve">
</t>
    </r>
    <r>
      <rPr>
        <sz val="11"/>
        <color rgb="FF006096"/>
        <rFont val="Roboto Condensed"/>
      </rPr>
      <t xml:space="preserve"> ALTER USER &lt;dbuser&gt; CONNECTION LIMIT &lt;reasonable concurrent connection count&gt;;</t>
    </r>
    <r>
      <rPr>
        <sz val="11"/>
        <color rgb="FF006096"/>
        <rFont val="Roboto Condensed"/>
      </rPr>
      <t xml:space="preserve">
</t>
    </r>
  </si>
  <si>
    <r>
      <rPr>
        <sz val="11"/>
        <color rgb="FF000000"/>
        <rFont val="Calibri"/>
      </rPr>
      <t>Limiting concurrent connections to a PostgreSQL server can be used to reduce the risk of Denial of Service (DoS) attacks.</t>
    </r>
  </si>
  <si>
    <r>
      <rPr>
        <sz val="11"/>
        <color rgb="FF000000"/>
        <rFont val="Calibri"/>
      </rPr>
      <t>To check the connection limits for all users, run the following:</t>
    </r>
    <r>
      <rPr>
        <sz val="11"/>
        <color rgb="FF000000"/>
        <rFont val="Calibri"/>
      </rPr>
      <t xml:space="preserve">
</t>
    </r>
    <r>
      <rPr>
        <sz val="11"/>
        <color rgb="FF006096"/>
        <rFont val="Roboto Condensed"/>
      </rPr>
      <t>SELECT rolname, rolconnlimit</t>
    </r>
    <r>
      <rPr>
        <sz val="11"/>
        <color rgb="FF006096"/>
        <rFont val="Roboto Condensed"/>
      </rPr>
      <t xml:space="preserve">
</t>
    </r>
    <r>
      <rPr>
        <sz val="11"/>
        <color rgb="FF006096"/>
        <rFont val="Roboto Condensed"/>
      </rPr>
      <t>FROM pg_roles</t>
    </r>
    <r>
      <rPr>
        <sz val="11"/>
        <color rgb="FF006096"/>
        <rFont val="Roboto Condensed"/>
      </rPr>
      <t xml:space="preserve">
</t>
    </r>
    <r>
      <rPr>
        <sz val="11"/>
        <color rgb="FF006096"/>
        <rFont val="Roboto Condensed"/>
      </rPr>
      <t>WHERE rolname NOT LIKE 'pg_%';</t>
    </r>
    <r>
      <rPr>
        <sz val="11"/>
        <color rgb="FF006096"/>
        <rFont val="Roboto Condensed"/>
      </rPr>
      <t xml:space="preserve">
</t>
    </r>
    <r>
      <rPr>
        <sz val="11"/>
        <color rgb="FF000000"/>
        <rFont val="Calibri"/>
      </rPr>
      <t xml:space="preserve">
</t>
    </r>
    <r>
      <rPr>
        <sz val="11"/>
        <color rgb="FF000000"/>
        <rFont val="Calibri"/>
      </rPr>
      <t xml:space="preserve">Any user with a connection limit of </t>
    </r>
    <r>
      <rPr>
        <b/>
        <sz val="11"/>
        <color rgb="FF000000"/>
        <rFont val="Calibri"/>
      </rPr>
      <t>-1</t>
    </r>
    <r>
      <rPr>
        <sz val="11"/>
        <color rgb="FF000000"/>
        <rFont val="Calibri"/>
      </rPr>
      <t xml:space="preserve"> should be considered a failure.</t>
    </r>
  </si>
  <si>
    <r>
      <rPr>
        <sz val="11"/>
        <color rgb="FF000000"/>
        <rFont val="Calibri"/>
      </rPr>
      <t>-1</t>
    </r>
  </si>
  <si>
    <t>5.6</t>
  </si>
  <si>
    <r>
      <rPr>
        <sz val="11"/>
        <rFont val="Calibri"/>
      </rPr>
      <t>Ensure Password Complexity is configured</t>
    </r>
  </si>
  <si>
    <r>
      <rPr>
        <sz val="11"/>
        <color rgb="FF000000"/>
        <rFont val="Calibri"/>
      </rPr>
      <t xml:space="preserve">Alter the </t>
    </r>
    <r>
      <rPr>
        <b/>
        <sz val="11"/>
        <color rgb="FF000000"/>
        <rFont val="Calibri"/>
      </rPr>
      <t>postgresql.conf</t>
    </r>
    <r>
      <rPr>
        <sz val="11"/>
        <color rgb="FF000000"/>
        <rFont val="Calibri"/>
      </rPr>
      <t xml:space="preserve"> configuration file to enable </t>
    </r>
    <r>
      <rPr>
        <b/>
        <sz val="11"/>
        <color rgb="FF000000"/>
        <rFont val="Calibri"/>
      </rPr>
      <t>passwordcheck</t>
    </r>
    <r>
      <rPr>
        <sz val="11"/>
        <color rgb="FF000000"/>
        <rFont val="Calibri"/>
      </rPr>
      <t xml:space="preserve"> as an extension in the </t>
    </r>
    <r>
      <rPr>
        <b/>
        <sz val="11"/>
        <color rgb="FF000000"/>
        <rFont val="Calibri"/>
      </rPr>
      <t>shared_preload_libraries</t>
    </r>
    <r>
      <rPr>
        <sz val="11"/>
        <color rgb="FF000000"/>
        <rFont val="Calibri"/>
      </rPr>
      <t xml:space="preserve"> parameter and restart the PostgreSQL service:</t>
    </r>
    <r>
      <rPr>
        <sz val="11"/>
        <color rgb="FF000000"/>
        <rFont val="Calibri"/>
      </rPr>
      <t xml:space="preserve">
</t>
    </r>
    <r>
      <rPr>
        <sz val="11"/>
        <color rgb="FF006096"/>
        <rFont val="Roboto Condensed"/>
      </rPr>
      <t>$ vi ${PGDATA}/postgresql.conf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t>
    </r>
    <r>
      <rPr>
        <b/>
        <sz val="11"/>
        <color rgb="FF000000"/>
        <rFont val="Calibri"/>
      </rPr>
      <t>passwordcheck</t>
    </r>
    <r>
      <rPr>
        <sz val="11"/>
        <color rgb="FF000000"/>
        <rFont val="Calibri"/>
      </rPr>
      <t xml:space="preserve"> to it (preserving any existing entries):</t>
    </r>
    <r>
      <rPr>
        <sz val="11"/>
        <color rgb="FF000000"/>
        <rFont val="Calibri"/>
      </rPr>
      <t xml:space="preserve">
</t>
    </r>
    <r>
      <rPr>
        <sz val="11"/>
        <color rgb="FF006096"/>
        <rFont val="Roboto Condensed"/>
      </rPr>
      <t>shared_preload_libraries = '$libdir/passwordcheck'</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shared_preload_libraries = 'pgaudit,$libdir/passwordcheck,somethingelse'</t>
    </r>
    <r>
      <rPr>
        <sz val="11"/>
        <color rgb="FF006096"/>
        <rFont val="Roboto Condensed"/>
      </rPr>
      <t xml:space="preserve">
</t>
    </r>
    <r>
      <rPr>
        <sz val="11"/>
        <color rgb="FF000000"/>
        <rFont val="Calibri"/>
      </rPr>
      <t xml:space="preserve">
</t>
    </r>
    <r>
      <rPr>
        <sz val="11"/>
        <color rgb="FF000000"/>
        <rFont val="Calibri"/>
      </rPr>
      <t>Restart the PostgreSQL server for changes to take affect: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t>
    </r>
    <r>
      <rPr>
        <sz val="11"/>
        <color rgb="FF006096"/>
        <rFont val="Roboto Condensed"/>
      </rPr>
      <t xml:space="preserve">
</t>
    </r>
    <r>
      <rPr>
        <sz val="11"/>
        <color rgb="FF006096"/>
        <rFont val="Roboto Condensed"/>
      </rPr>
      <t># systemctl status postgresql-1*|grep 'ago$'</t>
    </r>
    <r>
      <rPr>
        <sz val="11"/>
        <color rgb="FF006096"/>
        <rFont val="Roboto Condensed"/>
      </rPr>
      <t xml:space="preserve">
</t>
    </r>
    <r>
      <rPr>
        <sz val="11"/>
        <color rgb="FF006096"/>
        <rFont val="Roboto Condensed"/>
      </rPr>
      <t xml:space="preserve">   Active: active (running) since [date] 10s ago</t>
    </r>
    <r>
      <rPr>
        <sz val="11"/>
        <color rgb="FF006096"/>
        <rFont val="Roboto Condensed"/>
      </rPr>
      <t xml:space="preserve">
</t>
    </r>
  </si>
  <si>
    <r>
      <rPr>
        <sz val="11"/>
        <color rgb="FF000000"/>
        <rFont val="Calibri"/>
      </rPr>
      <t>Password complexity configuration is crucial to restrict unauthorized access to data. By default, PostgreSQL doesn’t provide for password complexity. Moreover, many compliance frameworks such as PCI DSS, and HIPPA require both password complexity and length. It is worth stating that the NIST 800-63B Password Guidelines publication is a good reference of authentication management.</t>
    </r>
  </si>
  <si>
    <r>
      <rPr>
        <sz val="11"/>
        <color rgb="FF000000"/>
        <rFont val="Calibri"/>
      </rPr>
      <t xml:space="preserve">Check parameter values of both </t>
    </r>
    <r>
      <rPr>
        <b/>
        <sz val="11"/>
        <color rgb="FF000000"/>
        <rFont val="Calibri"/>
      </rPr>
      <t>shared_preload_libraries</t>
    </r>
    <r>
      <rPr>
        <sz val="11"/>
        <color rgb="FF000000"/>
        <rFont val="Calibri"/>
      </rPr>
      <t xml:space="preserve"> and </t>
    </r>
    <r>
      <rPr>
        <b/>
        <sz val="11"/>
        <color rgb="FF000000"/>
        <rFont val="Calibri"/>
      </rPr>
      <t>dynamic_library_path</t>
    </r>
    <r>
      <rPr>
        <sz val="11"/>
        <color rgb="FF000000"/>
        <rFont val="Calibri"/>
      </rPr>
      <t xml:space="preserve">
</t>
    </r>
    <r>
      <rPr>
        <sz val="11"/>
        <color rgb="FF006096"/>
        <rFont val="Roboto Condensed"/>
      </rPr>
      <t>postgres=# SHOW shared_preload_libraries;</t>
    </r>
    <r>
      <rPr>
        <sz val="11"/>
        <color rgb="FF006096"/>
        <rFont val="Roboto Condensed"/>
      </rPr>
      <t xml:space="preserve">
</t>
    </r>
    <r>
      <rPr>
        <sz val="11"/>
        <color rgb="FF006096"/>
        <rFont val="Roboto Condensed"/>
      </rPr>
      <t xml:space="preserve"> shared_preload_libraries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set_user,pgaudit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dynamic_library_path;</t>
    </r>
    <r>
      <rPr>
        <sz val="11"/>
        <color rgb="FF006096"/>
        <rFont val="Roboto Condensed"/>
      </rPr>
      <t xml:space="preserve">
</t>
    </r>
    <r>
      <rPr>
        <sz val="11"/>
        <color rgb="FF006096"/>
        <rFont val="Roboto Condensed"/>
      </rPr>
      <t xml:space="preserve"> dynamic_library_path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$libdir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$libdir/passwordcheck</t>
    </r>
    <r>
      <rPr>
        <sz val="11"/>
        <color rgb="FF000000"/>
        <rFont val="Calibri"/>
      </rPr>
      <t xml:space="preserve"> is not listed in </t>
    </r>
    <r>
      <rPr>
        <b/>
        <sz val="11"/>
        <color rgb="FF000000"/>
        <rFont val="Calibri"/>
      </rPr>
      <t>shared_preload_libraries</t>
    </r>
    <r>
      <rPr>
        <sz val="11"/>
        <color rgb="FF000000"/>
        <rFont val="Calibri"/>
      </rPr>
      <t xml:space="preserve"> this is a failure (based on </t>
    </r>
    <r>
      <rPr>
        <b/>
        <sz val="11"/>
        <color rgb="FF000000"/>
        <rFont val="Calibri"/>
      </rPr>
      <t>$libdir</t>
    </r>
    <r>
      <rPr>
        <sz val="11"/>
        <color rgb="FF000000"/>
        <rFont val="Calibri"/>
      </rPr>
      <t xml:space="preserve"> being returned for </t>
    </r>
    <r>
      <rPr>
        <b/>
        <sz val="11"/>
        <color rgb="FF000000"/>
        <rFont val="Calibri"/>
      </rPr>
      <t>dynamic_library_path</t>
    </r>
    <r>
      <rPr>
        <sz val="11"/>
        <color rgb="FF000000"/>
        <rFont val="Calibri"/>
      </rPr>
      <t>).</t>
    </r>
  </si>
  <si>
    <t>PostgreSQL Settings</t>
  </si>
  <si>
    <t>6.1</t>
  </si>
  <si>
    <r>
      <rPr>
        <sz val="11"/>
        <rFont val="Calibri"/>
      </rPr>
      <t>Understanding attack vectors and runtime parameters</t>
    </r>
  </si>
  <si>
    <r>
      <rPr>
        <sz val="11"/>
        <color rgb="FF000000"/>
        <rFont val="Calibri"/>
      </rPr>
      <t>In the case of a changed parameter, the value is returned back to its default value. In the case of a successful exploit of an already set runtime parameter then an analysis must be carried out to determine the best approach in mitigating the risk to prevent future exploitation.</t>
    </r>
  </si>
  <si>
    <r>
      <rPr>
        <sz val="11"/>
        <color rgb="FF000000"/>
        <rFont val="Calibri"/>
      </rPr>
      <t>Understanding the vulnerability of PostgreSQL runtime parameters by the particular delivery method, or attack vector.</t>
    </r>
  </si>
  <si>
    <r>
      <rPr>
        <sz val="11"/>
        <color rgb="FF000000"/>
        <rFont val="Calibri"/>
      </rPr>
      <t>It can be difficult to totally eliminate risk. Once changed, detecting a miscreant parameter can become problematic.</t>
    </r>
  </si>
  <si>
    <r>
      <rPr>
        <sz val="11"/>
        <color rgb="FF000000"/>
        <rFont val="Calibri"/>
      </rPr>
      <t>Review all configuration settings. Configure PostgreSQL logging to record all modifications and changes to the RDBMS.</t>
    </r>
  </si>
  <si>
    <t>6.2</t>
  </si>
  <si>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</si>
  <si>
    <r>
      <rPr>
        <sz val="11"/>
        <color rgb="FF000000"/>
        <rFont val="Calibri"/>
      </rPr>
      <t xml:space="preserve">Once detected, the unauthorized/undesired change can be corrected by altering the configuration file and executing a server restart. In the case where the parameter has been specified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configuration files </t>
    </r>
    <r>
      <rPr>
        <b/>
        <sz val="11"/>
        <color rgb="FF000000"/>
        <rFont val="Calibri"/>
      </rPr>
      <t>postgresql.conf</t>
    </r>
    <r>
      <rPr>
        <sz val="11"/>
        <color rgb="FF000000"/>
        <rFont val="Calibri"/>
      </rPr>
      <t xml:space="preserve"> and </t>
    </r>
    <r>
      <rPr>
        <b/>
        <sz val="11"/>
        <color rgb="FF000000"/>
        <rFont val="Calibri"/>
      </rPr>
      <t>postgresql.auto.conf</t>
    </r>
    <r>
      <rPr>
        <sz val="11"/>
        <color rgb="FF000000"/>
        <rFont val="Calibri"/>
      </rPr>
      <t xml:space="preserve"> and compare them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-few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</si>
  <si>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In order to serve multiple clients efficiently, the PostgreSQL server launches a new "backend" process for each client. The runtime parameters in this benchmark section are controlled by the backend process. The server's performance, in the form of slow queries causing a denial of service, and the RDBM's auditing abilities for determining root cause analysis can be potentially compromised via these parameters.</t>
    </r>
  </si>
  <si>
    <r>
      <rPr>
        <sz val="11"/>
        <color rgb="FF000000"/>
        <rFont val="Calibri"/>
      </rPr>
      <t>All changes made on this level will affect the overall behavior of the server. These changes can only be affected by a server restart after the parameters have been altered in the configuration files.</t>
    </r>
  </si>
  <si>
    <r>
      <rPr>
        <sz val="11"/>
        <color rgb="FF000000"/>
        <rFont val="Calibri"/>
      </rPr>
      <t>Issue the following command to verify the backend runtime parameters are configured correctly:</t>
    </r>
    <r>
      <rPr>
        <sz val="11"/>
        <color rgb="FF000000"/>
        <rFont val="Calibri"/>
      </rPr>
      <t xml:space="preserve">
</t>
    </r>
    <r>
      <rPr>
        <sz val="11"/>
        <color rgb="FF006096"/>
        <rFont val="Roboto Condensed"/>
      </rPr>
      <t>postgres=# SELECT name, setting FROM pg_settings WHERE context IN ('backend','superuser-backend')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ignore_system_indexes | off</t>
    </r>
    <r>
      <rPr>
        <sz val="11"/>
        <color rgb="FF006096"/>
        <rFont val="Roboto Condensed"/>
      </rPr>
      <t xml:space="preserve">
</t>
    </r>
    <r>
      <rPr>
        <sz val="11"/>
        <color rgb="FF006096"/>
        <rFont val="Roboto Condensed"/>
      </rPr>
      <t xml:space="preserve"> jit_debugging_support | off</t>
    </r>
    <r>
      <rPr>
        <sz val="11"/>
        <color rgb="FF006096"/>
        <rFont val="Roboto Condensed"/>
      </rPr>
      <t xml:space="preserve">
</t>
    </r>
    <r>
      <rPr>
        <sz val="11"/>
        <color rgb="FF006096"/>
        <rFont val="Roboto Condensed"/>
      </rPr>
      <t xml:space="preserve"> jit_profiling_support | off</t>
    </r>
    <r>
      <rPr>
        <sz val="11"/>
        <color rgb="FF006096"/>
        <rFont val="Roboto Condensed"/>
      </rPr>
      <t xml:space="preserve">
</t>
    </r>
    <r>
      <rPr>
        <sz val="11"/>
        <color rgb="FF006096"/>
        <rFont val="Roboto Condensed"/>
      </rPr>
      <t xml:space="preserve"> log_connections       | on</t>
    </r>
    <r>
      <rPr>
        <sz val="11"/>
        <color rgb="FF006096"/>
        <rFont val="Roboto Condensed"/>
      </rPr>
      <t xml:space="preserve">
</t>
    </r>
    <r>
      <rPr>
        <sz val="11"/>
        <color rgb="FF006096"/>
        <rFont val="Roboto Condensed"/>
      </rPr>
      <t xml:space="preserve"> log_disconnections    | on</t>
    </r>
    <r>
      <rPr>
        <sz val="11"/>
        <color rgb="FF006096"/>
        <rFont val="Roboto Condensed"/>
      </rPr>
      <t xml:space="preserve">
</t>
    </r>
    <r>
      <rPr>
        <sz val="11"/>
        <color rgb="FF006096"/>
        <rFont val="Roboto Condensed"/>
      </rPr>
      <t xml:space="preserve"> post_auth_delay       | 0</t>
    </r>
    <r>
      <rPr>
        <sz val="11"/>
        <color rgb="FF006096"/>
        <rFont val="Roboto Condensed"/>
      </rPr>
      <t xml:space="preserve">
</t>
    </r>
    <r>
      <rPr>
        <sz val="11"/>
        <color rgb="FF006096"/>
        <rFont val="Roboto Condensed"/>
      </rPr>
      <t>(6 rows)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Effecting changes to these parameters can only be made at server start. Therefore, a successful exploit </t>
    </r>
    <r>
      <rPr>
        <i/>
        <sz val="11"/>
        <color rgb="FF000000"/>
        <rFont val="Calibri"/>
      </rPr>
      <t>may not be detected until after</t>
    </r>
    <r>
      <rPr>
        <sz val="11"/>
        <color rgb="FF000000"/>
        <rFont val="Calibri"/>
      </rPr>
      <t xml:space="preserve"> a server restart, e.g., during a maintenance window.</t>
    </r>
  </si>
  <si>
    <t>6.3</t>
  </si>
  <si>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</si>
  <si>
    <r>
      <rPr>
        <sz val="11"/>
        <color rgb="FF000000"/>
        <rFont val="Calibri"/>
      </rPr>
      <t xml:space="preserve">Once detected, the unauthorized/undesired change can be corrected by editing the altered configuration file and executing a server restart. In the case where the parameter has been specified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Detecting a change is possible by one of the following methods:</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the configuration files </t>
    </r>
    <r>
      <rPr>
        <b/>
        <sz val="11"/>
        <color rgb="FF000000"/>
        <rFont val="Calibri"/>
      </rPr>
      <t>postgresql.conf</t>
    </r>
    <r>
      <rPr>
        <sz val="11"/>
        <color rgb="FF000000"/>
        <rFont val="Calibri"/>
      </rPr>
      <t xml:space="preserve"> and </t>
    </r>
    <r>
      <rPr>
        <b/>
        <sz val="11"/>
        <color rgb="FF000000"/>
        <rFont val="Calibri"/>
      </rPr>
      <t>postgresql.auto.conf</t>
    </r>
    <r>
      <rPr>
        <sz val="11"/>
        <color rgb="FF000000"/>
        <rFont val="Calibri"/>
      </rPr>
      <t xml:space="preserve"> and compare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-few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</si>
  <si>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PostgreSQL runtime parameters that are executed by the postmaster process.</t>
    </r>
  </si>
  <si>
    <r>
      <rPr>
        <sz val="11"/>
        <color rgb="FF000000"/>
        <rFont val="Calibri"/>
      </rPr>
      <t xml:space="preserve">All changes made on this level will affect the overall behavior of the server. These changes can be effected by editing the PostgreSQL configuration files and by either executing a server SIGHUP from the command line or, as superuser </t>
    </r>
    <r>
      <rPr>
        <b/>
        <sz val="11"/>
        <color rgb="FF000000"/>
        <rFont val="Calibri"/>
      </rPr>
      <t>postgres</t>
    </r>
    <r>
      <rPr>
        <sz val="11"/>
        <color rgb="FF000000"/>
        <rFont val="Calibri"/>
      </rPr>
      <t xml:space="preserve">, executing the SQL command </t>
    </r>
    <r>
      <rPr>
        <b/>
        <sz val="11"/>
        <color rgb="FF000000"/>
        <rFont val="Calibri"/>
      </rPr>
      <t>select pg_reload_conf()</t>
    </r>
    <r>
      <rPr>
        <sz val="11"/>
        <color rgb="FF000000"/>
        <rFont val="Calibri"/>
      </rPr>
      <t>. A denial of service is possible by the over-allocating of limited resources, such as RAM. Data can be corrupted by allowing damaged pages to load or by changing parameters to reinterpret values in an unexpected fashion, e.g. changing the time zone. Client messages can be altered in such a way as to interfere with the application logic. Logging can be altered and obfuscated inhibiting root cause analysis.</t>
    </r>
  </si>
  <si>
    <r>
      <rPr>
        <sz val="11"/>
        <color rgb="FF000000"/>
        <rFont val="Calibri"/>
      </rPr>
      <t xml:space="preserve">The following parameters can only be set at server start by the owner of the PostgreSQL server process and cluster, typically the UNIX user account </t>
    </r>
    <r>
      <rPr>
        <b/>
        <sz val="11"/>
        <color rgb="FF000000"/>
        <rFont val="Calibri"/>
      </rPr>
      <t>postgres</t>
    </r>
    <r>
      <rPr>
        <sz val="11"/>
        <color rgb="FF000000"/>
        <rFont val="Calibri"/>
      </rPr>
      <t xml:space="preserve">. Therefore, all exploits require the successful compromise of either that UNIX account or the </t>
    </r>
    <r>
      <rPr>
        <b/>
        <sz val="11"/>
        <color rgb="FF000000"/>
        <rFont val="Calibri"/>
      </rPr>
      <t>postgres</t>
    </r>
    <r>
      <rPr>
        <sz val="11"/>
        <color rgb="FF000000"/>
        <rFont val="Calibri"/>
      </rPr>
      <t xml:space="preserve"> superuser account itself.</t>
    </r>
    <r>
      <rPr>
        <sz val="11"/>
        <color rgb="FF000000"/>
        <rFont val="Calibri"/>
      </rPr>
      <t xml:space="preserve">
</t>
    </r>
    <r>
      <rPr>
        <sz val="11"/>
        <color rgb="FF006096"/>
        <rFont val="Roboto Condensed"/>
      </rPr>
      <t>postgres=# SELECT name, setting FROM pg_settings WHERE context = 'postmaster'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archive_mode                        | off</t>
    </r>
    <r>
      <rPr>
        <sz val="11"/>
        <color rgb="FF006096"/>
        <rFont val="Roboto Condensed"/>
      </rPr>
      <t xml:space="preserve">
</t>
    </r>
    <r>
      <rPr>
        <sz val="11"/>
        <color rgb="FF006096"/>
        <rFont val="Roboto Condensed"/>
      </rPr>
      <t xml:space="preserve"> autovacuum_freeze_max_age           | 200000000</t>
    </r>
    <r>
      <rPr>
        <sz val="11"/>
        <color rgb="FF006096"/>
        <rFont val="Roboto Condensed"/>
      </rPr>
      <t xml:space="preserve">
</t>
    </r>
    <r>
      <rPr>
        <sz val="11"/>
        <color rgb="FF006096"/>
        <rFont val="Roboto Condensed"/>
      </rPr>
      <t xml:space="preserve"> autovacuum_max_workers              | 3</t>
    </r>
    <r>
      <rPr>
        <sz val="11"/>
        <color rgb="FF006096"/>
        <rFont val="Roboto Condensed"/>
      </rPr>
      <t xml:space="preserve">
</t>
    </r>
    <r>
      <rPr>
        <sz val="11"/>
        <color rgb="FF006096"/>
        <rFont val="Roboto Condensed"/>
      </rPr>
      <t xml:space="preserve"> autovacuum_multixact_freeze_max_age | 400000000</t>
    </r>
    <r>
      <rPr>
        <sz val="11"/>
        <color rgb="FF006096"/>
        <rFont val="Roboto Condensed"/>
      </rPr>
      <t xml:space="preserve">
</t>
    </r>
    <r>
      <rPr>
        <sz val="11"/>
        <color rgb="FF006096"/>
        <rFont val="Roboto Condensed"/>
      </rPr>
      <t xml:space="preserve"> bonjour                             | off</t>
    </r>
    <r>
      <rPr>
        <sz val="11"/>
        <color rgb="FF006096"/>
        <rFont val="Roboto Condensed"/>
      </rPr>
      <t xml:space="preserve">
</t>
    </r>
    <r>
      <rPr>
        <sz val="11"/>
        <color rgb="FF006096"/>
        <rFont val="Roboto Condensed"/>
      </rPr>
      <t xml:space="preserve"> bonjour_name                        |</t>
    </r>
    <r>
      <rPr>
        <sz val="11"/>
        <color rgb="FF006096"/>
        <rFont val="Roboto Condensed"/>
      </rPr>
      <t xml:space="preserve">
</t>
    </r>
    <r>
      <rPr>
        <sz val="11"/>
        <color rgb="FF006096"/>
        <rFont val="Roboto Condensed"/>
      </rPr>
      <t xml:space="preserve"> cluster_name                        |</t>
    </r>
    <r>
      <rPr>
        <sz val="11"/>
        <color rgb="FF006096"/>
        <rFont val="Roboto Condensed"/>
      </rPr>
      <t xml:space="preserve">
</t>
    </r>
    <r>
      <rPr>
        <sz val="11"/>
        <color rgb="FF006096"/>
        <rFont val="Roboto Condensed"/>
      </rPr>
      <t xml:space="preserve"> config_file                         | /var/lib/pgsql/13/data/postgresql.conf</t>
    </r>
    <r>
      <rPr>
        <sz val="11"/>
        <color rgb="FF006096"/>
        <rFont val="Roboto Condensed"/>
      </rPr>
      <t xml:space="preserve">
</t>
    </r>
    <r>
      <rPr>
        <sz val="11"/>
        <color rgb="FF006096"/>
        <rFont val="Roboto Condensed"/>
      </rPr>
      <t xml:space="preserve"> data_directory                      | /var/lib/pgsql/13/data</t>
    </r>
    <r>
      <rPr>
        <sz val="11"/>
        <color rgb="FF006096"/>
        <rFont val="Roboto Condensed"/>
      </rPr>
      <t xml:space="preserve">
</t>
    </r>
    <r>
      <rPr>
        <sz val="11"/>
        <color rgb="FF006096"/>
        <rFont val="Roboto Condensed"/>
      </rPr>
      <t xml:space="preserve"> data_sync_retry                     | off</t>
    </r>
    <r>
      <rPr>
        <sz val="11"/>
        <color rgb="FF006096"/>
        <rFont val="Roboto Condensed"/>
      </rPr>
      <t xml:space="preserve">
</t>
    </r>
    <r>
      <rPr>
        <sz val="11"/>
        <color rgb="FF006096"/>
        <rFont val="Roboto Condensed"/>
      </rPr>
      <t xml:space="preserve"> dynamic_shared_memory_type          | posix</t>
    </r>
    <r>
      <rPr>
        <sz val="11"/>
        <color rgb="FF006096"/>
        <rFont val="Roboto Condensed"/>
      </rPr>
      <t xml:space="preserve">
</t>
    </r>
    <r>
      <rPr>
        <sz val="11"/>
        <color rgb="FF006096"/>
        <rFont val="Roboto Condensed"/>
      </rPr>
      <t xml:space="preserve"> event_source                        | PostgreSQL</t>
    </r>
    <r>
      <rPr>
        <sz val="11"/>
        <color rgb="FF006096"/>
        <rFont val="Roboto Condensed"/>
      </rPr>
      <t xml:space="preserve">
</t>
    </r>
    <r>
      <rPr>
        <sz val="11"/>
        <color rgb="FF006096"/>
        <rFont val="Roboto Condensed"/>
      </rPr>
      <t xml:space="preserve"> external_pid_file                   |</t>
    </r>
    <r>
      <rPr>
        <sz val="11"/>
        <color rgb="FF006096"/>
        <rFont val="Roboto Condensed"/>
      </rPr>
      <t xml:space="preserve">
</t>
    </r>
    <r>
      <rPr>
        <sz val="11"/>
        <color rgb="FF006096"/>
        <rFont val="Roboto Condensed"/>
      </rPr>
      <t xml:space="preserve"> hba_file                            | /var/lib/pgsql/13/data/pg_hba.conf</t>
    </r>
    <r>
      <rPr>
        <sz val="11"/>
        <color rgb="FF006096"/>
        <rFont val="Roboto Condensed"/>
      </rPr>
      <t xml:space="preserve">
</t>
    </r>
    <r>
      <rPr>
        <sz val="11"/>
        <color rgb="FF006096"/>
        <rFont val="Roboto Condensed"/>
      </rPr>
      <t xml:space="preserve"> hot_standby                         | on</t>
    </r>
    <r>
      <rPr>
        <sz val="11"/>
        <color rgb="FF006096"/>
        <rFont val="Roboto Condensed"/>
      </rPr>
      <t xml:space="preserve">
</t>
    </r>
    <r>
      <rPr>
        <sz val="11"/>
        <color rgb="FF006096"/>
        <rFont val="Roboto Condensed"/>
      </rPr>
      <t xml:space="preserve"> huge_pages                          | try</t>
    </r>
    <r>
      <rPr>
        <sz val="11"/>
        <color rgb="FF006096"/>
        <rFont val="Roboto Condensed"/>
      </rPr>
      <t xml:space="preserve">
</t>
    </r>
    <r>
      <rPr>
        <sz val="11"/>
        <color rgb="FF006096"/>
        <rFont val="Roboto Condensed"/>
      </rPr>
      <t xml:space="preserve"> ident_file                          | /var/lib/pgsql/13/data/pg_ident.conf</t>
    </r>
    <r>
      <rPr>
        <sz val="11"/>
        <color rgb="FF006096"/>
        <rFont val="Roboto Condensed"/>
      </rPr>
      <t xml:space="preserve">
</t>
    </r>
    <r>
      <rPr>
        <sz val="11"/>
        <color rgb="FF006096"/>
        <rFont val="Roboto Condensed"/>
      </rPr>
      <t xml:space="preserve"> ignore_invalid_pages                | off</t>
    </r>
    <r>
      <rPr>
        <sz val="11"/>
        <color rgb="FF006096"/>
        <rFont val="Roboto Condensed"/>
      </rPr>
      <t xml:space="preserve">
</t>
    </r>
    <r>
      <rPr>
        <sz val="11"/>
        <color rgb="FF006096"/>
        <rFont val="Roboto Condensed"/>
      </rPr>
      <t xml:space="preserve"> jit_provider                        | llvmjit</t>
    </r>
    <r>
      <rPr>
        <sz val="11"/>
        <color rgb="FF006096"/>
        <rFont val="Roboto Condensed"/>
      </rPr>
      <t xml:space="preserve">
</t>
    </r>
    <r>
      <rPr>
        <sz val="11"/>
        <color rgb="FF006096"/>
        <rFont val="Roboto Condensed"/>
      </rPr>
      <t xml:space="preserve"> listen_addresses                    | localhost</t>
    </r>
    <r>
      <rPr>
        <sz val="11"/>
        <color rgb="FF006096"/>
        <rFont val="Roboto Condensed"/>
      </rPr>
      <t xml:space="preserve">
</t>
    </r>
    <r>
      <rPr>
        <sz val="11"/>
        <color rgb="FF006096"/>
        <rFont val="Roboto Condensed"/>
      </rPr>
      <t xml:space="preserve"> logging_collector                   | on</t>
    </r>
    <r>
      <rPr>
        <sz val="11"/>
        <color rgb="FF006096"/>
        <rFont val="Roboto Condensed"/>
      </rPr>
      <t xml:space="preserve">
</t>
    </r>
    <r>
      <rPr>
        <sz val="11"/>
        <color rgb="FF006096"/>
        <rFont val="Roboto Condensed"/>
      </rPr>
      <t xml:space="preserve"> max_connections                     | 100</t>
    </r>
    <r>
      <rPr>
        <sz val="11"/>
        <color rgb="FF006096"/>
        <rFont val="Roboto Condensed"/>
      </rPr>
      <t xml:space="preserve">
</t>
    </r>
    <r>
      <rPr>
        <sz val="11"/>
        <color rgb="FF006096"/>
        <rFont val="Roboto Condensed"/>
      </rPr>
      <t xml:space="preserve"> max_files_per_process               | 1000</t>
    </r>
    <r>
      <rPr>
        <sz val="11"/>
        <color rgb="FF006096"/>
        <rFont val="Roboto Condensed"/>
      </rPr>
      <t xml:space="preserve">
</t>
    </r>
    <r>
      <rPr>
        <sz val="11"/>
        <color rgb="FF006096"/>
        <rFont val="Roboto Condensed"/>
      </rPr>
      <t xml:space="preserve"> max_locks_per_transaction           | 64</t>
    </r>
    <r>
      <rPr>
        <sz val="11"/>
        <color rgb="FF006096"/>
        <rFont val="Roboto Condensed"/>
      </rPr>
      <t xml:space="preserve">
</t>
    </r>
    <r>
      <rPr>
        <sz val="11"/>
        <color rgb="FF006096"/>
        <rFont val="Roboto Condensed"/>
      </rPr>
      <t xml:space="preserve"> max_logical_replication_workers     | 4</t>
    </r>
    <r>
      <rPr>
        <sz val="11"/>
        <color rgb="FF006096"/>
        <rFont val="Roboto Condensed"/>
      </rPr>
      <t xml:space="preserve">
</t>
    </r>
    <r>
      <rPr>
        <sz val="11"/>
        <color rgb="FF006096"/>
        <rFont val="Roboto Condensed"/>
      </rPr>
      <t xml:space="preserve"> max_pred_locks_per_transaction      | 64</t>
    </r>
    <r>
      <rPr>
        <sz val="11"/>
        <color rgb="FF006096"/>
        <rFont val="Roboto Condensed"/>
      </rPr>
      <t xml:space="preserve">
</t>
    </r>
    <r>
      <rPr>
        <sz val="11"/>
        <color rgb="FF006096"/>
        <rFont val="Roboto Condensed"/>
      </rPr>
      <t xml:space="preserve"> max_prepared_transactions           | 0</t>
    </r>
    <r>
      <rPr>
        <sz val="11"/>
        <color rgb="FF006096"/>
        <rFont val="Roboto Condensed"/>
      </rPr>
      <t xml:space="preserve">
</t>
    </r>
    <r>
      <rPr>
        <sz val="11"/>
        <color rgb="FF006096"/>
        <rFont val="Roboto Condensed"/>
      </rPr>
      <t xml:space="preserve"> max_replication_slots               | 10</t>
    </r>
    <r>
      <rPr>
        <sz val="11"/>
        <color rgb="FF006096"/>
        <rFont val="Roboto Condensed"/>
      </rPr>
      <t xml:space="preserve">
</t>
    </r>
    <r>
      <rPr>
        <sz val="11"/>
        <color rgb="FF006096"/>
        <rFont val="Roboto Condensed"/>
      </rPr>
      <t xml:space="preserve"> max_wal_senders                     | 10</t>
    </r>
    <r>
      <rPr>
        <sz val="11"/>
        <color rgb="FF006096"/>
        <rFont val="Roboto Condensed"/>
      </rPr>
      <t xml:space="preserve">
</t>
    </r>
    <r>
      <rPr>
        <sz val="11"/>
        <color rgb="FF006096"/>
        <rFont val="Roboto Condensed"/>
      </rPr>
      <t xml:space="preserve"> max_worker_processes                | 8</t>
    </r>
    <r>
      <rPr>
        <sz val="11"/>
        <color rgb="FF006096"/>
        <rFont val="Roboto Condensed"/>
      </rPr>
      <t xml:space="preserve">
</t>
    </r>
    <r>
      <rPr>
        <sz val="11"/>
        <color rgb="FF006096"/>
        <rFont val="Roboto Condensed"/>
      </rPr>
      <t xml:space="preserve"> old_snapshot_threshold              | -1</t>
    </r>
    <r>
      <rPr>
        <sz val="11"/>
        <color rgb="FF006096"/>
        <rFont val="Roboto Condensed"/>
      </rPr>
      <t xml:space="preserve">
</t>
    </r>
    <r>
      <rPr>
        <sz val="11"/>
        <color rgb="FF006096"/>
        <rFont val="Roboto Condensed"/>
      </rPr>
      <t xml:space="preserve"> port                                | 5432</t>
    </r>
    <r>
      <rPr>
        <sz val="11"/>
        <color rgb="FF006096"/>
        <rFont val="Roboto Condensed"/>
      </rPr>
      <t xml:space="preserve">
</t>
    </r>
    <r>
      <rPr>
        <sz val="11"/>
        <color rgb="FF006096"/>
        <rFont val="Roboto Condensed"/>
      </rPr>
      <t xml:space="preserve"> recovery_target                     |</t>
    </r>
    <r>
      <rPr>
        <sz val="11"/>
        <color rgb="FF006096"/>
        <rFont val="Roboto Condensed"/>
      </rPr>
      <t xml:space="preserve">
</t>
    </r>
    <r>
      <rPr>
        <sz val="11"/>
        <color rgb="FF006096"/>
        <rFont val="Roboto Condensed"/>
      </rPr>
      <t xml:space="preserve"> recovery_target_action              | pause</t>
    </r>
    <r>
      <rPr>
        <sz val="11"/>
        <color rgb="FF006096"/>
        <rFont val="Roboto Condensed"/>
      </rPr>
      <t xml:space="preserve">
</t>
    </r>
    <r>
      <rPr>
        <sz val="11"/>
        <color rgb="FF006096"/>
        <rFont val="Roboto Condensed"/>
      </rPr>
      <t xml:space="preserve"> recovery_target_inclusive           | on</t>
    </r>
    <r>
      <rPr>
        <sz val="11"/>
        <color rgb="FF006096"/>
        <rFont val="Roboto Condensed"/>
      </rPr>
      <t xml:space="preserve">
</t>
    </r>
    <r>
      <rPr>
        <sz val="11"/>
        <color rgb="FF006096"/>
        <rFont val="Roboto Condensed"/>
      </rPr>
      <t xml:space="preserve"> recovery_target_lsn                 |</t>
    </r>
    <r>
      <rPr>
        <sz val="11"/>
        <color rgb="FF006096"/>
        <rFont val="Roboto Condensed"/>
      </rPr>
      <t xml:space="preserve">
</t>
    </r>
    <r>
      <rPr>
        <sz val="11"/>
        <color rgb="FF006096"/>
        <rFont val="Roboto Condensed"/>
      </rPr>
      <t xml:space="preserve"> recovery_target_name                |</t>
    </r>
    <r>
      <rPr>
        <sz val="11"/>
        <color rgb="FF006096"/>
        <rFont val="Roboto Condensed"/>
      </rPr>
      <t xml:space="preserve">
</t>
    </r>
    <r>
      <rPr>
        <sz val="11"/>
        <color rgb="FF006096"/>
        <rFont val="Roboto Condensed"/>
      </rPr>
      <t xml:space="preserve"> recovery_target_time                |</t>
    </r>
    <r>
      <rPr>
        <sz val="11"/>
        <color rgb="FF006096"/>
        <rFont val="Roboto Condensed"/>
      </rPr>
      <t xml:space="preserve">
</t>
    </r>
    <r>
      <rPr>
        <sz val="11"/>
        <color rgb="FF006096"/>
        <rFont val="Roboto Condensed"/>
      </rPr>
      <t xml:space="preserve"> recovery_target_timeline            | latest</t>
    </r>
    <r>
      <rPr>
        <sz val="11"/>
        <color rgb="FF006096"/>
        <rFont val="Roboto Condensed"/>
      </rPr>
      <t xml:space="preserve">
</t>
    </r>
    <r>
      <rPr>
        <sz val="11"/>
        <color rgb="FF006096"/>
        <rFont val="Roboto Condensed"/>
      </rPr>
      <t xml:space="preserve"> recovery_target_xid                 |</t>
    </r>
    <r>
      <rPr>
        <sz val="11"/>
        <color rgb="FF006096"/>
        <rFont val="Roboto Condensed"/>
      </rPr>
      <t xml:space="preserve">
</t>
    </r>
    <r>
      <rPr>
        <sz val="11"/>
        <color rgb="FF006096"/>
        <rFont val="Roboto Condensed"/>
      </rPr>
      <t xml:space="preserve"> restore_command                     |</t>
    </r>
    <r>
      <rPr>
        <sz val="11"/>
        <color rgb="FF006096"/>
        <rFont val="Roboto Condensed"/>
      </rPr>
      <t xml:space="preserve">
</t>
    </r>
    <r>
      <rPr>
        <sz val="11"/>
        <color rgb="FF006096"/>
        <rFont val="Roboto Condensed"/>
      </rPr>
      <t xml:space="preserve"> shared_buffers                      | 16384</t>
    </r>
    <r>
      <rPr>
        <sz val="11"/>
        <color rgb="FF006096"/>
        <rFont val="Roboto Condensed"/>
      </rPr>
      <t xml:space="preserve">
</t>
    </r>
    <r>
      <rPr>
        <sz val="11"/>
        <color rgb="FF006096"/>
        <rFont val="Roboto Condensed"/>
      </rPr>
      <t xml:space="preserve"> shared_memory_type                  | mmap</t>
    </r>
    <r>
      <rPr>
        <sz val="11"/>
        <color rgb="FF006096"/>
        <rFont val="Roboto Condensed"/>
      </rPr>
      <t xml:space="preserve">
</t>
    </r>
    <r>
      <rPr>
        <sz val="11"/>
        <color rgb="FF006096"/>
        <rFont val="Roboto Condensed"/>
      </rPr>
      <t xml:space="preserve"> shared_preload_libraries            | pgaudit, set_user</t>
    </r>
    <r>
      <rPr>
        <sz val="11"/>
        <color rgb="FF006096"/>
        <rFont val="Roboto Condensed"/>
      </rPr>
      <t xml:space="preserve">
</t>
    </r>
    <r>
      <rPr>
        <sz val="11"/>
        <color rgb="FF006096"/>
        <rFont val="Roboto Condensed"/>
      </rPr>
      <t xml:space="preserve"> superuser_reserved_connections      | 3</t>
    </r>
    <r>
      <rPr>
        <sz val="11"/>
        <color rgb="FF006096"/>
        <rFont val="Roboto Condensed"/>
      </rPr>
      <t xml:space="preserve">
</t>
    </r>
    <r>
      <rPr>
        <sz val="11"/>
        <color rgb="FF006096"/>
        <rFont val="Roboto Condensed"/>
      </rPr>
      <t xml:space="preserve"> track_activity_query_size           | 1024</t>
    </r>
    <r>
      <rPr>
        <sz val="11"/>
        <color rgb="FF006096"/>
        <rFont val="Roboto Condensed"/>
      </rPr>
      <t xml:space="preserve">
</t>
    </r>
    <r>
      <rPr>
        <sz val="11"/>
        <color rgb="FF006096"/>
        <rFont val="Roboto Condensed"/>
      </rPr>
      <t xml:space="preserve"> track_commit_timestamp              | off</t>
    </r>
    <r>
      <rPr>
        <sz val="11"/>
        <color rgb="FF006096"/>
        <rFont val="Roboto Condensed"/>
      </rPr>
      <t xml:space="preserve">
</t>
    </r>
    <r>
      <rPr>
        <sz val="11"/>
        <color rgb="FF006096"/>
        <rFont val="Roboto Condensed"/>
      </rPr>
      <t xml:space="preserve"> unix_socket_directories             | /run/postgresql, /tmp</t>
    </r>
    <r>
      <rPr>
        <sz val="11"/>
        <color rgb="FF006096"/>
        <rFont val="Roboto Condensed"/>
      </rPr>
      <t xml:space="preserve">
</t>
    </r>
    <r>
      <rPr>
        <sz val="11"/>
        <color rgb="FF006096"/>
        <rFont val="Roboto Condensed"/>
      </rPr>
      <t xml:space="preserve"> unix_socket_group                   |</t>
    </r>
    <r>
      <rPr>
        <sz val="11"/>
        <color rgb="FF006096"/>
        <rFont val="Roboto Condensed"/>
      </rPr>
      <t xml:space="preserve">
</t>
    </r>
    <r>
      <rPr>
        <sz val="11"/>
        <color rgb="FF006096"/>
        <rFont val="Roboto Condensed"/>
      </rPr>
      <t xml:space="preserve"> unix_socket_permissions             | 0777</t>
    </r>
    <r>
      <rPr>
        <sz val="11"/>
        <color rgb="FF006096"/>
        <rFont val="Roboto Condensed"/>
      </rPr>
      <t xml:space="preserve">
</t>
    </r>
    <r>
      <rPr>
        <sz val="11"/>
        <color rgb="FF006096"/>
        <rFont val="Roboto Condensed"/>
      </rPr>
      <t xml:space="preserve"> wal_buffers                         | 512</t>
    </r>
    <r>
      <rPr>
        <sz val="11"/>
        <color rgb="FF006096"/>
        <rFont val="Roboto Condensed"/>
      </rPr>
      <t xml:space="preserve">
</t>
    </r>
    <r>
      <rPr>
        <sz val="11"/>
        <color rgb="FF006096"/>
        <rFont val="Roboto Condensed"/>
      </rPr>
      <t xml:space="preserve"> wal_level                           | replica</t>
    </r>
    <r>
      <rPr>
        <sz val="11"/>
        <color rgb="FF006096"/>
        <rFont val="Roboto Condensed"/>
      </rPr>
      <t xml:space="preserve">
</t>
    </r>
    <r>
      <rPr>
        <sz val="11"/>
        <color rgb="FF006096"/>
        <rFont val="Roboto Condensed"/>
      </rPr>
      <t xml:space="preserve"> wal_log_hints                       | off</t>
    </r>
    <r>
      <rPr>
        <sz val="11"/>
        <color rgb="FF006096"/>
        <rFont val="Roboto Condensed"/>
      </rPr>
      <t xml:space="preserve">
</t>
    </r>
    <r>
      <rPr>
        <sz val="11"/>
        <color rgb="FF006096"/>
        <rFont val="Roboto Condensed"/>
      </rPr>
      <t>(53 rows)</t>
    </r>
    <r>
      <rPr>
        <sz val="11"/>
        <color rgb="FF006096"/>
        <rFont val="Roboto Condensed"/>
      </rPr>
      <t xml:space="preserve">
</t>
    </r>
  </si>
  <si>
    <t>6.4</t>
  </si>
  <si>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</si>
  <si>
    <r>
      <rPr>
        <sz val="11"/>
        <color rgb="FF000000"/>
        <rFont val="Calibri"/>
      </rPr>
      <t>Restore all values in the PostgreSQL configuration files and invoke the server to reload the configuration files.</t>
    </r>
  </si>
  <si>
    <r>
      <rPr>
        <sz val="11"/>
        <color rgb="FF000000"/>
        <rFont val="Calibri"/>
      </rPr>
      <t>PostgreSQL runtime parameters that are executed by the SIGHUP signal.</t>
    </r>
  </si>
  <si>
    <r>
      <rPr>
        <sz val="11"/>
        <color rgb="FF000000"/>
        <rFont val="Calibri"/>
      </rPr>
      <t xml:space="preserve">The following parameters can be set at any time, without interrupting the server, by the owner of the </t>
    </r>
    <r>
      <rPr>
        <b/>
        <sz val="11"/>
        <color rgb="FF000000"/>
        <rFont val="Calibri"/>
      </rPr>
      <t>postmaster</t>
    </r>
    <r>
      <rPr>
        <sz val="11"/>
        <color rgb="FF000000"/>
        <rFont val="Calibri"/>
      </rPr>
      <t xml:space="preserve"> server process and cluster (typically UNIX user account </t>
    </r>
    <r>
      <rPr>
        <b/>
        <sz val="11"/>
        <color rgb="FF000000"/>
        <rFont val="Calibri"/>
      </rPr>
      <t>postgres</t>
    </r>
    <r>
      <rPr>
        <sz val="11"/>
        <color rgb="FF000000"/>
        <rFont val="Calibri"/>
      </rPr>
      <t>).</t>
    </r>
    <r>
      <rPr>
        <sz val="11"/>
        <color rgb="FF000000"/>
        <rFont val="Calibri"/>
      </rPr>
      <t xml:space="preserve">
</t>
    </r>
    <r>
      <rPr>
        <sz val="11"/>
        <color rgb="FF006096"/>
        <rFont val="Roboto Condensed"/>
      </rPr>
      <t>postgres=# SELECT name, setting FROM pg_settings WHERE context = 'sighup'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archive_cleanup_command                |</t>
    </r>
    <r>
      <rPr>
        <sz val="11"/>
        <color rgb="FF006096"/>
        <rFont val="Roboto Condensed"/>
      </rPr>
      <t xml:space="preserve">
</t>
    </r>
    <r>
      <rPr>
        <sz val="11"/>
        <color rgb="FF006096"/>
        <rFont val="Roboto Condensed"/>
      </rPr>
      <t xml:space="preserve"> archive_command                        | (disabled)</t>
    </r>
    <r>
      <rPr>
        <sz val="11"/>
        <color rgb="FF006096"/>
        <rFont val="Roboto Condensed"/>
      </rPr>
      <t xml:space="preserve">
</t>
    </r>
    <r>
      <rPr>
        <sz val="11"/>
        <color rgb="FF006096"/>
        <rFont val="Roboto Condensed"/>
      </rPr>
      <t xml:space="preserve"> archive_timeout                        | 0</t>
    </r>
    <r>
      <rPr>
        <sz val="11"/>
        <color rgb="FF006096"/>
        <rFont val="Roboto Condensed"/>
      </rPr>
      <t xml:space="preserve">
</t>
    </r>
    <r>
      <rPr>
        <sz val="11"/>
        <color rgb="FF006096"/>
        <rFont val="Roboto Condensed"/>
      </rPr>
      <t xml:space="preserve"> authentication_timeout                 | 60</t>
    </r>
    <r>
      <rPr>
        <sz val="11"/>
        <color rgb="FF006096"/>
        <rFont val="Roboto Condensed"/>
      </rPr>
      <t xml:space="preserve">
</t>
    </r>
    <r>
      <rPr>
        <sz val="11"/>
        <color rgb="FF006096"/>
        <rFont val="Roboto Condensed"/>
      </rPr>
      <t xml:space="preserve"> autovacuum                             | on</t>
    </r>
    <r>
      <rPr>
        <sz val="11"/>
        <color rgb="FF006096"/>
        <rFont val="Roboto Condensed"/>
      </rPr>
      <t xml:space="preserve">
</t>
    </r>
    <r>
      <rPr>
        <sz val="11"/>
        <color rgb="FF006096"/>
        <rFont val="Roboto Condensed"/>
      </rPr>
      <t xml:space="preserve"> autovacuum_analyze_scale_factor        | 0.1</t>
    </r>
    <r>
      <rPr>
        <sz val="11"/>
        <color rgb="FF006096"/>
        <rFont val="Roboto Condensed"/>
      </rPr>
      <t xml:space="preserve">
</t>
    </r>
    <r>
      <rPr>
        <sz val="11"/>
        <color rgb="FF006096"/>
        <rFont val="Roboto Condensed"/>
      </rPr>
      <t xml:space="preserve"> autovacuum_analyze_threshold           | 50</t>
    </r>
    <r>
      <rPr>
        <sz val="11"/>
        <color rgb="FF006096"/>
        <rFont val="Roboto Condensed"/>
      </rPr>
      <t xml:space="preserve">
</t>
    </r>
    <r>
      <rPr>
        <sz val="11"/>
        <color rgb="FF006096"/>
        <rFont val="Roboto Condensed"/>
      </rPr>
      <t xml:space="preserve"> autovacuum_naptime                     | 60</t>
    </r>
    <r>
      <rPr>
        <sz val="11"/>
        <color rgb="FF006096"/>
        <rFont val="Roboto Condensed"/>
      </rPr>
      <t xml:space="preserve">
</t>
    </r>
    <r>
      <rPr>
        <sz val="11"/>
        <color rgb="FF006096"/>
        <rFont val="Roboto Condensed"/>
      </rPr>
      <t xml:space="preserve"> autovacuum_vacuum_cost_delay           | 2</t>
    </r>
    <r>
      <rPr>
        <sz val="11"/>
        <color rgb="FF006096"/>
        <rFont val="Roboto Condensed"/>
      </rPr>
      <t xml:space="preserve">
</t>
    </r>
    <r>
      <rPr>
        <sz val="11"/>
        <color rgb="FF006096"/>
        <rFont val="Roboto Condensed"/>
      </rPr>
      <t xml:space="preserve"> autovacuum_vacuum_cost_limit           | -1</t>
    </r>
    <r>
      <rPr>
        <sz val="11"/>
        <color rgb="FF006096"/>
        <rFont val="Roboto Condensed"/>
      </rPr>
      <t xml:space="preserve">
</t>
    </r>
    <r>
      <rPr>
        <sz val="11"/>
        <color rgb="FF006096"/>
        <rFont val="Roboto Condensed"/>
      </rPr>
      <t xml:space="preserve"> autovacuum_vacuum_insert_scale_factor  | 0.2</t>
    </r>
    <r>
      <rPr>
        <sz val="11"/>
        <color rgb="FF006096"/>
        <rFont val="Roboto Condensed"/>
      </rPr>
      <t xml:space="preserve">
</t>
    </r>
    <r>
      <rPr>
        <sz val="11"/>
        <color rgb="FF006096"/>
        <rFont val="Roboto Condensed"/>
      </rPr>
      <t xml:space="preserve"> autovacuum_vacuum_insert_threshold     | 1000</t>
    </r>
    <r>
      <rPr>
        <sz val="11"/>
        <color rgb="FF006096"/>
        <rFont val="Roboto Condensed"/>
      </rPr>
      <t xml:space="preserve">
</t>
    </r>
    <r>
      <rPr>
        <sz val="11"/>
        <color rgb="FF006096"/>
        <rFont val="Roboto Condensed"/>
      </rPr>
      <t xml:space="preserve"> autovacuum_vacuum_scale_factor         | 0.2</t>
    </r>
    <r>
      <rPr>
        <sz val="11"/>
        <color rgb="FF006096"/>
        <rFont val="Roboto Condensed"/>
      </rPr>
      <t xml:space="preserve">
</t>
    </r>
    <r>
      <rPr>
        <sz val="11"/>
        <color rgb="FF006096"/>
        <rFont val="Roboto Condensed"/>
      </rPr>
      <t xml:space="preserve"> autovacuum_vacuum_threshold            | 50</t>
    </r>
    <r>
      <rPr>
        <sz val="11"/>
        <color rgb="FF006096"/>
        <rFont val="Roboto Condensed"/>
      </rPr>
      <t xml:space="preserve">
</t>
    </r>
    <r>
      <rPr>
        <sz val="11"/>
        <color rgb="FF006096"/>
        <rFont val="Roboto Condensed"/>
      </rPr>
      <t xml:space="preserve"> autovacuum_work_mem                    | -1</t>
    </r>
    <r>
      <rPr>
        <sz val="11"/>
        <color rgb="FF006096"/>
        <rFont val="Roboto Condensed"/>
      </rPr>
      <t xml:space="preserve">
</t>
    </r>
    <r>
      <rPr>
        <sz val="11"/>
        <color rgb="FF006096"/>
        <rFont val="Roboto Condensed"/>
      </rPr>
      <t xml:space="preserve"> bgwriter_delay                         | 200</t>
    </r>
    <r>
      <rPr>
        <sz val="11"/>
        <color rgb="FF006096"/>
        <rFont val="Roboto Condensed"/>
      </rPr>
      <t xml:space="preserve">
</t>
    </r>
    <r>
      <rPr>
        <sz val="11"/>
        <color rgb="FF006096"/>
        <rFont val="Roboto Condensed"/>
      </rPr>
      <t xml:space="preserve"> bgwriter_flush_after                   | 64</t>
    </r>
    <r>
      <rPr>
        <sz val="11"/>
        <color rgb="FF006096"/>
        <rFont val="Roboto Condensed"/>
      </rPr>
      <t xml:space="preserve">
</t>
    </r>
    <r>
      <rPr>
        <sz val="11"/>
        <color rgb="FF006096"/>
        <rFont val="Roboto Condensed"/>
      </rPr>
      <t xml:space="preserve"> bgwriter_lru_maxpages                  | 100</t>
    </r>
    <r>
      <rPr>
        <sz val="11"/>
        <color rgb="FF006096"/>
        <rFont val="Roboto Condensed"/>
      </rPr>
      <t xml:space="preserve">
</t>
    </r>
    <r>
      <rPr>
        <sz val="11"/>
        <color rgb="FF006096"/>
        <rFont val="Roboto Condensed"/>
      </rPr>
      <t xml:space="preserve"> bgwriter_lru_multiplier                | 2</t>
    </r>
    <r>
      <rPr>
        <sz val="11"/>
        <color rgb="FF006096"/>
        <rFont val="Roboto Condensed"/>
      </rPr>
      <t xml:space="preserve">
</t>
    </r>
    <r>
      <rPr>
        <sz val="11"/>
        <color rgb="FF006096"/>
        <rFont val="Roboto Condensed"/>
      </rPr>
      <t xml:space="preserve"> checkpoint_completion_target           | 0.5</t>
    </r>
    <r>
      <rPr>
        <sz val="11"/>
        <color rgb="FF006096"/>
        <rFont val="Roboto Condensed"/>
      </rPr>
      <t xml:space="preserve">
</t>
    </r>
    <r>
      <rPr>
        <sz val="11"/>
        <color rgb="FF006096"/>
        <rFont val="Roboto Condensed"/>
      </rPr>
      <t xml:space="preserve"> checkpoint_flush_after                 | 32</t>
    </r>
    <r>
      <rPr>
        <sz val="11"/>
        <color rgb="FF006096"/>
        <rFont val="Roboto Condensed"/>
      </rPr>
      <t xml:space="preserve">
</t>
    </r>
    <r>
      <rPr>
        <sz val="11"/>
        <color rgb="FF006096"/>
        <rFont val="Roboto Condensed"/>
      </rPr>
      <t xml:space="preserve"> checkpoint_timeout                     | 300</t>
    </r>
    <r>
      <rPr>
        <sz val="11"/>
        <color rgb="FF006096"/>
        <rFont val="Roboto Condensed"/>
      </rPr>
      <t xml:space="preserve">
</t>
    </r>
    <r>
      <rPr>
        <sz val="11"/>
        <color rgb="FF006096"/>
        <rFont val="Roboto Condensed"/>
      </rPr>
      <t xml:space="preserve"> checkpoint_warning                     | 30</t>
    </r>
    <r>
      <rPr>
        <sz val="11"/>
        <color rgb="FF006096"/>
        <rFont val="Roboto Condensed"/>
      </rPr>
      <t xml:space="preserve">
</t>
    </r>
    <r>
      <rPr>
        <sz val="11"/>
        <color rgb="FF006096"/>
        <rFont val="Roboto Condensed"/>
      </rPr>
      <t xml:space="preserve"> db_user_namespace                      | off</t>
    </r>
    <r>
      <rPr>
        <sz val="11"/>
        <color rgb="FF006096"/>
        <rFont val="Roboto Condensed"/>
      </rPr>
      <t xml:space="preserve">
</t>
    </r>
    <r>
      <rPr>
        <sz val="11"/>
        <color rgb="FF006096"/>
        <rFont val="Roboto Condensed"/>
      </rPr>
      <t xml:space="preserve"> fsync                                  | on</t>
    </r>
    <r>
      <rPr>
        <sz val="11"/>
        <color rgb="FF006096"/>
        <rFont val="Roboto Condensed"/>
      </rPr>
      <t xml:space="preserve">
</t>
    </r>
    <r>
      <rPr>
        <sz val="11"/>
        <color rgb="FF006096"/>
        <rFont val="Roboto Condensed"/>
      </rPr>
      <t xml:space="preserve"> full_page_writes                       | on</t>
    </r>
    <r>
      <rPr>
        <sz val="11"/>
        <color rgb="FF006096"/>
        <rFont val="Roboto Condensed"/>
      </rPr>
      <t xml:space="preserve">
</t>
    </r>
    <r>
      <rPr>
        <sz val="11"/>
        <color rgb="FF006096"/>
        <rFont val="Roboto Condensed"/>
      </rPr>
      <t xml:space="preserve"> hot_standby_feedback                   | off</t>
    </r>
    <r>
      <rPr>
        <sz val="11"/>
        <color rgb="FF006096"/>
        <rFont val="Roboto Condensed"/>
      </rPr>
      <t xml:space="preserve">
</t>
    </r>
    <r>
      <rPr>
        <sz val="11"/>
        <color rgb="FF006096"/>
        <rFont val="Roboto Condensed"/>
      </rPr>
      <t xml:space="preserve"> krb_caseins_users                      | off</t>
    </r>
    <r>
      <rPr>
        <sz val="11"/>
        <color rgb="FF006096"/>
        <rFont val="Roboto Condensed"/>
      </rPr>
      <t xml:space="preserve">
</t>
    </r>
    <r>
      <rPr>
        <sz val="11"/>
        <color rgb="FF006096"/>
        <rFont val="Roboto Condensed"/>
      </rPr>
      <t xml:space="preserve"> krb_server_keyfile                     | FILE:/etc/sysconfig/pgsql/krb5.keytab</t>
    </r>
    <r>
      <rPr>
        <sz val="11"/>
        <color rgb="FF006096"/>
        <rFont val="Roboto Condensed"/>
      </rPr>
      <t xml:space="preserve">
</t>
    </r>
    <r>
      <rPr>
        <sz val="11"/>
        <color rgb="FF006096"/>
        <rFont val="Roboto Condensed"/>
      </rPr>
      <t xml:space="preserve"> log_autovacuum_min_duration            | -1</t>
    </r>
    <r>
      <rPr>
        <sz val="11"/>
        <color rgb="FF006096"/>
        <rFont val="Roboto Condensed"/>
      </rPr>
      <t xml:space="preserve">
</t>
    </r>
    <r>
      <rPr>
        <sz val="11"/>
        <color rgb="FF006096"/>
        <rFont val="Roboto Condensed"/>
      </rPr>
      <t xml:space="preserve"> log_checkpoints                        | off</t>
    </r>
    <r>
      <rPr>
        <sz val="11"/>
        <color rgb="FF006096"/>
        <rFont val="Roboto Condensed"/>
      </rPr>
      <t xml:space="preserve">
</t>
    </r>
    <r>
      <rPr>
        <sz val="11"/>
        <color rgb="FF006096"/>
        <rFont val="Roboto Condensed"/>
      </rPr>
      <t xml:space="preserve"> log_destination                        | csvlog</t>
    </r>
    <r>
      <rPr>
        <sz val="11"/>
        <color rgb="FF006096"/>
        <rFont val="Roboto Condensed"/>
      </rPr>
      <t xml:space="preserve">
</t>
    </r>
    <r>
      <rPr>
        <sz val="11"/>
        <color rgb="FF006096"/>
        <rFont val="Roboto Condensed"/>
      </rPr>
      <t xml:space="preserve"> log_directory                          | /var/log/postgres</t>
    </r>
    <r>
      <rPr>
        <sz val="11"/>
        <color rgb="FF006096"/>
        <rFont val="Roboto Condensed"/>
      </rPr>
      <t xml:space="preserve">
</t>
    </r>
    <r>
      <rPr>
        <sz val="11"/>
        <color rgb="FF006096"/>
        <rFont val="Roboto Condensed"/>
      </rPr>
      <t xml:space="preserve"> log_file_mode                          | 0600</t>
    </r>
    <r>
      <rPr>
        <sz val="11"/>
        <color rgb="FF006096"/>
        <rFont val="Roboto Condensed"/>
      </rPr>
      <t xml:space="preserve">
</t>
    </r>
    <r>
      <rPr>
        <sz val="11"/>
        <color rgb="FF006096"/>
        <rFont val="Roboto Condensed"/>
      </rPr>
      <t xml:space="preserve"> log_filename                           | postgresql-%Y%m%d.log</t>
    </r>
    <r>
      <rPr>
        <sz val="11"/>
        <color rgb="FF006096"/>
        <rFont val="Roboto Condensed"/>
      </rPr>
      <t xml:space="preserve">
</t>
    </r>
    <r>
      <rPr>
        <sz val="11"/>
        <color rgb="FF006096"/>
        <rFont val="Roboto Condensed"/>
      </rPr>
      <t xml:space="preserve"> log_hostname                           | off</t>
    </r>
    <r>
      <rPr>
        <sz val="11"/>
        <color rgb="FF006096"/>
        <rFont val="Roboto Condensed"/>
      </rPr>
      <t xml:space="preserve">
</t>
    </r>
    <r>
      <rPr>
        <sz val="11"/>
        <color rgb="FF006096"/>
        <rFont val="Roboto Condensed"/>
      </rPr>
      <t xml:space="preserve"> log_line_prefix                        | %m [%p]: [%l-1] db=%d,user=%u,app=%a,client=%h</t>
    </r>
    <r>
      <rPr>
        <sz val="11"/>
        <color rgb="FF006096"/>
        <rFont val="Roboto Condensed"/>
      </rPr>
      <t xml:space="preserve">
</t>
    </r>
    <r>
      <rPr>
        <sz val="11"/>
        <color rgb="FF006096"/>
        <rFont val="Roboto Condensed"/>
      </rPr>
      <t xml:space="preserve"> log_rotation_age                       | 1440</t>
    </r>
    <r>
      <rPr>
        <sz val="11"/>
        <color rgb="FF006096"/>
        <rFont val="Roboto Condensed"/>
      </rPr>
      <t xml:space="preserve">
</t>
    </r>
    <r>
      <rPr>
        <sz val="11"/>
        <color rgb="FF006096"/>
        <rFont val="Roboto Condensed"/>
      </rPr>
      <t xml:space="preserve"> log_rotation_size                      | 1048576</t>
    </r>
    <r>
      <rPr>
        <sz val="11"/>
        <color rgb="FF006096"/>
        <rFont val="Roboto Condensed"/>
      </rPr>
      <t xml:space="preserve">
</t>
    </r>
    <r>
      <rPr>
        <sz val="11"/>
        <color rgb="FF006096"/>
        <rFont val="Roboto Condensed"/>
      </rPr>
      <t xml:space="preserve"> log_timezone                           | GMT</t>
    </r>
    <r>
      <rPr>
        <sz val="11"/>
        <color rgb="FF006096"/>
        <rFont val="Roboto Condensed"/>
      </rPr>
      <t xml:space="preserve">
</t>
    </r>
    <r>
      <rPr>
        <sz val="11"/>
        <color rgb="FF006096"/>
        <rFont val="Roboto Condensed"/>
      </rPr>
      <t xml:space="preserve"> log_truncate_on_rotation               | on</t>
    </r>
    <r>
      <rPr>
        <sz val="11"/>
        <color rgb="FF006096"/>
        <rFont val="Roboto Condensed"/>
      </rPr>
      <t xml:space="preserve">
</t>
    </r>
    <r>
      <rPr>
        <sz val="11"/>
        <color rgb="FF006096"/>
        <rFont val="Roboto Condensed"/>
      </rPr>
      <t xml:space="preserve"> max_pred_locks_per_page                | 2</t>
    </r>
    <r>
      <rPr>
        <sz val="11"/>
        <color rgb="FF006096"/>
        <rFont val="Roboto Condensed"/>
      </rPr>
      <t xml:space="preserve">
</t>
    </r>
    <r>
      <rPr>
        <sz val="11"/>
        <color rgb="FF006096"/>
        <rFont val="Roboto Condensed"/>
      </rPr>
      <t xml:space="preserve"> max_pred_locks_per_relation            | -2</t>
    </r>
    <r>
      <rPr>
        <sz val="11"/>
        <color rgb="FF006096"/>
        <rFont val="Roboto Condensed"/>
      </rPr>
      <t xml:space="preserve">
</t>
    </r>
    <r>
      <rPr>
        <sz val="11"/>
        <color rgb="FF006096"/>
        <rFont val="Roboto Condensed"/>
      </rPr>
      <t xml:space="preserve"> max_slot_wal_keep_size                 | -1</t>
    </r>
    <r>
      <rPr>
        <sz val="11"/>
        <color rgb="FF006096"/>
        <rFont val="Roboto Condensed"/>
      </rPr>
      <t xml:space="preserve">
</t>
    </r>
    <r>
      <rPr>
        <sz val="11"/>
        <color rgb="FF006096"/>
        <rFont val="Roboto Condensed"/>
      </rPr>
      <t xml:space="preserve"> max_standby_archive_delay              | 30000</t>
    </r>
    <r>
      <rPr>
        <sz val="11"/>
        <color rgb="FF006096"/>
        <rFont val="Roboto Condensed"/>
      </rPr>
      <t xml:space="preserve">
</t>
    </r>
    <r>
      <rPr>
        <sz val="11"/>
        <color rgb="FF006096"/>
        <rFont val="Roboto Condensed"/>
      </rPr>
      <t xml:space="preserve"> max_standby_streaming_delay            | 30000</t>
    </r>
    <r>
      <rPr>
        <sz val="11"/>
        <color rgb="FF006096"/>
        <rFont val="Roboto Condensed"/>
      </rPr>
      <t xml:space="preserve">
</t>
    </r>
    <r>
      <rPr>
        <sz val="11"/>
        <color rgb="FF006096"/>
        <rFont val="Roboto Condensed"/>
      </rPr>
      <t xml:space="preserve"> max_sync_workers_per_subscription      | 2</t>
    </r>
    <r>
      <rPr>
        <sz val="11"/>
        <color rgb="FF006096"/>
        <rFont val="Roboto Condensed"/>
      </rPr>
      <t xml:space="preserve">
</t>
    </r>
    <r>
      <rPr>
        <sz val="11"/>
        <color rgb="FF006096"/>
        <rFont val="Roboto Condensed"/>
      </rPr>
      <t xml:space="preserve"> max_wal_size                           | 1024</t>
    </r>
    <r>
      <rPr>
        <sz val="11"/>
        <color rgb="FF006096"/>
        <rFont val="Roboto Condensed"/>
      </rPr>
      <t xml:space="preserve">
</t>
    </r>
    <r>
      <rPr>
        <sz val="11"/>
        <color rgb="FF006096"/>
        <rFont val="Roboto Condensed"/>
      </rPr>
      <t xml:space="preserve"> min_wal_size                           | 80</t>
    </r>
    <r>
      <rPr>
        <sz val="11"/>
        <color rgb="FF006096"/>
        <rFont val="Roboto Condensed"/>
      </rPr>
      <t xml:space="preserve">
</t>
    </r>
    <r>
      <rPr>
        <sz val="11"/>
        <color rgb="FF006096"/>
        <rFont val="Roboto Condensed"/>
      </rPr>
      <t xml:space="preserve"> pre_auth_delay                         | 0</t>
    </r>
    <r>
      <rPr>
        <sz val="11"/>
        <color rgb="FF006096"/>
        <rFont val="Roboto Condensed"/>
      </rPr>
      <t xml:space="preserve">
</t>
    </r>
    <r>
      <rPr>
        <sz val="11"/>
        <color rgb="FF006096"/>
        <rFont val="Roboto Condensed"/>
      </rPr>
      <t xml:space="preserve"> primary_conninfo                       |</t>
    </r>
    <r>
      <rPr>
        <sz val="11"/>
        <color rgb="FF006096"/>
        <rFont val="Roboto Condensed"/>
      </rPr>
      <t xml:space="preserve">
</t>
    </r>
    <r>
      <rPr>
        <sz val="11"/>
        <color rgb="FF006096"/>
        <rFont val="Roboto Condensed"/>
      </rPr>
      <t xml:space="preserve"> primary_slot_name                      |</t>
    </r>
    <r>
      <rPr>
        <sz val="11"/>
        <color rgb="FF006096"/>
        <rFont val="Roboto Condensed"/>
      </rPr>
      <t xml:space="preserve">
</t>
    </r>
    <r>
      <rPr>
        <sz val="11"/>
        <color rgb="FF006096"/>
        <rFont val="Roboto Condensed"/>
      </rPr>
      <t xml:space="preserve"> promote_trigger_file                   |</t>
    </r>
    <r>
      <rPr>
        <sz val="11"/>
        <color rgb="FF006096"/>
        <rFont val="Roboto Condensed"/>
      </rPr>
      <t xml:space="preserve">
</t>
    </r>
    <r>
      <rPr>
        <sz val="11"/>
        <color rgb="FF006096"/>
        <rFont val="Roboto Condensed"/>
      </rPr>
      <t xml:space="preserve"> recovery_end_command                   |</t>
    </r>
    <r>
      <rPr>
        <sz val="11"/>
        <color rgb="FF006096"/>
        <rFont val="Roboto Condensed"/>
      </rPr>
      <t xml:space="preserve">
</t>
    </r>
    <r>
      <rPr>
        <sz val="11"/>
        <color rgb="FF006096"/>
        <rFont val="Roboto Condensed"/>
      </rPr>
      <t xml:space="preserve"> recovery_min_apply_delay               | 0</t>
    </r>
    <r>
      <rPr>
        <sz val="11"/>
        <color rgb="FF006096"/>
        <rFont val="Roboto Condensed"/>
      </rPr>
      <t xml:space="preserve">
</t>
    </r>
    <r>
      <rPr>
        <sz val="11"/>
        <color rgb="FF006096"/>
        <rFont val="Roboto Condensed"/>
      </rPr>
      <t xml:space="preserve"> restart_after_crash                    | on</t>
    </r>
    <r>
      <rPr>
        <sz val="11"/>
        <color rgb="FF006096"/>
        <rFont val="Roboto Condensed"/>
      </rPr>
      <t xml:space="preserve">
</t>
    </r>
    <r>
      <rPr>
        <sz val="11"/>
        <color rgb="FF006096"/>
        <rFont val="Roboto Condensed"/>
      </rPr>
      <t xml:space="preserve"> set_user.block_alter_system            | on</t>
    </r>
    <r>
      <rPr>
        <sz val="11"/>
        <color rgb="FF006096"/>
        <rFont val="Roboto Condensed"/>
      </rPr>
      <t xml:space="preserve">
</t>
    </r>
    <r>
      <rPr>
        <sz val="11"/>
        <color rgb="FF006096"/>
        <rFont val="Roboto Condensed"/>
      </rPr>
      <t xml:space="preserve"> set_user.block_copy_program            | on</t>
    </r>
    <r>
      <rPr>
        <sz val="11"/>
        <color rgb="FF006096"/>
        <rFont val="Roboto Condensed"/>
      </rPr>
      <t xml:space="preserve">
</t>
    </r>
    <r>
      <rPr>
        <sz val="11"/>
        <color rgb="FF006096"/>
        <rFont val="Roboto Condensed"/>
      </rPr>
      <t xml:space="preserve"> set_user.block_log_statement           | on</t>
    </r>
    <r>
      <rPr>
        <sz val="11"/>
        <color rgb="FF006096"/>
        <rFont val="Roboto Condensed"/>
      </rPr>
      <t xml:space="preserve">
</t>
    </r>
    <r>
      <rPr>
        <sz val="11"/>
        <color rgb="FF006096"/>
        <rFont val="Roboto Condensed"/>
      </rPr>
      <t xml:space="preserve"> set_user.exit_on_error                 | on</t>
    </r>
    <r>
      <rPr>
        <sz val="11"/>
        <color rgb="FF006096"/>
        <rFont val="Roboto Condensed"/>
      </rPr>
      <t xml:space="preserve">
</t>
    </r>
    <r>
      <rPr>
        <sz val="11"/>
        <color rgb="FF006096"/>
        <rFont val="Roboto Condensed"/>
      </rPr>
      <t xml:space="preserve"> set_user.nosuperuser_target_allowlist  | *</t>
    </r>
    <r>
      <rPr>
        <sz val="11"/>
        <color rgb="FF006096"/>
        <rFont val="Roboto Condensed"/>
      </rPr>
      <t xml:space="preserve">
</t>
    </r>
    <r>
      <rPr>
        <sz val="11"/>
        <color rgb="FF006096"/>
        <rFont val="Roboto Condensed"/>
      </rPr>
      <t xml:space="preserve"> set_user.superuser_allowlist           | *</t>
    </r>
    <r>
      <rPr>
        <sz val="11"/>
        <color rgb="FF006096"/>
        <rFont val="Roboto Condensed"/>
      </rPr>
      <t xml:space="preserve">
</t>
    </r>
    <r>
      <rPr>
        <sz val="11"/>
        <color rgb="FF006096"/>
        <rFont val="Roboto Condensed"/>
      </rPr>
      <t xml:space="preserve"> set_user.superuser_audit_tag           | AUDIT</t>
    </r>
    <r>
      <rPr>
        <sz val="11"/>
        <color rgb="FF006096"/>
        <rFont val="Roboto Condensed"/>
      </rPr>
      <t xml:space="preserve">
</t>
    </r>
    <r>
      <rPr>
        <sz val="11"/>
        <color rgb="FF006096"/>
        <rFont val="Roboto Condensed"/>
      </rPr>
      <t xml:space="preserve"> ssl                                    | off</t>
    </r>
    <r>
      <rPr>
        <sz val="11"/>
        <color rgb="FF006096"/>
        <rFont val="Roboto Condensed"/>
      </rPr>
      <t xml:space="preserve">
</t>
    </r>
    <r>
      <rPr>
        <sz val="11"/>
        <color rgb="FF006096"/>
        <rFont val="Roboto Condensed"/>
      </rPr>
      <t xml:space="preserve"> ssl_ca_file                            |</t>
    </r>
    <r>
      <rPr>
        <sz val="11"/>
        <color rgb="FF006096"/>
        <rFont val="Roboto Condensed"/>
      </rPr>
      <t xml:space="preserve">
</t>
    </r>
    <r>
      <rPr>
        <sz val="11"/>
        <color rgb="FF006096"/>
        <rFont val="Roboto Condensed"/>
      </rPr>
      <t xml:space="preserve"> ssl_cert_file                          | server.crt</t>
    </r>
    <r>
      <rPr>
        <sz val="11"/>
        <color rgb="FF006096"/>
        <rFont val="Roboto Condensed"/>
      </rPr>
      <t xml:space="preserve">
</t>
    </r>
    <r>
      <rPr>
        <sz val="11"/>
        <color rgb="FF006096"/>
        <rFont val="Roboto Condensed"/>
      </rPr>
      <t xml:space="preserve"> ssl_ciphers                            | HIGH:MEDIUM:+3DES:!aNULL</t>
    </r>
    <r>
      <rPr>
        <sz val="11"/>
        <color rgb="FF006096"/>
        <rFont val="Roboto Condensed"/>
      </rPr>
      <t xml:space="preserve">
</t>
    </r>
    <r>
      <rPr>
        <sz val="11"/>
        <color rgb="FF006096"/>
        <rFont val="Roboto Condensed"/>
      </rPr>
      <t xml:space="preserve"> ssl_crl_file                           |</t>
    </r>
    <r>
      <rPr>
        <sz val="11"/>
        <color rgb="FF006096"/>
        <rFont val="Roboto Condensed"/>
      </rPr>
      <t xml:space="preserve">
</t>
    </r>
    <r>
      <rPr>
        <sz val="11"/>
        <color rgb="FF006096"/>
        <rFont val="Roboto Condensed"/>
      </rPr>
      <t xml:space="preserve"> ssl_dh_params_file                     |</t>
    </r>
    <r>
      <rPr>
        <sz val="11"/>
        <color rgb="FF006096"/>
        <rFont val="Roboto Condensed"/>
      </rPr>
      <t xml:space="preserve">
</t>
    </r>
    <r>
      <rPr>
        <sz val="11"/>
        <color rgb="FF006096"/>
        <rFont val="Roboto Condensed"/>
      </rPr>
      <t xml:space="preserve"> ssl_ecdh_curve                         | prime256v1</t>
    </r>
    <r>
      <rPr>
        <sz val="11"/>
        <color rgb="FF006096"/>
        <rFont val="Roboto Condensed"/>
      </rPr>
      <t xml:space="preserve">
</t>
    </r>
    <r>
      <rPr>
        <sz val="11"/>
        <color rgb="FF006096"/>
        <rFont val="Roboto Condensed"/>
      </rPr>
      <t xml:space="preserve"> ssl_key_file                           | server.key</t>
    </r>
    <r>
      <rPr>
        <sz val="11"/>
        <color rgb="FF006096"/>
        <rFont val="Roboto Condensed"/>
      </rPr>
      <t xml:space="preserve">
</t>
    </r>
    <r>
      <rPr>
        <sz val="11"/>
        <color rgb="FF006096"/>
        <rFont val="Roboto Condensed"/>
      </rPr>
      <t xml:space="preserve"> ssl_max_protocol_version               |</t>
    </r>
    <r>
      <rPr>
        <sz val="11"/>
        <color rgb="FF006096"/>
        <rFont val="Roboto Condensed"/>
      </rPr>
      <t xml:space="preserve">
</t>
    </r>
    <r>
      <rPr>
        <sz val="11"/>
        <color rgb="FF006096"/>
        <rFont val="Roboto Condensed"/>
      </rPr>
      <t xml:space="preserve"> ssl_min_protocol_version               | TLSv1.2</t>
    </r>
    <r>
      <rPr>
        <sz val="11"/>
        <color rgb="FF006096"/>
        <rFont val="Roboto Condensed"/>
      </rPr>
      <t xml:space="preserve">
</t>
    </r>
    <r>
      <rPr>
        <sz val="11"/>
        <color rgb="FF006096"/>
        <rFont val="Roboto Condensed"/>
      </rPr>
      <t xml:space="preserve"> ssl_passphrase_command                 |</t>
    </r>
    <r>
      <rPr>
        <sz val="11"/>
        <color rgb="FF006096"/>
        <rFont val="Roboto Condensed"/>
      </rPr>
      <t xml:space="preserve">
</t>
    </r>
    <r>
      <rPr>
        <sz val="11"/>
        <color rgb="FF006096"/>
        <rFont val="Roboto Condensed"/>
      </rPr>
      <t xml:space="preserve"> ssl_passphrase_command_supports_reload | off</t>
    </r>
    <r>
      <rPr>
        <sz val="11"/>
        <color rgb="FF006096"/>
        <rFont val="Roboto Condensed"/>
      </rPr>
      <t xml:space="preserve">
</t>
    </r>
    <r>
      <rPr>
        <sz val="11"/>
        <color rgb="FF006096"/>
        <rFont val="Roboto Condensed"/>
      </rPr>
      <t xml:space="preserve"> ssl_prefer_server_ciphers              | on</t>
    </r>
    <r>
      <rPr>
        <sz val="11"/>
        <color rgb="FF006096"/>
        <rFont val="Roboto Condensed"/>
      </rPr>
      <t xml:space="preserve">
</t>
    </r>
    <r>
      <rPr>
        <sz val="11"/>
        <color rgb="FF006096"/>
        <rFont val="Roboto Condensed"/>
      </rPr>
      <t xml:space="preserve"> stats_temp_directory                   | pg_stat_tmp</t>
    </r>
    <r>
      <rPr>
        <sz val="11"/>
        <color rgb="FF006096"/>
        <rFont val="Roboto Condensed"/>
      </rPr>
      <t xml:space="preserve">
</t>
    </r>
    <r>
      <rPr>
        <sz val="11"/>
        <color rgb="FF006096"/>
        <rFont val="Roboto Condensed"/>
      </rPr>
      <t xml:space="preserve"> synchronous_standby_names              |</t>
    </r>
    <r>
      <rPr>
        <sz val="11"/>
        <color rgb="FF006096"/>
        <rFont val="Roboto Condensed"/>
      </rPr>
      <t xml:space="preserve">
</t>
    </r>
    <r>
      <rPr>
        <sz val="11"/>
        <color rgb="FF006096"/>
        <rFont val="Roboto Condensed"/>
      </rPr>
      <t xml:space="preserve"> syslog_facility                        | local1</t>
    </r>
    <r>
      <rPr>
        <sz val="11"/>
        <color rgb="FF006096"/>
        <rFont val="Roboto Condensed"/>
      </rPr>
      <t xml:space="preserve">
</t>
    </r>
    <r>
      <rPr>
        <sz val="11"/>
        <color rgb="FF006096"/>
        <rFont val="Roboto Condensed"/>
      </rPr>
      <t xml:space="preserve"> syslog_ident                           | proddb</t>
    </r>
    <r>
      <rPr>
        <sz val="11"/>
        <color rgb="FF006096"/>
        <rFont val="Roboto Condensed"/>
      </rPr>
      <t xml:space="preserve">
</t>
    </r>
    <r>
      <rPr>
        <sz val="11"/>
        <color rgb="FF006096"/>
        <rFont val="Roboto Condensed"/>
      </rPr>
      <t xml:space="preserve"> syslog_sequence_numbers                | on</t>
    </r>
    <r>
      <rPr>
        <sz val="11"/>
        <color rgb="FF006096"/>
        <rFont val="Roboto Condensed"/>
      </rPr>
      <t xml:space="preserve">
</t>
    </r>
    <r>
      <rPr>
        <sz val="11"/>
        <color rgb="FF006096"/>
        <rFont val="Roboto Condensed"/>
      </rPr>
      <t xml:space="preserve"> syslog_split_messages                  | on</t>
    </r>
    <r>
      <rPr>
        <sz val="11"/>
        <color rgb="FF006096"/>
        <rFont val="Roboto Condensed"/>
      </rPr>
      <t xml:space="preserve">
</t>
    </r>
    <r>
      <rPr>
        <sz val="11"/>
        <color rgb="FF006096"/>
        <rFont val="Roboto Condensed"/>
      </rPr>
      <t xml:space="preserve"> trace_recovery_messages                | log</t>
    </r>
    <r>
      <rPr>
        <sz val="11"/>
        <color rgb="FF006096"/>
        <rFont val="Roboto Condensed"/>
      </rPr>
      <t xml:space="preserve">
</t>
    </r>
    <r>
      <rPr>
        <sz val="11"/>
        <color rgb="FF006096"/>
        <rFont val="Roboto Condensed"/>
      </rPr>
      <t xml:space="preserve"> vacuum_defer_cleanup_age               | 0</t>
    </r>
    <r>
      <rPr>
        <sz val="11"/>
        <color rgb="FF006096"/>
        <rFont val="Roboto Condensed"/>
      </rPr>
      <t xml:space="preserve">
</t>
    </r>
    <r>
      <rPr>
        <sz val="11"/>
        <color rgb="FF006096"/>
        <rFont val="Roboto Condensed"/>
      </rPr>
      <t xml:space="preserve"> wal_keep_size                          | 0</t>
    </r>
    <r>
      <rPr>
        <sz val="11"/>
        <color rgb="FF006096"/>
        <rFont val="Roboto Condensed"/>
      </rPr>
      <t xml:space="preserve">
</t>
    </r>
    <r>
      <rPr>
        <sz val="11"/>
        <color rgb="FF006096"/>
        <rFont val="Roboto Condensed"/>
      </rPr>
      <t xml:space="preserve"> wal_receiver_create_temp_slot          | off</t>
    </r>
    <r>
      <rPr>
        <sz val="11"/>
        <color rgb="FF006096"/>
        <rFont val="Roboto Condensed"/>
      </rPr>
      <t xml:space="preserve">
</t>
    </r>
    <r>
      <rPr>
        <sz val="11"/>
        <color rgb="FF006096"/>
        <rFont val="Roboto Condensed"/>
      </rPr>
      <t xml:space="preserve"> wal_receiver_status_interval           | 10</t>
    </r>
    <r>
      <rPr>
        <sz val="11"/>
        <color rgb="FF006096"/>
        <rFont val="Roboto Condensed"/>
      </rPr>
      <t xml:space="preserve">
</t>
    </r>
    <r>
      <rPr>
        <sz val="11"/>
        <color rgb="FF006096"/>
        <rFont val="Roboto Condensed"/>
      </rPr>
      <t xml:space="preserve"> wal_receiver_timeout                   | 60000</t>
    </r>
    <r>
      <rPr>
        <sz val="11"/>
        <color rgb="FF006096"/>
        <rFont val="Roboto Condensed"/>
      </rPr>
      <t xml:space="preserve">
</t>
    </r>
    <r>
      <rPr>
        <sz val="11"/>
        <color rgb="FF006096"/>
        <rFont val="Roboto Condensed"/>
      </rPr>
      <t xml:space="preserve"> wal_retrieve_retry_interval            | 5000</t>
    </r>
    <r>
      <rPr>
        <sz val="11"/>
        <color rgb="FF006096"/>
        <rFont val="Roboto Condensed"/>
      </rPr>
      <t xml:space="preserve">
</t>
    </r>
    <r>
      <rPr>
        <sz val="11"/>
        <color rgb="FF006096"/>
        <rFont val="Roboto Condensed"/>
      </rPr>
      <t xml:space="preserve"> wal_sync_method                        | fdatasync</t>
    </r>
    <r>
      <rPr>
        <sz val="11"/>
        <color rgb="FF006096"/>
        <rFont val="Roboto Condensed"/>
      </rPr>
      <t xml:space="preserve">
</t>
    </r>
    <r>
      <rPr>
        <sz val="11"/>
        <color rgb="FF006096"/>
        <rFont val="Roboto Condensed"/>
      </rPr>
      <t xml:space="preserve"> wal_writer_delay                       | 200</t>
    </r>
    <r>
      <rPr>
        <sz val="11"/>
        <color rgb="FF006096"/>
        <rFont val="Roboto Condensed"/>
      </rPr>
      <t xml:space="preserve">
</t>
    </r>
    <r>
      <rPr>
        <sz val="11"/>
        <color rgb="FF006096"/>
        <rFont val="Roboto Condensed"/>
      </rPr>
      <t xml:space="preserve"> wal_writer_flush_after                 | 128</t>
    </r>
    <r>
      <rPr>
        <sz val="11"/>
        <color rgb="FF006096"/>
        <rFont val="Roboto Condensed"/>
      </rPr>
      <t xml:space="preserve">
</t>
    </r>
    <r>
      <rPr>
        <sz val="11"/>
        <color rgb="FF006096"/>
        <rFont val="Roboto Condensed"/>
      </rPr>
      <t>(92 rows)</t>
    </r>
    <r>
      <rPr>
        <sz val="11"/>
        <color rgb="FF006096"/>
        <rFont val="Roboto Condensed"/>
      </rPr>
      <t xml:space="preserve">
</t>
    </r>
  </si>
  <si>
    <t>6.5</t>
  </si>
  <si>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</si>
  <si>
    <r>
      <rPr>
        <sz val="11"/>
        <color rgb="FF000000"/>
        <rFont val="Calibri"/>
      </rPr>
      <t xml:space="preserve">The exploit is made in the configuration files. These changes are effected upon server restart. Once detected, the unauthorized/undesired change can be made by editing the altered configuration file and executing a server restart. In the case where the parameter has been set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Detecting a change is possible by one of the following methods:</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the configuration files </t>
    </r>
    <r>
      <rPr>
        <b/>
        <sz val="11"/>
        <color rgb="FF000000"/>
        <rFont val="Calibri"/>
      </rPr>
      <t>postgreql.conf</t>
    </r>
    <r>
      <rPr>
        <sz val="11"/>
        <color rgb="FF000000"/>
        <rFont val="Calibri"/>
      </rPr>
      <t xml:space="preserve"> and </t>
    </r>
    <r>
      <rPr>
        <b/>
        <sz val="11"/>
        <color rgb="FF000000"/>
        <rFont val="Calibri"/>
      </rPr>
      <t>postgreql.auto.conf</t>
    </r>
    <r>
      <rPr>
        <sz val="11"/>
        <color rgb="FF000000"/>
        <rFont val="Calibri"/>
      </rPr>
      <t xml:space="preserve"> and compare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aux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</si>
  <si>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 xml:space="preserve">PostgreSQL runtime parameters that can only be executed by the server's superuser, </t>
    </r>
    <r>
      <rPr>
        <b/>
        <sz val="11"/>
        <color rgb="FF000000"/>
        <rFont val="Calibri"/>
      </rPr>
      <t>postgres</t>
    </r>
    <r>
      <rPr>
        <sz val="11"/>
        <color rgb="FF000000"/>
        <rFont val="Calibri"/>
      </rPr>
      <t>.</t>
    </r>
  </si>
  <si>
    <r>
      <rPr>
        <sz val="11"/>
        <color rgb="FF000000"/>
        <rFont val="Calibri"/>
      </rPr>
      <t>All changes made on this level will affect the overall behavior of the server. These changes can only be affected by a server restart after the parameters have been altered in the configuration files. A denial of service is possible by the over-allocating of limited resources, such as RAM. Data can be corrupted by allowing damaged pages to load or by changing parameters to reinterpret values in an unexpected fashion, e.g. changing the time zone. Client messages can be altered in such a way as to interfere with the application logic. Logging can be altered and obfuscated inhibiting root cause analysis.</t>
    </r>
  </si>
  <si>
    <r>
      <rPr>
        <sz val="11"/>
        <color rgb="FF000000"/>
        <rFont val="Calibri"/>
      </rPr>
      <t xml:space="preserve">The following parameters can only be set at server start by the owner of the PostgreSQL server process and cluster i.e. typically UNIX user account </t>
    </r>
    <r>
      <rPr>
        <b/>
        <sz val="11"/>
        <color rgb="FF000000"/>
        <rFont val="Calibri"/>
      </rPr>
      <t>postgres</t>
    </r>
    <r>
      <rPr>
        <sz val="11"/>
        <color rgb="FF000000"/>
        <rFont val="Calibri"/>
      </rPr>
      <t xml:space="preserve">. Therefore, all exploits require the successful compromise of either that UNIX account or the </t>
    </r>
    <r>
      <rPr>
        <b/>
        <sz val="11"/>
        <color rgb="FF000000"/>
        <rFont val="Calibri"/>
      </rPr>
      <t>postgres</t>
    </r>
    <r>
      <rPr>
        <sz val="11"/>
        <color rgb="FF000000"/>
        <rFont val="Calibri"/>
      </rPr>
      <t xml:space="preserve"> superuser account itself.</t>
    </r>
    <r>
      <rPr>
        <sz val="11"/>
        <color rgb="FF000000"/>
        <rFont val="Calibri"/>
      </rPr>
      <t xml:space="preserve">
</t>
    </r>
    <r>
      <rPr>
        <sz val="11"/>
        <color rgb="FF006096"/>
        <rFont val="Roboto Condensed"/>
      </rPr>
      <t>postgres=# SELECT name, setting FROM pg_settings WHERE context = 'superuser'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allow_in_place_tablespaces  | off</t>
    </r>
    <r>
      <rPr>
        <sz val="11"/>
        <color rgb="FF006096"/>
        <rFont val="Roboto Condensed"/>
      </rPr>
      <t xml:space="preserve">
</t>
    </r>
    <r>
      <rPr>
        <sz val="11"/>
        <color rgb="FF006096"/>
        <rFont val="Roboto Condensed"/>
      </rPr>
      <t xml:space="preserve"> allow_system_table_mods     | off</t>
    </r>
    <r>
      <rPr>
        <sz val="11"/>
        <color rgb="FF006096"/>
        <rFont val="Roboto Condensed"/>
      </rPr>
      <t xml:space="preserve">
</t>
    </r>
    <r>
      <rPr>
        <sz val="11"/>
        <color rgb="FF006096"/>
        <rFont val="Roboto Condensed"/>
      </rPr>
      <t xml:space="preserve"> backtrace_functions         |</t>
    </r>
    <r>
      <rPr>
        <sz val="11"/>
        <color rgb="FF006096"/>
        <rFont val="Roboto Condensed"/>
      </rPr>
      <t xml:space="preserve">
</t>
    </r>
    <r>
      <rPr>
        <sz val="11"/>
        <color rgb="FF006096"/>
        <rFont val="Roboto Condensed"/>
      </rPr>
      <t xml:space="preserve"> commit_delay                | 0</t>
    </r>
    <r>
      <rPr>
        <sz val="11"/>
        <color rgb="FF006096"/>
        <rFont val="Roboto Condensed"/>
      </rPr>
      <t xml:space="preserve">
</t>
    </r>
    <r>
      <rPr>
        <sz val="11"/>
        <color rgb="FF006096"/>
        <rFont val="Roboto Condensed"/>
      </rPr>
      <t xml:space="preserve"> deadlock_timeout            | 1000</t>
    </r>
    <r>
      <rPr>
        <sz val="11"/>
        <color rgb="FF006096"/>
        <rFont val="Roboto Condensed"/>
      </rPr>
      <t xml:space="preserve">
</t>
    </r>
    <r>
      <rPr>
        <sz val="11"/>
        <color rgb="FF006096"/>
        <rFont val="Roboto Condensed"/>
      </rPr>
      <t xml:space="preserve"> dynamic_library_path        | $libdir</t>
    </r>
    <r>
      <rPr>
        <sz val="11"/>
        <color rgb="FF006096"/>
        <rFont val="Roboto Condensed"/>
      </rPr>
      <t xml:space="preserve">
</t>
    </r>
    <r>
      <rPr>
        <sz val="11"/>
        <color rgb="FF006096"/>
        <rFont val="Roboto Condensed"/>
      </rPr>
      <t xml:space="preserve"> ignore_checksum_failure     | off</t>
    </r>
    <r>
      <rPr>
        <sz val="11"/>
        <color rgb="FF006096"/>
        <rFont val="Roboto Condensed"/>
      </rPr>
      <t xml:space="preserve">
</t>
    </r>
    <r>
      <rPr>
        <sz val="11"/>
        <color rgb="FF006096"/>
        <rFont val="Roboto Condensed"/>
      </rPr>
      <t xml:space="preserve"> jit_dump_bitcode            | off</t>
    </r>
    <r>
      <rPr>
        <sz val="11"/>
        <color rgb="FF006096"/>
        <rFont val="Roboto Condensed"/>
      </rPr>
      <t xml:space="preserve">
</t>
    </r>
    <r>
      <rPr>
        <sz val="11"/>
        <color rgb="FF006096"/>
        <rFont val="Roboto Condensed"/>
      </rPr>
      <t xml:space="preserve"> lc_messages                 | en_US.UTF-8</t>
    </r>
    <r>
      <rPr>
        <sz val="11"/>
        <color rgb="FF006096"/>
        <rFont val="Roboto Condensed"/>
      </rPr>
      <t xml:space="preserve">
</t>
    </r>
    <r>
      <rPr>
        <sz val="11"/>
        <color rgb="FF006096"/>
        <rFont val="Roboto Condensed"/>
      </rPr>
      <t xml:space="preserve"> lo_compat_privileges        | off</t>
    </r>
    <r>
      <rPr>
        <sz val="11"/>
        <color rgb="FF006096"/>
        <rFont val="Roboto Condensed"/>
      </rPr>
      <t xml:space="preserve">
</t>
    </r>
    <r>
      <rPr>
        <sz val="11"/>
        <color rgb="FF006096"/>
        <rFont val="Roboto Condensed"/>
      </rPr>
      <t xml:space="preserve"> log_duration                | off</t>
    </r>
    <r>
      <rPr>
        <sz val="11"/>
        <color rgb="FF006096"/>
        <rFont val="Roboto Condensed"/>
      </rPr>
      <t xml:space="preserve">
</t>
    </r>
    <r>
      <rPr>
        <sz val="11"/>
        <color rgb="FF006096"/>
        <rFont val="Roboto Condensed"/>
      </rPr>
      <t xml:space="preserve"> log_error_verbosity         | verbose</t>
    </r>
    <r>
      <rPr>
        <sz val="11"/>
        <color rgb="FF006096"/>
        <rFont val="Roboto Condensed"/>
      </rPr>
      <t xml:space="preserve">
</t>
    </r>
    <r>
      <rPr>
        <sz val="11"/>
        <color rgb="FF006096"/>
        <rFont val="Roboto Condensed"/>
      </rPr>
      <t xml:space="preserve"> log_executor_stats          | off</t>
    </r>
    <r>
      <rPr>
        <sz val="11"/>
        <color rgb="FF006096"/>
        <rFont val="Roboto Condensed"/>
      </rPr>
      <t xml:space="preserve">
</t>
    </r>
    <r>
      <rPr>
        <sz val="11"/>
        <color rgb="FF006096"/>
        <rFont val="Roboto Condensed"/>
      </rPr>
      <t xml:space="preserve"> log_lock_waits              | off</t>
    </r>
    <r>
      <rPr>
        <sz val="11"/>
        <color rgb="FF006096"/>
        <rFont val="Roboto Condensed"/>
      </rPr>
      <t xml:space="preserve">
</t>
    </r>
    <r>
      <rPr>
        <sz val="11"/>
        <color rgb="FF006096"/>
        <rFont val="Roboto Condensed"/>
      </rPr>
      <t xml:space="preserve"> log_min_duration_sample     | -1</t>
    </r>
    <r>
      <rPr>
        <sz val="11"/>
        <color rgb="FF006096"/>
        <rFont val="Roboto Condensed"/>
      </rPr>
      <t xml:space="preserve">
</t>
    </r>
    <r>
      <rPr>
        <sz val="11"/>
        <color rgb="FF006096"/>
        <rFont val="Roboto Condensed"/>
      </rPr>
      <t xml:space="preserve"> log_min_duration_statement  | -1</t>
    </r>
    <r>
      <rPr>
        <sz val="11"/>
        <color rgb="FF006096"/>
        <rFont val="Roboto Condensed"/>
      </rPr>
      <t xml:space="preserve">
</t>
    </r>
    <r>
      <rPr>
        <sz val="11"/>
        <color rgb="FF006096"/>
        <rFont val="Roboto Condensed"/>
      </rPr>
      <t xml:space="preserve"> log_min_error_statement     | error</t>
    </r>
    <r>
      <rPr>
        <sz val="11"/>
        <color rgb="FF006096"/>
        <rFont val="Roboto Condensed"/>
      </rPr>
      <t xml:space="preserve">
</t>
    </r>
    <r>
      <rPr>
        <sz val="11"/>
        <color rgb="FF006096"/>
        <rFont val="Roboto Condensed"/>
      </rPr>
      <t xml:space="preserve"> log_min_messages            | warning</t>
    </r>
    <r>
      <rPr>
        <sz val="11"/>
        <color rgb="FF006096"/>
        <rFont val="Roboto Condensed"/>
      </rPr>
      <t xml:space="preserve">
</t>
    </r>
    <r>
      <rPr>
        <sz val="11"/>
        <color rgb="FF006096"/>
        <rFont val="Roboto Condensed"/>
      </rPr>
      <t xml:space="preserve"> log_parameter_max_length    | -1</t>
    </r>
    <r>
      <rPr>
        <sz val="11"/>
        <color rgb="FF006096"/>
        <rFont val="Roboto Condensed"/>
      </rPr>
      <t xml:space="preserve">
</t>
    </r>
    <r>
      <rPr>
        <sz val="11"/>
        <color rgb="FF006096"/>
        <rFont val="Roboto Condensed"/>
      </rPr>
      <t xml:space="preserve"> log_parser_stats            | off</t>
    </r>
    <r>
      <rPr>
        <sz val="11"/>
        <color rgb="FF006096"/>
        <rFont val="Roboto Condensed"/>
      </rPr>
      <t xml:space="preserve">
</t>
    </r>
    <r>
      <rPr>
        <sz val="11"/>
        <color rgb="FF006096"/>
        <rFont val="Roboto Condensed"/>
      </rPr>
      <t xml:space="preserve"> log_planner_stats           | off</t>
    </r>
    <r>
      <rPr>
        <sz val="11"/>
        <color rgb="FF006096"/>
        <rFont val="Roboto Condensed"/>
      </rPr>
      <t xml:space="preserve">
</t>
    </r>
    <r>
      <rPr>
        <sz val="11"/>
        <color rgb="FF006096"/>
        <rFont val="Roboto Condensed"/>
      </rPr>
      <t xml:space="preserve"> log_replication_commands    | off</t>
    </r>
    <r>
      <rPr>
        <sz val="11"/>
        <color rgb="FF006096"/>
        <rFont val="Roboto Condensed"/>
      </rPr>
      <t xml:space="preserve">
</t>
    </r>
    <r>
      <rPr>
        <sz val="11"/>
        <color rgb="FF006096"/>
        <rFont val="Roboto Condensed"/>
      </rPr>
      <t xml:space="preserve"> log_statement               | ddl</t>
    </r>
    <r>
      <rPr>
        <sz val="11"/>
        <color rgb="FF006096"/>
        <rFont val="Roboto Condensed"/>
      </rPr>
      <t xml:space="preserve">
</t>
    </r>
    <r>
      <rPr>
        <sz val="11"/>
        <color rgb="FF006096"/>
        <rFont val="Roboto Condensed"/>
      </rPr>
      <t xml:space="preserve"> log_statement_sample_rate   | 1</t>
    </r>
    <r>
      <rPr>
        <sz val="11"/>
        <color rgb="FF006096"/>
        <rFont val="Roboto Condensed"/>
      </rPr>
      <t xml:space="preserve">
</t>
    </r>
    <r>
      <rPr>
        <sz val="11"/>
        <color rgb="FF006096"/>
        <rFont val="Roboto Condensed"/>
      </rPr>
      <t xml:space="preserve"> log_statement_stats         | off</t>
    </r>
    <r>
      <rPr>
        <sz val="11"/>
        <color rgb="FF006096"/>
        <rFont val="Roboto Condensed"/>
      </rPr>
      <t xml:space="preserve">
</t>
    </r>
    <r>
      <rPr>
        <sz val="11"/>
        <color rgb="FF006096"/>
        <rFont val="Roboto Condensed"/>
      </rPr>
      <t xml:space="preserve"> log_temp_files              | -1</t>
    </r>
    <r>
      <rPr>
        <sz val="11"/>
        <color rgb="FF006096"/>
        <rFont val="Roboto Condensed"/>
      </rPr>
      <t xml:space="preserve">
</t>
    </r>
    <r>
      <rPr>
        <sz val="11"/>
        <color rgb="FF006096"/>
        <rFont val="Roboto Condensed"/>
      </rPr>
      <t xml:space="preserve"> log_transaction_sample_rate | 0</t>
    </r>
    <r>
      <rPr>
        <sz val="11"/>
        <color rgb="FF006096"/>
        <rFont val="Roboto Condensed"/>
      </rPr>
      <t xml:space="preserve">
</t>
    </r>
    <r>
      <rPr>
        <sz val="11"/>
        <color rgb="FF006096"/>
        <rFont val="Roboto Condensed"/>
      </rPr>
      <t xml:space="preserve"> max_stack_depth             | 2048</t>
    </r>
    <r>
      <rPr>
        <sz val="11"/>
        <color rgb="FF006096"/>
        <rFont val="Roboto Condensed"/>
      </rPr>
      <t xml:space="preserve">
</t>
    </r>
    <r>
      <rPr>
        <sz val="11"/>
        <color rgb="FF006096"/>
        <rFont val="Roboto Condensed"/>
      </rPr>
      <t xml:space="preserve"> pgaudit.log                 | ddl,write</t>
    </r>
    <r>
      <rPr>
        <sz val="11"/>
        <color rgb="FF006096"/>
        <rFont val="Roboto Condensed"/>
      </rPr>
      <t xml:space="preserve">
</t>
    </r>
    <r>
      <rPr>
        <sz val="11"/>
        <color rgb="FF006096"/>
        <rFont val="Roboto Condensed"/>
      </rPr>
      <t xml:space="preserve"> pgaudit.log_catalog         | on</t>
    </r>
    <r>
      <rPr>
        <sz val="11"/>
        <color rgb="FF006096"/>
        <rFont val="Roboto Condensed"/>
      </rPr>
      <t xml:space="preserve">
</t>
    </r>
    <r>
      <rPr>
        <sz val="11"/>
        <color rgb="FF006096"/>
        <rFont val="Roboto Condensed"/>
      </rPr>
      <t xml:space="preserve"> pgaudit.log_client          | off</t>
    </r>
    <r>
      <rPr>
        <sz val="11"/>
        <color rgb="FF006096"/>
        <rFont val="Roboto Condensed"/>
      </rPr>
      <t xml:space="preserve">
</t>
    </r>
    <r>
      <rPr>
        <sz val="11"/>
        <color rgb="FF006096"/>
        <rFont val="Roboto Condensed"/>
      </rPr>
      <t xml:space="preserve"> pgaudit.log_level           | log</t>
    </r>
    <r>
      <rPr>
        <sz val="11"/>
        <color rgb="FF006096"/>
        <rFont val="Roboto Condensed"/>
      </rPr>
      <t xml:space="preserve">
</t>
    </r>
    <r>
      <rPr>
        <sz val="11"/>
        <color rgb="FF006096"/>
        <rFont val="Roboto Condensed"/>
      </rPr>
      <t xml:space="preserve"> pgaudit.log_parameter       | off</t>
    </r>
    <r>
      <rPr>
        <sz val="11"/>
        <color rgb="FF006096"/>
        <rFont val="Roboto Condensed"/>
      </rPr>
      <t xml:space="preserve">
</t>
    </r>
    <r>
      <rPr>
        <sz val="11"/>
        <color rgb="FF006096"/>
        <rFont val="Roboto Condensed"/>
      </rPr>
      <t xml:space="preserve"> pgaudit.log_relation        | off</t>
    </r>
    <r>
      <rPr>
        <sz val="11"/>
        <color rgb="FF006096"/>
        <rFont val="Roboto Condensed"/>
      </rPr>
      <t xml:space="preserve">
</t>
    </r>
    <r>
      <rPr>
        <sz val="11"/>
        <color rgb="FF006096"/>
        <rFont val="Roboto Condensed"/>
      </rPr>
      <t xml:space="preserve"> pgaudit.log_statement_once  | off</t>
    </r>
    <r>
      <rPr>
        <sz val="11"/>
        <color rgb="FF006096"/>
        <rFont val="Roboto Condensed"/>
      </rPr>
      <t xml:space="preserve">
</t>
    </r>
    <r>
      <rPr>
        <sz val="11"/>
        <color rgb="FF006096"/>
        <rFont val="Roboto Condensed"/>
      </rPr>
      <t xml:space="preserve"> pgaudit.role                |</t>
    </r>
    <r>
      <rPr>
        <sz val="11"/>
        <color rgb="FF006096"/>
        <rFont val="Roboto Condensed"/>
      </rPr>
      <t xml:space="preserve">
</t>
    </r>
    <r>
      <rPr>
        <sz val="11"/>
        <color rgb="FF006096"/>
        <rFont val="Roboto Condensed"/>
      </rPr>
      <t xml:space="preserve"> session_preload_libraries   |</t>
    </r>
    <r>
      <rPr>
        <sz val="11"/>
        <color rgb="FF006096"/>
        <rFont val="Roboto Condensed"/>
      </rPr>
      <t xml:space="preserve">
</t>
    </r>
    <r>
      <rPr>
        <sz val="11"/>
        <color rgb="FF006096"/>
        <rFont val="Roboto Condensed"/>
      </rPr>
      <t xml:space="preserve"> session_replication_role    | origin</t>
    </r>
    <r>
      <rPr>
        <sz val="11"/>
        <color rgb="FF006096"/>
        <rFont val="Roboto Condensed"/>
      </rPr>
      <t xml:space="preserve">
</t>
    </r>
    <r>
      <rPr>
        <sz val="11"/>
        <color rgb="FF006096"/>
        <rFont val="Roboto Condensed"/>
      </rPr>
      <t xml:space="preserve"> temp_file_limit             | -1</t>
    </r>
    <r>
      <rPr>
        <sz val="11"/>
        <color rgb="FF006096"/>
        <rFont val="Roboto Condensed"/>
      </rPr>
      <t xml:space="preserve">
</t>
    </r>
    <r>
      <rPr>
        <sz val="11"/>
        <color rgb="FF006096"/>
        <rFont val="Roboto Condensed"/>
      </rPr>
      <t xml:space="preserve"> track_activities            | on</t>
    </r>
    <r>
      <rPr>
        <sz val="11"/>
        <color rgb="FF006096"/>
        <rFont val="Roboto Condensed"/>
      </rPr>
      <t xml:space="preserve">
</t>
    </r>
    <r>
      <rPr>
        <sz val="11"/>
        <color rgb="FF006096"/>
        <rFont val="Roboto Condensed"/>
      </rPr>
      <t xml:space="preserve"> track_counts                | on</t>
    </r>
    <r>
      <rPr>
        <sz val="11"/>
        <color rgb="FF006096"/>
        <rFont val="Roboto Condensed"/>
      </rPr>
      <t xml:space="preserve">
</t>
    </r>
    <r>
      <rPr>
        <sz val="11"/>
        <color rgb="FF006096"/>
        <rFont val="Roboto Condensed"/>
      </rPr>
      <t xml:space="preserve"> track_functions             | none</t>
    </r>
    <r>
      <rPr>
        <sz val="11"/>
        <color rgb="FF006096"/>
        <rFont val="Roboto Condensed"/>
      </rPr>
      <t xml:space="preserve">
</t>
    </r>
    <r>
      <rPr>
        <sz val="11"/>
        <color rgb="FF006096"/>
        <rFont val="Roboto Condensed"/>
      </rPr>
      <t xml:space="preserve"> track_io_timing             | off</t>
    </r>
    <r>
      <rPr>
        <sz val="11"/>
        <color rgb="FF006096"/>
        <rFont val="Roboto Condensed"/>
      </rPr>
      <t xml:space="preserve">
</t>
    </r>
    <r>
      <rPr>
        <sz val="11"/>
        <color rgb="FF006096"/>
        <rFont val="Roboto Condensed"/>
      </rPr>
      <t xml:space="preserve"> update_process_title        | on</t>
    </r>
    <r>
      <rPr>
        <sz val="11"/>
        <color rgb="FF006096"/>
        <rFont val="Roboto Condensed"/>
      </rPr>
      <t xml:space="preserve">
</t>
    </r>
    <r>
      <rPr>
        <sz val="11"/>
        <color rgb="FF006096"/>
        <rFont val="Roboto Condensed"/>
      </rPr>
      <t xml:space="preserve"> wal_compression             | off</t>
    </r>
    <r>
      <rPr>
        <sz val="11"/>
        <color rgb="FF006096"/>
        <rFont val="Roboto Condensed"/>
      </rPr>
      <t xml:space="preserve">
</t>
    </r>
    <r>
      <rPr>
        <sz val="11"/>
        <color rgb="FF006096"/>
        <rFont val="Roboto Condensed"/>
      </rPr>
      <t xml:space="preserve"> wal_consistency_checking    |</t>
    </r>
    <r>
      <rPr>
        <sz val="11"/>
        <color rgb="FF006096"/>
        <rFont val="Roboto Condensed"/>
      </rPr>
      <t xml:space="preserve">
</t>
    </r>
    <r>
      <rPr>
        <sz val="11"/>
        <color rgb="FF006096"/>
        <rFont val="Roboto Condensed"/>
      </rPr>
      <t xml:space="preserve"> wal_init_zero               | on</t>
    </r>
    <r>
      <rPr>
        <sz val="11"/>
        <color rgb="FF006096"/>
        <rFont val="Roboto Condensed"/>
      </rPr>
      <t xml:space="preserve">
</t>
    </r>
    <r>
      <rPr>
        <sz val="11"/>
        <color rgb="FF006096"/>
        <rFont val="Roboto Condensed"/>
      </rPr>
      <t xml:space="preserve"> wal_recycle                 | on</t>
    </r>
    <r>
      <rPr>
        <sz val="11"/>
        <color rgb="FF006096"/>
        <rFont val="Roboto Condensed"/>
      </rPr>
      <t xml:space="preserve">
</t>
    </r>
    <r>
      <rPr>
        <sz val="11"/>
        <color rgb="FF006096"/>
        <rFont val="Roboto Condensed"/>
      </rPr>
      <t xml:space="preserve"> zero_damaged_pages          | off</t>
    </r>
    <r>
      <rPr>
        <sz val="11"/>
        <color rgb="FF006096"/>
        <rFont val="Roboto Condensed"/>
      </rPr>
      <t xml:space="preserve">
</t>
    </r>
    <r>
      <rPr>
        <sz val="11"/>
        <color rgb="FF006096"/>
        <rFont val="Roboto Condensed"/>
      </rPr>
      <t>(49 rows)</t>
    </r>
    <r>
      <rPr>
        <sz val="11"/>
        <color rgb="FF006096"/>
        <rFont val="Roboto Condensed"/>
      </rPr>
      <t xml:space="preserve">
</t>
    </r>
  </si>
  <si>
    <t>6.6</t>
  </si>
  <si>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</si>
  <si>
    <r>
      <rPr>
        <sz val="11"/>
        <color rgb="FF000000"/>
        <rFont val="Calibri"/>
      </rPr>
      <t>In the matter of a user session, the login sessions must be validated that it is not executing undesired parameter changes. In the matter of attributes that have been changed in entities, they must be manually reverted to their default value(s).</t>
    </r>
  </si>
  <si>
    <r>
      <rPr>
        <sz val="11"/>
        <color rgb="FF000000"/>
        <rFont val="Calibri"/>
      </rPr>
      <t>These PostgreSQL runtime parameters are managed at the user account (ROLE) level.</t>
    </r>
  </si>
  <si>
    <r>
      <rPr>
        <sz val="11"/>
        <color rgb="FF000000"/>
        <rFont val="Calibri"/>
      </rPr>
      <t xml:space="preserve">A denial of service is possible by the over-allocating of limited resources, such as RAM. Changing </t>
    </r>
    <r>
      <rPr>
        <b/>
        <sz val="11"/>
        <color rgb="FF000000"/>
        <rFont val="Calibri"/>
      </rPr>
      <t>VACUUM</t>
    </r>
    <r>
      <rPr>
        <sz val="11"/>
        <color rgb="FF000000"/>
        <rFont val="Calibri"/>
      </rPr>
      <t xml:space="preserve"> parameters can force a server shutdown which is standard procedure preventing data corruption from transaction ID wraparound. Data can be corrupted by changing parameters to reinterpret values in an unexpected fashion, e.g. changing the time zone. Logging can be altered and obfuscated to inhibit root cause analysis.</t>
    </r>
  </si>
  <si>
    <r>
      <rPr>
        <sz val="11"/>
        <color rgb="FF000000"/>
        <rFont val="Calibri"/>
      </rPr>
      <t xml:space="preserve">The method used to analyze the state of ROLE runtime parameters and to determine if they have been compromised is to inspect all catalogs and list attributes for database entities such as </t>
    </r>
    <r>
      <rPr>
        <b/>
        <sz val="11"/>
        <color rgb="FF000000"/>
        <rFont val="Calibri"/>
      </rPr>
      <t>ROLE</t>
    </r>
    <r>
      <rPr>
        <sz val="11"/>
        <color rgb="FF000000"/>
        <rFont val="Calibri"/>
      </rPr>
      <t>s and databases:</t>
    </r>
    <r>
      <rPr>
        <sz val="11"/>
        <color rgb="FF000000"/>
        <rFont val="Calibri"/>
      </rPr>
      <t xml:space="preserve">
</t>
    </r>
    <r>
      <rPr>
        <sz val="11"/>
        <color rgb="FF006096"/>
        <rFont val="Roboto Condensed"/>
      </rPr>
      <t>postgres=#  SELECT name, setting FROM pg_settings WHERE context = 'user'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application_name                    | psql</t>
    </r>
    <r>
      <rPr>
        <sz val="11"/>
        <color rgb="FF006096"/>
        <rFont val="Roboto Condensed"/>
      </rPr>
      <t xml:space="preserve">
</t>
    </r>
    <r>
      <rPr>
        <sz val="11"/>
        <color rgb="FF006096"/>
        <rFont val="Roboto Condensed"/>
      </rPr>
      <t xml:space="preserve"> array_nulls                         | on</t>
    </r>
    <r>
      <rPr>
        <sz val="11"/>
        <color rgb="FF006096"/>
        <rFont val="Roboto Condensed"/>
      </rPr>
      <t xml:space="preserve">
</t>
    </r>
    <r>
      <rPr>
        <sz val="11"/>
        <color rgb="FF006096"/>
        <rFont val="Roboto Condensed"/>
      </rPr>
      <t xml:space="preserve"> backend_flush_after                 | 0</t>
    </r>
    <r>
      <rPr>
        <sz val="11"/>
        <color rgb="FF006096"/>
        <rFont val="Roboto Condensed"/>
      </rPr>
      <t xml:space="preserve">
</t>
    </r>
    <r>
      <rPr>
        <sz val="11"/>
        <color rgb="FF006096"/>
        <rFont val="Roboto Condensed"/>
      </rPr>
      <t xml:space="preserve"> backslash_quote                     | safe_encoding</t>
    </r>
    <r>
      <rPr>
        <sz val="11"/>
        <color rgb="FF006096"/>
        <rFont val="Roboto Condensed"/>
      </rPr>
      <t xml:space="preserve">
</t>
    </r>
    <r>
      <rPr>
        <sz val="11"/>
        <color rgb="FF006096"/>
        <rFont val="Roboto Condensed"/>
      </rPr>
      <t xml:space="preserve"> bytea_output                        | hex</t>
    </r>
    <r>
      <rPr>
        <sz val="11"/>
        <color rgb="FF006096"/>
        <rFont val="Roboto Condensed"/>
      </rPr>
      <t xml:space="preserve">
</t>
    </r>
    <r>
      <rPr>
        <sz val="11"/>
        <color rgb="FF006096"/>
        <rFont val="Roboto Condensed"/>
      </rPr>
      <t xml:space="preserve"> check_function_bodies               | on</t>
    </r>
    <r>
      <rPr>
        <sz val="11"/>
        <color rgb="FF006096"/>
        <rFont val="Roboto Condensed"/>
      </rPr>
      <t xml:space="preserve">
</t>
    </r>
    <r>
      <rPr>
        <sz val="11"/>
        <color rgb="FF006096"/>
        <rFont val="Roboto Condensed"/>
      </rPr>
      <t xml:space="preserve"> client_encoding                     | UTF8</t>
    </r>
    <r>
      <rPr>
        <sz val="11"/>
        <color rgb="FF006096"/>
        <rFont val="Roboto Condensed"/>
      </rPr>
      <t xml:space="preserve">
</t>
    </r>
    <r>
      <rPr>
        <sz val="11"/>
        <color rgb="FF006096"/>
        <rFont val="Roboto Condensed"/>
      </rPr>
      <t xml:space="preserve"> client_min_messages                 | notice</t>
    </r>
    <r>
      <rPr>
        <sz val="11"/>
        <color rgb="FF006096"/>
        <rFont val="Roboto Condensed"/>
      </rPr>
      <t xml:space="preserve">
</t>
    </r>
    <r>
      <rPr>
        <sz val="11"/>
        <color rgb="FF006096"/>
        <rFont val="Roboto Condensed"/>
      </rPr>
      <t xml:space="preserve"> commit_siblings                     | 5</t>
    </r>
    <r>
      <rPr>
        <sz val="11"/>
        <color rgb="FF006096"/>
        <rFont val="Roboto Condensed"/>
      </rPr>
      <t xml:space="preserve">
</t>
    </r>
    <r>
      <rPr>
        <sz val="11"/>
        <color rgb="FF006096"/>
        <rFont val="Roboto Condensed"/>
      </rPr>
      <t xml:space="preserve"> constraint_exclusion                | partition</t>
    </r>
    <r>
      <rPr>
        <sz val="11"/>
        <color rgb="FF006096"/>
        <rFont val="Roboto Condensed"/>
      </rPr>
      <t xml:space="preserve">
</t>
    </r>
    <r>
      <rPr>
        <sz val="11"/>
        <color rgb="FF006096"/>
        <rFont val="Roboto Condensed"/>
      </rPr>
      <t xml:space="preserve"> cpu_index_tuple_cost                | 0.005</t>
    </r>
    <r>
      <rPr>
        <sz val="11"/>
        <color rgb="FF006096"/>
        <rFont val="Roboto Condensed"/>
      </rPr>
      <t xml:space="preserve">
</t>
    </r>
    <r>
      <rPr>
        <sz val="11"/>
        <color rgb="FF006096"/>
        <rFont val="Roboto Condensed"/>
      </rPr>
      <t xml:space="preserve"> cpu_operator_cost                   | 0.0025</t>
    </r>
    <r>
      <rPr>
        <sz val="11"/>
        <color rgb="FF006096"/>
        <rFont val="Roboto Condensed"/>
      </rPr>
      <t xml:space="preserve">
</t>
    </r>
    <r>
      <rPr>
        <sz val="11"/>
        <color rgb="FF006096"/>
        <rFont val="Roboto Condensed"/>
      </rPr>
      <t xml:space="preserve"> cpu_tuple_cost                      | 0.01</t>
    </r>
    <r>
      <rPr>
        <sz val="11"/>
        <color rgb="FF006096"/>
        <rFont val="Roboto Condensed"/>
      </rPr>
      <t xml:space="preserve">
</t>
    </r>
    <r>
      <rPr>
        <sz val="11"/>
        <color rgb="FF006096"/>
        <rFont val="Roboto Condensed"/>
      </rPr>
      <t xml:space="preserve"> cursor_tuple_fraction               | 0.1</t>
    </r>
    <r>
      <rPr>
        <sz val="11"/>
        <color rgb="FF006096"/>
        <rFont val="Roboto Condensed"/>
      </rPr>
      <t xml:space="preserve">
</t>
    </r>
    <r>
      <rPr>
        <sz val="11"/>
        <color rgb="FF006096"/>
        <rFont val="Roboto Condensed"/>
      </rPr>
      <t xml:space="preserve"> DateStyle                           | ISO, MDY</t>
    </r>
    <r>
      <rPr>
        <sz val="11"/>
        <color rgb="FF006096"/>
        <rFont val="Roboto Condensed"/>
      </rPr>
      <t xml:space="preserve">
</t>
    </r>
    <r>
      <rPr>
        <sz val="11"/>
        <color rgb="FF006096"/>
        <rFont val="Roboto Condensed"/>
      </rPr>
      <t xml:space="preserve"> debug_pretty_print                  | on</t>
    </r>
    <r>
      <rPr>
        <sz val="11"/>
        <color rgb="FF006096"/>
        <rFont val="Roboto Condensed"/>
      </rPr>
      <t xml:space="preserve">
</t>
    </r>
    <r>
      <rPr>
        <sz val="11"/>
        <color rgb="FF006096"/>
        <rFont val="Roboto Condensed"/>
      </rPr>
      <t xml:space="preserve"> debug_print_parse                   | off</t>
    </r>
    <r>
      <rPr>
        <sz val="11"/>
        <color rgb="FF006096"/>
        <rFont val="Roboto Condensed"/>
      </rPr>
      <t xml:space="preserve">
</t>
    </r>
    <r>
      <rPr>
        <sz val="11"/>
        <color rgb="FF006096"/>
        <rFont val="Roboto Condensed"/>
      </rPr>
      <t xml:space="preserve"> debug_print_plan                    | off</t>
    </r>
    <r>
      <rPr>
        <sz val="11"/>
        <color rgb="FF006096"/>
        <rFont val="Roboto Condensed"/>
      </rPr>
      <t xml:space="preserve">
</t>
    </r>
    <r>
      <rPr>
        <sz val="11"/>
        <color rgb="FF006096"/>
        <rFont val="Roboto Condensed"/>
      </rPr>
      <t xml:space="preserve"> debug_print_rewritten               | off</t>
    </r>
    <r>
      <rPr>
        <sz val="11"/>
        <color rgb="FF006096"/>
        <rFont val="Roboto Condensed"/>
      </rPr>
      <t xml:space="preserve">
</t>
    </r>
    <r>
      <rPr>
        <sz val="11"/>
        <color rgb="FF006096"/>
        <rFont val="Roboto Condensed"/>
      </rPr>
      <t xml:space="preserve"> default_statistics_target           | 100</t>
    </r>
    <r>
      <rPr>
        <sz val="11"/>
        <color rgb="FF006096"/>
        <rFont val="Roboto Condensed"/>
      </rPr>
      <t xml:space="preserve">
</t>
    </r>
    <r>
      <rPr>
        <sz val="11"/>
        <color rgb="FF006096"/>
        <rFont val="Roboto Condensed"/>
      </rPr>
      <t xml:space="preserve"> default_table_access_method         | heap</t>
    </r>
    <r>
      <rPr>
        <sz val="11"/>
        <color rgb="FF006096"/>
        <rFont val="Roboto Condensed"/>
      </rPr>
      <t xml:space="preserve">
</t>
    </r>
    <r>
      <rPr>
        <sz val="11"/>
        <color rgb="FF006096"/>
        <rFont val="Roboto Condensed"/>
      </rPr>
      <t xml:space="preserve"> default_tablespace                  |</t>
    </r>
    <r>
      <rPr>
        <sz val="11"/>
        <color rgb="FF006096"/>
        <rFont val="Roboto Condensed"/>
      </rPr>
      <t xml:space="preserve">
</t>
    </r>
    <r>
      <rPr>
        <sz val="11"/>
        <color rgb="FF006096"/>
        <rFont val="Roboto Condensed"/>
      </rPr>
      <t xml:space="preserve"> default_text_search_config          | pg_catalog.english</t>
    </r>
    <r>
      <rPr>
        <sz val="11"/>
        <color rgb="FF006096"/>
        <rFont val="Roboto Condensed"/>
      </rPr>
      <t xml:space="preserve">
</t>
    </r>
    <r>
      <rPr>
        <sz val="11"/>
        <color rgb="FF006096"/>
        <rFont val="Roboto Condensed"/>
      </rPr>
      <t xml:space="preserve"> default_transaction_deferrable      | off</t>
    </r>
    <r>
      <rPr>
        <sz val="11"/>
        <color rgb="FF006096"/>
        <rFont val="Roboto Condensed"/>
      </rPr>
      <t xml:space="preserve">
</t>
    </r>
    <r>
      <rPr>
        <sz val="11"/>
        <color rgb="FF006096"/>
        <rFont val="Roboto Condensed"/>
      </rPr>
      <t xml:space="preserve"> default_transaction_isolation       | read committed</t>
    </r>
    <r>
      <rPr>
        <sz val="11"/>
        <color rgb="FF006096"/>
        <rFont val="Roboto Condensed"/>
      </rPr>
      <t xml:space="preserve">
</t>
    </r>
    <r>
      <rPr>
        <sz val="11"/>
        <color rgb="FF006096"/>
        <rFont val="Roboto Condensed"/>
      </rPr>
      <t xml:space="preserve"> default_transaction_read_only       | off</t>
    </r>
    <r>
      <rPr>
        <sz val="11"/>
        <color rgb="FF006096"/>
        <rFont val="Roboto Condensed"/>
      </rPr>
      <t xml:space="preserve">
</t>
    </r>
    <r>
      <rPr>
        <sz val="11"/>
        <color rgb="FF006096"/>
        <rFont val="Roboto Condensed"/>
      </rPr>
      <t xml:space="preserve"> effective_cache_size                | 524288</t>
    </r>
    <r>
      <rPr>
        <sz val="11"/>
        <color rgb="FF006096"/>
        <rFont val="Roboto Condensed"/>
      </rPr>
      <t xml:space="preserve">
</t>
    </r>
    <r>
      <rPr>
        <sz val="11"/>
        <color rgb="FF006096"/>
        <rFont val="Roboto Condensed"/>
      </rPr>
      <t xml:space="preserve"> effective_io_concurrency            | 1</t>
    </r>
    <r>
      <rPr>
        <sz val="11"/>
        <color rgb="FF006096"/>
        <rFont val="Roboto Condensed"/>
      </rPr>
      <t xml:space="preserve">
</t>
    </r>
    <r>
      <rPr>
        <sz val="11"/>
        <color rgb="FF006096"/>
        <rFont val="Roboto Condensed"/>
      </rPr>
      <t xml:space="preserve"> enable_bitmapscan                   | on</t>
    </r>
    <r>
      <rPr>
        <sz val="11"/>
        <color rgb="FF006096"/>
        <rFont val="Roboto Condensed"/>
      </rPr>
      <t xml:space="preserve">
</t>
    </r>
    <r>
      <rPr>
        <sz val="11"/>
        <color rgb="FF006096"/>
        <rFont val="Roboto Condensed"/>
      </rPr>
      <t xml:space="preserve"> enable_gathermerge                  | on</t>
    </r>
    <r>
      <rPr>
        <sz val="11"/>
        <color rgb="FF006096"/>
        <rFont val="Roboto Condensed"/>
      </rPr>
      <t xml:space="preserve">
</t>
    </r>
    <r>
      <rPr>
        <sz val="11"/>
        <color rgb="FF006096"/>
        <rFont val="Roboto Condensed"/>
      </rPr>
      <t xml:space="preserve"> enable_hashagg                      | on</t>
    </r>
    <r>
      <rPr>
        <sz val="11"/>
        <color rgb="FF006096"/>
        <rFont val="Roboto Condensed"/>
      </rPr>
      <t xml:space="preserve">
</t>
    </r>
    <r>
      <rPr>
        <sz val="11"/>
        <color rgb="FF006096"/>
        <rFont val="Roboto Condensed"/>
      </rPr>
      <t xml:space="preserve"> enable_hashjoin                     | on</t>
    </r>
    <r>
      <rPr>
        <sz val="11"/>
        <color rgb="FF006096"/>
        <rFont val="Roboto Condensed"/>
      </rPr>
      <t xml:space="preserve">
</t>
    </r>
    <r>
      <rPr>
        <sz val="11"/>
        <color rgb="FF006096"/>
        <rFont val="Roboto Condensed"/>
      </rPr>
      <t xml:space="preserve"> enable_incremental_sort             | on</t>
    </r>
    <r>
      <rPr>
        <sz val="11"/>
        <color rgb="FF006096"/>
        <rFont val="Roboto Condensed"/>
      </rPr>
      <t xml:space="preserve">
</t>
    </r>
    <r>
      <rPr>
        <sz val="11"/>
        <color rgb="FF006096"/>
        <rFont val="Roboto Condensed"/>
      </rPr>
      <t xml:space="preserve"> enable_indexonlyscan                | on</t>
    </r>
    <r>
      <rPr>
        <sz val="11"/>
        <color rgb="FF006096"/>
        <rFont val="Roboto Condensed"/>
      </rPr>
      <t xml:space="preserve">
</t>
    </r>
    <r>
      <rPr>
        <sz val="11"/>
        <color rgb="FF006096"/>
        <rFont val="Roboto Condensed"/>
      </rPr>
      <t xml:space="preserve"> enable_indexscan                    | on</t>
    </r>
    <r>
      <rPr>
        <sz val="11"/>
        <color rgb="FF006096"/>
        <rFont val="Roboto Condensed"/>
      </rPr>
      <t xml:space="preserve">
</t>
    </r>
    <r>
      <rPr>
        <sz val="11"/>
        <color rgb="FF006096"/>
        <rFont val="Roboto Condensed"/>
      </rPr>
      <t xml:space="preserve"> enable_material                     | on</t>
    </r>
    <r>
      <rPr>
        <sz val="11"/>
        <color rgb="FF006096"/>
        <rFont val="Roboto Condensed"/>
      </rPr>
      <t xml:space="preserve">
</t>
    </r>
    <r>
      <rPr>
        <sz val="11"/>
        <color rgb="FF006096"/>
        <rFont val="Roboto Condensed"/>
      </rPr>
      <t xml:space="preserve"> enable_mergejoin                    | on</t>
    </r>
    <r>
      <rPr>
        <sz val="11"/>
        <color rgb="FF006096"/>
        <rFont val="Roboto Condensed"/>
      </rPr>
      <t xml:space="preserve">
</t>
    </r>
    <r>
      <rPr>
        <sz val="11"/>
        <color rgb="FF006096"/>
        <rFont val="Roboto Condensed"/>
      </rPr>
      <t xml:space="preserve"> enable_nestloop                     | on</t>
    </r>
    <r>
      <rPr>
        <sz val="11"/>
        <color rgb="FF006096"/>
        <rFont val="Roboto Condensed"/>
      </rPr>
      <t xml:space="preserve">
</t>
    </r>
    <r>
      <rPr>
        <sz val="11"/>
        <color rgb="FF006096"/>
        <rFont val="Roboto Condensed"/>
      </rPr>
      <t xml:space="preserve"> enable_parallel_append              | on</t>
    </r>
    <r>
      <rPr>
        <sz val="11"/>
        <color rgb="FF006096"/>
        <rFont val="Roboto Condensed"/>
      </rPr>
      <t xml:space="preserve">
</t>
    </r>
    <r>
      <rPr>
        <sz val="11"/>
        <color rgb="FF006096"/>
        <rFont val="Roboto Condensed"/>
      </rPr>
      <t xml:space="preserve"> enable_parallel_hash                | on</t>
    </r>
    <r>
      <rPr>
        <sz val="11"/>
        <color rgb="FF006096"/>
        <rFont val="Roboto Condensed"/>
      </rPr>
      <t xml:space="preserve">
</t>
    </r>
    <r>
      <rPr>
        <sz val="11"/>
        <color rgb="FF006096"/>
        <rFont val="Roboto Condensed"/>
      </rPr>
      <t xml:space="preserve"> enable_partition_pruning            | on</t>
    </r>
    <r>
      <rPr>
        <sz val="11"/>
        <color rgb="FF006096"/>
        <rFont val="Roboto Condensed"/>
      </rPr>
      <t xml:space="preserve">
</t>
    </r>
    <r>
      <rPr>
        <sz val="11"/>
        <color rgb="FF006096"/>
        <rFont val="Roboto Condensed"/>
      </rPr>
      <t xml:space="preserve"> enable_partitionwise_aggregate      | off</t>
    </r>
    <r>
      <rPr>
        <sz val="11"/>
        <color rgb="FF006096"/>
        <rFont val="Roboto Condensed"/>
      </rPr>
      <t xml:space="preserve">
</t>
    </r>
    <r>
      <rPr>
        <sz val="11"/>
        <color rgb="FF006096"/>
        <rFont val="Roboto Condensed"/>
      </rPr>
      <t xml:space="preserve"> enable_partitionwise_join           | off</t>
    </r>
    <r>
      <rPr>
        <sz val="11"/>
        <color rgb="FF006096"/>
        <rFont val="Roboto Condensed"/>
      </rPr>
      <t xml:space="preserve">
</t>
    </r>
    <r>
      <rPr>
        <sz val="11"/>
        <color rgb="FF006096"/>
        <rFont val="Roboto Condensed"/>
      </rPr>
      <t xml:space="preserve"> enable_seqscan                      | on</t>
    </r>
    <r>
      <rPr>
        <sz val="11"/>
        <color rgb="FF006096"/>
        <rFont val="Roboto Condensed"/>
      </rPr>
      <t xml:space="preserve">
</t>
    </r>
    <r>
      <rPr>
        <sz val="11"/>
        <color rgb="FF006096"/>
        <rFont val="Roboto Condensed"/>
      </rPr>
      <t xml:space="preserve"> enable_sort                         | on</t>
    </r>
    <r>
      <rPr>
        <sz val="11"/>
        <color rgb="FF006096"/>
        <rFont val="Roboto Condensed"/>
      </rPr>
      <t xml:space="preserve">
</t>
    </r>
    <r>
      <rPr>
        <sz val="11"/>
        <color rgb="FF006096"/>
        <rFont val="Roboto Condensed"/>
      </rPr>
      <t xml:space="preserve"> enable_tidscan                      | on</t>
    </r>
    <r>
      <rPr>
        <sz val="11"/>
        <color rgb="FF006096"/>
        <rFont val="Roboto Condensed"/>
      </rPr>
      <t xml:space="preserve">
</t>
    </r>
    <r>
      <rPr>
        <sz val="11"/>
        <color rgb="FF006096"/>
        <rFont val="Roboto Condensed"/>
      </rPr>
      <t xml:space="preserve"> escape_string_warning               | on</t>
    </r>
    <r>
      <rPr>
        <sz val="11"/>
        <color rgb="FF006096"/>
        <rFont val="Roboto Condensed"/>
      </rPr>
      <t xml:space="preserve">
</t>
    </r>
    <r>
      <rPr>
        <sz val="11"/>
        <color rgb="FF006096"/>
        <rFont val="Roboto Condensed"/>
      </rPr>
      <t xml:space="preserve"> exit_on_error                       | off</t>
    </r>
    <r>
      <rPr>
        <sz val="11"/>
        <color rgb="FF006096"/>
        <rFont val="Roboto Condensed"/>
      </rPr>
      <t xml:space="preserve">
</t>
    </r>
    <r>
      <rPr>
        <sz val="11"/>
        <color rgb="FF006096"/>
        <rFont val="Roboto Condensed"/>
      </rPr>
      <t xml:space="preserve"> extra_float_digits                  | 1</t>
    </r>
    <r>
      <rPr>
        <sz val="11"/>
        <color rgb="FF006096"/>
        <rFont val="Roboto Condensed"/>
      </rPr>
      <t xml:space="preserve">
</t>
    </r>
    <r>
      <rPr>
        <sz val="11"/>
        <color rgb="FF006096"/>
        <rFont val="Roboto Condensed"/>
      </rPr>
      <t xml:space="preserve"> force_parallel_mode                 | off</t>
    </r>
    <r>
      <rPr>
        <sz val="11"/>
        <color rgb="FF006096"/>
        <rFont val="Roboto Condensed"/>
      </rPr>
      <t xml:space="preserve">
</t>
    </r>
    <r>
      <rPr>
        <sz val="11"/>
        <color rgb="FF006096"/>
        <rFont val="Roboto Condensed"/>
      </rPr>
      <t xml:space="preserve"> from_collapse_limit                 | 8</t>
    </r>
    <r>
      <rPr>
        <sz val="11"/>
        <color rgb="FF006096"/>
        <rFont val="Roboto Condensed"/>
      </rPr>
      <t xml:space="preserve">
</t>
    </r>
    <r>
      <rPr>
        <sz val="11"/>
        <color rgb="FF006096"/>
        <rFont val="Roboto Condensed"/>
      </rPr>
      <t xml:space="preserve"> geqo                                | on</t>
    </r>
    <r>
      <rPr>
        <sz val="11"/>
        <color rgb="FF006096"/>
        <rFont val="Roboto Condensed"/>
      </rPr>
      <t xml:space="preserve">
</t>
    </r>
    <r>
      <rPr>
        <sz val="11"/>
        <color rgb="FF006096"/>
        <rFont val="Roboto Condensed"/>
      </rPr>
      <t xml:space="preserve"> geqo_effort                         | 5</t>
    </r>
    <r>
      <rPr>
        <sz val="11"/>
        <color rgb="FF006096"/>
        <rFont val="Roboto Condensed"/>
      </rPr>
      <t xml:space="preserve">
</t>
    </r>
    <r>
      <rPr>
        <sz val="11"/>
        <color rgb="FF006096"/>
        <rFont val="Roboto Condensed"/>
      </rPr>
      <t xml:space="preserve"> geqo_generations                    | 0</t>
    </r>
    <r>
      <rPr>
        <sz val="11"/>
        <color rgb="FF006096"/>
        <rFont val="Roboto Condensed"/>
      </rPr>
      <t xml:space="preserve">
</t>
    </r>
    <r>
      <rPr>
        <sz val="11"/>
        <color rgb="FF006096"/>
        <rFont val="Roboto Condensed"/>
      </rPr>
      <t xml:space="preserve"> geqo_pool_size                      | 0</t>
    </r>
    <r>
      <rPr>
        <sz val="11"/>
        <color rgb="FF006096"/>
        <rFont val="Roboto Condensed"/>
      </rPr>
      <t xml:space="preserve">
</t>
    </r>
    <r>
      <rPr>
        <sz val="11"/>
        <color rgb="FF006096"/>
        <rFont val="Roboto Condensed"/>
      </rPr>
      <t xml:space="preserve"> geqo_seed                           | 0</t>
    </r>
    <r>
      <rPr>
        <sz val="11"/>
        <color rgb="FF006096"/>
        <rFont val="Roboto Condensed"/>
      </rPr>
      <t xml:space="preserve">
</t>
    </r>
    <r>
      <rPr>
        <sz val="11"/>
        <color rgb="FF006096"/>
        <rFont val="Roboto Condensed"/>
      </rPr>
      <t xml:space="preserve"> geqo_selection_bias                 | 2</t>
    </r>
    <r>
      <rPr>
        <sz val="11"/>
        <color rgb="FF006096"/>
        <rFont val="Roboto Condensed"/>
      </rPr>
      <t xml:space="preserve">
</t>
    </r>
    <r>
      <rPr>
        <sz val="11"/>
        <color rgb="FF006096"/>
        <rFont val="Roboto Condensed"/>
      </rPr>
      <t xml:space="preserve"> geqo_threshold                      | 12</t>
    </r>
    <r>
      <rPr>
        <sz val="11"/>
        <color rgb="FF006096"/>
        <rFont val="Roboto Condensed"/>
      </rPr>
      <t xml:space="preserve">
</t>
    </r>
    <r>
      <rPr>
        <sz val="11"/>
        <color rgb="FF006096"/>
        <rFont val="Roboto Condensed"/>
      </rPr>
      <t xml:space="preserve"> gin_fuzzy_search_limit              | 0</t>
    </r>
    <r>
      <rPr>
        <sz val="11"/>
        <color rgb="FF006096"/>
        <rFont val="Roboto Condensed"/>
      </rPr>
      <t xml:space="preserve">
</t>
    </r>
    <r>
      <rPr>
        <sz val="11"/>
        <color rgb="FF006096"/>
        <rFont val="Roboto Condensed"/>
      </rPr>
      <t xml:space="preserve"> gin_pending_list_limit              | 4096</t>
    </r>
    <r>
      <rPr>
        <sz val="11"/>
        <color rgb="FF006096"/>
        <rFont val="Roboto Condensed"/>
      </rPr>
      <t xml:space="preserve">
</t>
    </r>
    <r>
      <rPr>
        <sz val="11"/>
        <color rgb="FF006096"/>
        <rFont val="Roboto Condensed"/>
      </rPr>
      <t xml:space="preserve"> hash_mem_multiplier                 | 1</t>
    </r>
    <r>
      <rPr>
        <sz val="11"/>
        <color rgb="FF006096"/>
        <rFont val="Roboto Condensed"/>
      </rPr>
      <t xml:space="preserve">
</t>
    </r>
    <r>
      <rPr>
        <sz val="11"/>
        <color rgb="FF006096"/>
        <rFont val="Roboto Condensed"/>
      </rPr>
      <t xml:space="preserve"> idle_in_transaction_session_timeout | 0</t>
    </r>
    <r>
      <rPr>
        <sz val="11"/>
        <color rgb="FF006096"/>
        <rFont val="Roboto Condensed"/>
      </rPr>
      <t xml:space="preserve">
</t>
    </r>
    <r>
      <rPr>
        <sz val="11"/>
        <color rgb="FF006096"/>
        <rFont val="Roboto Condensed"/>
      </rPr>
      <t xml:space="preserve"> IntervalStyle                       | postgres</t>
    </r>
    <r>
      <rPr>
        <sz val="11"/>
        <color rgb="FF006096"/>
        <rFont val="Roboto Condensed"/>
      </rPr>
      <t xml:space="preserve">
</t>
    </r>
    <r>
      <rPr>
        <sz val="11"/>
        <color rgb="FF006096"/>
        <rFont val="Roboto Condensed"/>
      </rPr>
      <t xml:space="preserve"> jit                                 | on</t>
    </r>
    <r>
      <rPr>
        <sz val="11"/>
        <color rgb="FF006096"/>
        <rFont val="Roboto Condensed"/>
      </rPr>
      <t xml:space="preserve">
</t>
    </r>
    <r>
      <rPr>
        <sz val="11"/>
        <color rgb="FF006096"/>
        <rFont val="Roboto Condensed"/>
      </rPr>
      <t xml:space="preserve"> jit_above_cost                      | 100000</t>
    </r>
    <r>
      <rPr>
        <sz val="11"/>
        <color rgb="FF006096"/>
        <rFont val="Roboto Condensed"/>
      </rPr>
      <t xml:space="preserve">
</t>
    </r>
    <r>
      <rPr>
        <sz val="11"/>
        <color rgb="FF006096"/>
        <rFont val="Roboto Condensed"/>
      </rPr>
      <t xml:space="preserve"> jit_expressions                     | on</t>
    </r>
    <r>
      <rPr>
        <sz val="11"/>
        <color rgb="FF006096"/>
        <rFont val="Roboto Condensed"/>
      </rPr>
      <t xml:space="preserve">
</t>
    </r>
    <r>
      <rPr>
        <sz val="11"/>
        <color rgb="FF006096"/>
        <rFont val="Roboto Condensed"/>
      </rPr>
      <t xml:space="preserve"> jit_inline_above_cost               | 500000</t>
    </r>
    <r>
      <rPr>
        <sz val="11"/>
        <color rgb="FF006096"/>
        <rFont val="Roboto Condensed"/>
      </rPr>
      <t xml:space="preserve">
</t>
    </r>
    <r>
      <rPr>
        <sz val="11"/>
        <color rgb="FF006096"/>
        <rFont val="Roboto Condensed"/>
      </rPr>
      <t xml:space="preserve"> jit_optimize_above_cost             | 500000</t>
    </r>
    <r>
      <rPr>
        <sz val="11"/>
        <color rgb="FF006096"/>
        <rFont val="Roboto Condensed"/>
      </rPr>
      <t xml:space="preserve">
</t>
    </r>
    <r>
      <rPr>
        <sz val="11"/>
        <color rgb="FF006096"/>
        <rFont val="Roboto Condensed"/>
      </rPr>
      <t xml:space="preserve"> jit_tuple_deforming                 | on</t>
    </r>
    <r>
      <rPr>
        <sz val="11"/>
        <color rgb="FF006096"/>
        <rFont val="Roboto Condensed"/>
      </rPr>
      <t xml:space="preserve">
</t>
    </r>
    <r>
      <rPr>
        <sz val="11"/>
        <color rgb="FF006096"/>
        <rFont val="Roboto Condensed"/>
      </rPr>
      <t xml:space="preserve"> join_collapse_limit                 | 8</t>
    </r>
    <r>
      <rPr>
        <sz val="11"/>
        <color rgb="FF006096"/>
        <rFont val="Roboto Condensed"/>
      </rPr>
      <t xml:space="preserve">
</t>
    </r>
    <r>
      <rPr>
        <sz val="11"/>
        <color rgb="FF006096"/>
        <rFont val="Roboto Condensed"/>
      </rPr>
      <t xml:space="preserve"> lc_monetary                         | en_US.UTF-8</t>
    </r>
    <r>
      <rPr>
        <sz val="11"/>
        <color rgb="FF006096"/>
        <rFont val="Roboto Condensed"/>
      </rPr>
      <t xml:space="preserve">
</t>
    </r>
    <r>
      <rPr>
        <sz val="11"/>
        <color rgb="FF006096"/>
        <rFont val="Roboto Condensed"/>
      </rPr>
      <t xml:space="preserve"> lc_numeric                          | en_US.UTF-8</t>
    </r>
    <r>
      <rPr>
        <sz val="11"/>
        <color rgb="FF006096"/>
        <rFont val="Roboto Condensed"/>
      </rPr>
      <t xml:space="preserve">
</t>
    </r>
    <r>
      <rPr>
        <sz val="11"/>
        <color rgb="FF006096"/>
        <rFont val="Roboto Condensed"/>
      </rPr>
      <t xml:space="preserve"> lc_time                             | en_US.UTF-8</t>
    </r>
    <r>
      <rPr>
        <sz val="11"/>
        <color rgb="FF006096"/>
        <rFont val="Roboto Condensed"/>
      </rPr>
      <t xml:space="preserve">
</t>
    </r>
    <r>
      <rPr>
        <sz val="11"/>
        <color rgb="FF006096"/>
        <rFont val="Roboto Condensed"/>
      </rPr>
      <t xml:space="preserve"> local_preload_libraries             |</t>
    </r>
    <r>
      <rPr>
        <sz val="11"/>
        <color rgb="FF006096"/>
        <rFont val="Roboto Condensed"/>
      </rPr>
      <t xml:space="preserve">
</t>
    </r>
    <r>
      <rPr>
        <sz val="11"/>
        <color rgb="FF006096"/>
        <rFont val="Roboto Condensed"/>
      </rPr>
      <t xml:space="preserve"> lock_timeout                        | 0</t>
    </r>
    <r>
      <rPr>
        <sz val="11"/>
        <color rgb="FF006096"/>
        <rFont val="Roboto Condensed"/>
      </rPr>
      <t xml:space="preserve">
</t>
    </r>
    <r>
      <rPr>
        <sz val="11"/>
        <color rgb="FF006096"/>
        <rFont val="Roboto Condensed"/>
      </rPr>
      <t xml:space="preserve"> logical_decoding_work_mem           | 65536</t>
    </r>
    <r>
      <rPr>
        <sz val="11"/>
        <color rgb="FF006096"/>
        <rFont val="Roboto Condensed"/>
      </rPr>
      <t xml:space="preserve">
</t>
    </r>
    <r>
      <rPr>
        <sz val="11"/>
        <color rgb="FF006096"/>
        <rFont val="Roboto Condensed"/>
      </rPr>
      <t xml:space="preserve"> log_parameter_max_length_on_error   | 0</t>
    </r>
    <r>
      <rPr>
        <sz val="11"/>
        <color rgb="FF006096"/>
        <rFont val="Roboto Condensed"/>
      </rPr>
      <t xml:space="preserve">
</t>
    </r>
    <r>
      <rPr>
        <sz val="11"/>
        <color rgb="FF006096"/>
        <rFont val="Roboto Condensed"/>
      </rPr>
      <t xml:space="preserve"> maintenance_io_concurrency          | 10</t>
    </r>
    <r>
      <rPr>
        <sz val="11"/>
        <color rgb="FF006096"/>
        <rFont val="Roboto Condensed"/>
      </rPr>
      <t xml:space="preserve">
</t>
    </r>
    <r>
      <rPr>
        <sz val="11"/>
        <color rgb="FF006096"/>
        <rFont val="Roboto Condensed"/>
      </rPr>
      <t xml:space="preserve"> maintenance_work_mem                | 65536</t>
    </r>
    <r>
      <rPr>
        <sz val="11"/>
        <color rgb="FF006096"/>
        <rFont val="Roboto Condensed"/>
      </rPr>
      <t xml:space="preserve">
</t>
    </r>
    <r>
      <rPr>
        <sz val="11"/>
        <color rgb="FF006096"/>
        <rFont val="Roboto Condensed"/>
      </rPr>
      <t xml:space="preserve"> max_parallel_maintenance_workers    | 2</t>
    </r>
    <r>
      <rPr>
        <sz val="11"/>
        <color rgb="FF006096"/>
        <rFont val="Roboto Condensed"/>
      </rPr>
      <t xml:space="preserve">
</t>
    </r>
    <r>
      <rPr>
        <sz val="11"/>
        <color rgb="FF006096"/>
        <rFont val="Roboto Condensed"/>
      </rPr>
      <t xml:space="preserve"> max_parallel_workers                | 8</t>
    </r>
    <r>
      <rPr>
        <sz val="11"/>
        <color rgb="FF006096"/>
        <rFont val="Roboto Condensed"/>
      </rPr>
      <t xml:space="preserve">
</t>
    </r>
    <r>
      <rPr>
        <sz val="11"/>
        <color rgb="FF006096"/>
        <rFont val="Roboto Condensed"/>
      </rPr>
      <t xml:space="preserve"> max_parallel_workers_per_gather     | 2</t>
    </r>
    <r>
      <rPr>
        <sz val="11"/>
        <color rgb="FF006096"/>
        <rFont val="Roboto Condensed"/>
      </rPr>
      <t xml:space="preserve">
</t>
    </r>
    <r>
      <rPr>
        <sz val="11"/>
        <color rgb="FF006096"/>
        <rFont val="Roboto Condensed"/>
      </rPr>
      <t xml:space="preserve"> min_parallel_index_scan_size        | 64</t>
    </r>
    <r>
      <rPr>
        <sz val="11"/>
        <color rgb="FF006096"/>
        <rFont val="Roboto Condensed"/>
      </rPr>
      <t xml:space="preserve">
</t>
    </r>
    <r>
      <rPr>
        <sz val="11"/>
        <color rgb="FF006096"/>
        <rFont val="Roboto Condensed"/>
      </rPr>
      <t xml:space="preserve"> min_parallel_table_scan_size        | 1024</t>
    </r>
    <r>
      <rPr>
        <sz val="11"/>
        <color rgb="FF006096"/>
        <rFont val="Roboto Condensed"/>
      </rPr>
      <t xml:space="preserve">
</t>
    </r>
    <r>
      <rPr>
        <sz val="11"/>
        <color rgb="FF006096"/>
        <rFont val="Roboto Condensed"/>
      </rPr>
      <t xml:space="preserve"> operator_precedence_warning         | off</t>
    </r>
    <r>
      <rPr>
        <sz val="11"/>
        <color rgb="FF006096"/>
        <rFont val="Roboto Condensed"/>
      </rPr>
      <t xml:space="preserve">
</t>
    </r>
    <r>
      <rPr>
        <sz val="11"/>
        <color rgb="FF006096"/>
        <rFont val="Roboto Condensed"/>
      </rPr>
      <t xml:space="preserve"> parallel_leader_participation       | on</t>
    </r>
    <r>
      <rPr>
        <sz val="11"/>
        <color rgb="FF006096"/>
        <rFont val="Roboto Condensed"/>
      </rPr>
      <t xml:space="preserve">
</t>
    </r>
    <r>
      <rPr>
        <sz val="11"/>
        <color rgb="FF006096"/>
        <rFont val="Roboto Condensed"/>
      </rPr>
      <t xml:space="preserve"> parallel_setup_cost                 | 1000</t>
    </r>
    <r>
      <rPr>
        <sz val="11"/>
        <color rgb="FF006096"/>
        <rFont val="Roboto Condensed"/>
      </rPr>
      <t xml:space="preserve">
</t>
    </r>
    <r>
      <rPr>
        <sz val="11"/>
        <color rgb="FF006096"/>
        <rFont val="Roboto Condensed"/>
      </rPr>
      <t xml:space="preserve"> parallel_tuple_cost                 | 0.1</t>
    </r>
    <r>
      <rPr>
        <sz val="11"/>
        <color rgb="FF006096"/>
        <rFont val="Roboto Condensed"/>
      </rPr>
      <t xml:space="preserve">
</t>
    </r>
    <r>
      <rPr>
        <sz val="11"/>
        <color rgb="FF006096"/>
        <rFont val="Roboto Condensed"/>
      </rPr>
      <t xml:space="preserve"> password_encryption                 | scram-sha-256</t>
    </r>
    <r>
      <rPr>
        <sz val="11"/>
        <color rgb="FF006096"/>
        <rFont val="Roboto Condensed"/>
      </rPr>
      <t xml:space="preserve">
</t>
    </r>
    <r>
      <rPr>
        <sz val="11"/>
        <color rgb="FF006096"/>
        <rFont val="Roboto Condensed"/>
      </rPr>
      <t xml:space="preserve"> plan_cache_mode                     | auto</t>
    </r>
    <r>
      <rPr>
        <sz val="11"/>
        <color rgb="FF006096"/>
        <rFont val="Roboto Condensed"/>
      </rPr>
      <t xml:space="preserve">
</t>
    </r>
    <r>
      <rPr>
        <sz val="11"/>
        <color rgb="FF006096"/>
        <rFont val="Roboto Condensed"/>
      </rPr>
      <t xml:space="preserve"> quote_all_identifiers               | off</t>
    </r>
    <r>
      <rPr>
        <sz val="11"/>
        <color rgb="FF006096"/>
        <rFont val="Roboto Condensed"/>
      </rPr>
      <t xml:space="preserve">
</t>
    </r>
    <r>
      <rPr>
        <sz val="11"/>
        <color rgb="FF006096"/>
        <rFont val="Roboto Condensed"/>
      </rPr>
      <t xml:space="preserve"> random_page_cost                    | 4</t>
    </r>
    <r>
      <rPr>
        <sz val="11"/>
        <color rgb="FF006096"/>
        <rFont val="Roboto Condensed"/>
      </rPr>
      <t xml:space="preserve">
</t>
    </r>
    <r>
      <rPr>
        <sz val="11"/>
        <color rgb="FF006096"/>
        <rFont val="Roboto Condensed"/>
      </rPr>
      <t xml:space="preserve"> restrict_nonsystem_relation_kind    |</t>
    </r>
    <r>
      <rPr>
        <sz val="11"/>
        <color rgb="FF006096"/>
        <rFont val="Roboto Condensed"/>
      </rPr>
      <t xml:space="preserve">
</t>
    </r>
    <r>
      <rPr>
        <sz val="11"/>
        <color rgb="FF006096"/>
        <rFont val="Roboto Condensed"/>
      </rPr>
      <t xml:space="preserve"> row_security                        | on</t>
    </r>
    <r>
      <rPr>
        <sz val="11"/>
        <color rgb="FF006096"/>
        <rFont val="Roboto Condensed"/>
      </rPr>
      <t xml:space="preserve">
</t>
    </r>
    <r>
      <rPr>
        <sz val="11"/>
        <color rgb="FF006096"/>
        <rFont val="Roboto Condensed"/>
      </rPr>
      <t xml:space="preserve"> search_path                         | "$user", public</t>
    </r>
    <r>
      <rPr>
        <sz val="11"/>
        <color rgb="FF006096"/>
        <rFont val="Roboto Condensed"/>
      </rPr>
      <t xml:space="preserve">
</t>
    </r>
    <r>
      <rPr>
        <sz val="11"/>
        <color rgb="FF006096"/>
        <rFont val="Roboto Condensed"/>
      </rPr>
      <t xml:space="preserve"> seq_page_cost                       | 1</t>
    </r>
    <r>
      <rPr>
        <sz val="11"/>
        <color rgb="FF006096"/>
        <rFont val="Roboto Condensed"/>
      </rPr>
      <t xml:space="preserve">
</t>
    </r>
    <r>
      <rPr>
        <sz val="11"/>
        <color rgb="FF006096"/>
        <rFont val="Roboto Condensed"/>
      </rPr>
      <t xml:space="preserve"> standard_conforming_strings         | on</t>
    </r>
    <r>
      <rPr>
        <sz val="11"/>
        <color rgb="FF006096"/>
        <rFont val="Roboto Condensed"/>
      </rPr>
      <t xml:space="preserve">
</t>
    </r>
    <r>
      <rPr>
        <sz val="11"/>
        <color rgb="FF006096"/>
        <rFont val="Roboto Condensed"/>
      </rPr>
      <t xml:space="preserve"> statement_timeout                   | 0</t>
    </r>
    <r>
      <rPr>
        <sz val="11"/>
        <color rgb="FF006096"/>
        <rFont val="Roboto Condensed"/>
      </rPr>
      <t xml:space="preserve">
</t>
    </r>
    <r>
      <rPr>
        <sz val="11"/>
        <color rgb="FF006096"/>
        <rFont val="Roboto Condensed"/>
      </rPr>
      <t xml:space="preserve"> synchronize_seqscans                | on</t>
    </r>
    <r>
      <rPr>
        <sz val="11"/>
        <color rgb="FF006096"/>
        <rFont val="Roboto Condensed"/>
      </rPr>
      <t xml:space="preserve">
</t>
    </r>
    <r>
      <rPr>
        <sz val="11"/>
        <color rgb="FF006096"/>
        <rFont val="Roboto Condensed"/>
      </rPr>
      <t xml:space="preserve"> synchronous_commit                  | on</t>
    </r>
    <r>
      <rPr>
        <sz val="11"/>
        <color rgb="FF006096"/>
        <rFont val="Roboto Condensed"/>
      </rPr>
      <t xml:space="preserve">
</t>
    </r>
    <r>
      <rPr>
        <sz val="11"/>
        <color rgb="FF006096"/>
        <rFont val="Roboto Condensed"/>
      </rPr>
      <t xml:space="preserve"> tcp_keepalives_count                | 0</t>
    </r>
    <r>
      <rPr>
        <sz val="11"/>
        <color rgb="FF006096"/>
        <rFont val="Roboto Condensed"/>
      </rPr>
      <t xml:space="preserve">
</t>
    </r>
    <r>
      <rPr>
        <sz val="11"/>
        <color rgb="FF006096"/>
        <rFont val="Roboto Condensed"/>
      </rPr>
      <t xml:space="preserve"> tcp_keepalives_idle                 | 0</t>
    </r>
    <r>
      <rPr>
        <sz val="11"/>
        <color rgb="FF006096"/>
        <rFont val="Roboto Condensed"/>
      </rPr>
      <t xml:space="preserve">
</t>
    </r>
    <r>
      <rPr>
        <sz val="11"/>
        <color rgb="FF006096"/>
        <rFont val="Roboto Condensed"/>
      </rPr>
      <t xml:space="preserve"> tcp_keepalives_interval             | 0</t>
    </r>
    <r>
      <rPr>
        <sz val="11"/>
        <color rgb="FF006096"/>
        <rFont val="Roboto Condensed"/>
      </rPr>
      <t xml:space="preserve">
</t>
    </r>
    <r>
      <rPr>
        <sz val="11"/>
        <color rgb="FF006096"/>
        <rFont val="Roboto Condensed"/>
      </rPr>
      <t xml:space="preserve"> tcp_user_timeout                    | 0</t>
    </r>
    <r>
      <rPr>
        <sz val="11"/>
        <color rgb="FF006096"/>
        <rFont val="Roboto Condensed"/>
      </rPr>
      <t xml:space="preserve">
</t>
    </r>
    <r>
      <rPr>
        <sz val="11"/>
        <color rgb="FF006096"/>
        <rFont val="Roboto Condensed"/>
      </rPr>
      <t xml:space="preserve"> temp_buffers                        | 1024</t>
    </r>
    <r>
      <rPr>
        <sz val="11"/>
        <color rgb="FF006096"/>
        <rFont val="Roboto Condensed"/>
      </rPr>
      <t xml:space="preserve">
</t>
    </r>
    <r>
      <rPr>
        <sz val="11"/>
        <color rgb="FF006096"/>
        <rFont val="Roboto Condensed"/>
      </rPr>
      <t xml:space="preserve"> temp_tablespaces                    |</t>
    </r>
    <r>
      <rPr>
        <sz val="11"/>
        <color rgb="FF006096"/>
        <rFont val="Roboto Condensed"/>
      </rPr>
      <t xml:space="preserve">
</t>
    </r>
    <r>
      <rPr>
        <sz val="11"/>
        <color rgb="FF006096"/>
        <rFont val="Roboto Condensed"/>
      </rPr>
      <t xml:space="preserve"> TimeZone                            | UTC</t>
    </r>
    <r>
      <rPr>
        <sz val="11"/>
        <color rgb="FF006096"/>
        <rFont val="Roboto Condensed"/>
      </rPr>
      <t xml:space="preserve">
</t>
    </r>
    <r>
      <rPr>
        <sz val="11"/>
        <color rgb="FF006096"/>
        <rFont val="Roboto Condensed"/>
      </rPr>
      <t xml:space="preserve"> timezone_abbreviations              | Default</t>
    </r>
    <r>
      <rPr>
        <sz val="11"/>
        <color rgb="FF006096"/>
        <rFont val="Roboto Condensed"/>
      </rPr>
      <t xml:space="preserve">
</t>
    </r>
    <r>
      <rPr>
        <sz val="11"/>
        <color rgb="FF006096"/>
        <rFont val="Roboto Condensed"/>
      </rPr>
      <t xml:space="preserve"> trace_notify                        | off</t>
    </r>
    <r>
      <rPr>
        <sz val="11"/>
        <color rgb="FF006096"/>
        <rFont val="Roboto Condensed"/>
      </rPr>
      <t xml:space="preserve">
</t>
    </r>
    <r>
      <rPr>
        <sz val="11"/>
        <color rgb="FF006096"/>
        <rFont val="Roboto Condensed"/>
      </rPr>
      <t xml:space="preserve"> trace_sort                          | off</t>
    </r>
    <r>
      <rPr>
        <sz val="11"/>
        <color rgb="FF006096"/>
        <rFont val="Roboto Condensed"/>
      </rPr>
      <t xml:space="preserve">
</t>
    </r>
    <r>
      <rPr>
        <sz val="11"/>
        <color rgb="FF006096"/>
        <rFont val="Roboto Condensed"/>
      </rPr>
      <t xml:space="preserve"> transaction_deferrable              | off</t>
    </r>
    <r>
      <rPr>
        <sz val="11"/>
        <color rgb="FF006096"/>
        <rFont val="Roboto Condensed"/>
      </rPr>
      <t xml:space="preserve">
</t>
    </r>
    <r>
      <rPr>
        <sz val="11"/>
        <color rgb="FF006096"/>
        <rFont val="Roboto Condensed"/>
      </rPr>
      <t xml:space="preserve"> transaction_isolation               | read committed</t>
    </r>
    <r>
      <rPr>
        <sz val="11"/>
        <color rgb="FF006096"/>
        <rFont val="Roboto Condensed"/>
      </rPr>
      <t xml:space="preserve">
</t>
    </r>
    <r>
      <rPr>
        <sz val="11"/>
        <color rgb="FF006096"/>
        <rFont val="Roboto Condensed"/>
      </rPr>
      <t xml:space="preserve"> transaction_read_only               | off</t>
    </r>
    <r>
      <rPr>
        <sz val="11"/>
        <color rgb="FF006096"/>
        <rFont val="Roboto Condensed"/>
      </rPr>
      <t xml:space="preserve">
</t>
    </r>
    <r>
      <rPr>
        <sz val="11"/>
        <color rgb="FF006096"/>
        <rFont val="Roboto Condensed"/>
      </rPr>
      <t xml:space="preserve"> transform_null_equals               | off</t>
    </r>
    <r>
      <rPr>
        <sz val="11"/>
        <color rgb="FF006096"/>
        <rFont val="Roboto Condensed"/>
      </rPr>
      <t xml:space="preserve">
</t>
    </r>
    <r>
      <rPr>
        <sz val="11"/>
        <color rgb="FF006096"/>
        <rFont val="Roboto Condensed"/>
      </rPr>
      <t xml:space="preserve"> vacuum_cleanup_index_scale_factor   | 0.1</t>
    </r>
    <r>
      <rPr>
        <sz val="11"/>
        <color rgb="FF006096"/>
        <rFont val="Roboto Condensed"/>
      </rPr>
      <t xml:space="preserve">
</t>
    </r>
    <r>
      <rPr>
        <sz val="11"/>
        <color rgb="FF006096"/>
        <rFont val="Roboto Condensed"/>
      </rPr>
      <t xml:space="preserve"> vacuum_cost_delay                   | 0</t>
    </r>
    <r>
      <rPr>
        <sz val="11"/>
        <color rgb="FF006096"/>
        <rFont val="Roboto Condensed"/>
      </rPr>
      <t xml:space="preserve">
</t>
    </r>
    <r>
      <rPr>
        <sz val="11"/>
        <color rgb="FF006096"/>
        <rFont val="Roboto Condensed"/>
      </rPr>
      <t xml:space="preserve"> vacuum_cost_limit                   | 200</t>
    </r>
    <r>
      <rPr>
        <sz val="11"/>
        <color rgb="FF006096"/>
        <rFont val="Roboto Condensed"/>
      </rPr>
      <t xml:space="preserve">
</t>
    </r>
    <r>
      <rPr>
        <sz val="11"/>
        <color rgb="FF006096"/>
        <rFont val="Roboto Condensed"/>
      </rPr>
      <t xml:space="preserve"> vacuum_cost_page_dirty              | 20</t>
    </r>
    <r>
      <rPr>
        <sz val="11"/>
        <color rgb="FF006096"/>
        <rFont val="Roboto Condensed"/>
      </rPr>
      <t xml:space="preserve">
</t>
    </r>
    <r>
      <rPr>
        <sz val="11"/>
        <color rgb="FF006096"/>
        <rFont val="Roboto Condensed"/>
      </rPr>
      <t xml:space="preserve"> vacuum_cost_page_hit                | 1</t>
    </r>
    <r>
      <rPr>
        <sz val="11"/>
        <color rgb="FF006096"/>
        <rFont val="Roboto Condensed"/>
      </rPr>
      <t xml:space="preserve">
</t>
    </r>
    <r>
      <rPr>
        <sz val="11"/>
        <color rgb="FF006096"/>
        <rFont val="Roboto Condensed"/>
      </rPr>
      <t xml:space="preserve"> vacuum_cost_page_miss               | 10</t>
    </r>
    <r>
      <rPr>
        <sz val="11"/>
        <color rgb="FF006096"/>
        <rFont val="Roboto Condensed"/>
      </rPr>
      <t xml:space="preserve">
</t>
    </r>
    <r>
      <rPr>
        <sz val="11"/>
        <color rgb="FF006096"/>
        <rFont val="Roboto Condensed"/>
      </rPr>
      <t xml:space="preserve"> vacuum_freeze_min_age               | 50000000</t>
    </r>
    <r>
      <rPr>
        <sz val="11"/>
        <color rgb="FF006096"/>
        <rFont val="Roboto Condensed"/>
      </rPr>
      <t xml:space="preserve">
</t>
    </r>
    <r>
      <rPr>
        <sz val="11"/>
        <color rgb="FF006096"/>
        <rFont val="Roboto Condensed"/>
      </rPr>
      <t xml:space="preserve"> vacuum_freeze_table_age             | 150000000</t>
    </r>
    <r>
      <rPr>
        <sz val="11"/>
        <color rgb="FF006096"/>
        <rFont val="Roboto Condensed"/>
      </rPr>
      <t xml:space="preserve">
</t>
    </r>
    <r>
      <rPr>
        <sz val="11"/>
        <color rgb="FF006096"/>
        <rFont val="Roboto Condensed"/>
      </rPr>
      <t xml:space="preserve"> vacuum_multixact_freeze_min_age     | 5000000</t>
    </r>
    <r>
      <rPr>
        <sz val="11"/>
        <color rgb="FF006096"/>
        <rFont val="Roboto Condensed"/>
      </rPr>
      <t xml:space="preserve">
</t>
    </r>
    <r>
      <rPr>
        <sz val="11"/>
        <color rgb="FF006096"/>
        <rFont val="Roboto Condensed"/>
      </rPr>
      <t xml:space="preserve"> vacuum_multixact_freeze_table_age   | 150000000</t>
    </r>
    <r>
      <rPr>
        <sz val="11"/>
        <color rgb="FF006096"/>
        <rFont val="Roboto Condensed"/>
      </rPr>
      <t xml:space="preserve">
</t>
    </r>
    <r>
      <rPr>
        <sz val="11"/>
        <color rgb="FF006096"/>
        <rFont val="Roboto Condensed"/>
      </rPr>
      <t xml:space="preserve"> wal_sender_timeout                  | 60000</t>
    </r>
    <r>
      <rPr>
        <sz val="11"/>
        <color rgb="FF006096"/>
        <rFont val="Roboto Condensed"/>
      </rPr>
      <t xml:space="preserve">
</t>
    </r>
    <r>
      <rPr>
        <sz val="11"/>
        <color rgb="FF006096"/>
        <rFont val="Roboto Condensed"/>
      </rPr>
      <t xml:space="preserve"> wal_skip_threshold                  | 2048</t>
    </r>
    <r>
      <rPr>
        <sz val="11"/>
        <color rgb="FF006096"/>
        <rFont val="Roboto Condensed"/>
      </rPr>
      <t xml:space="preserve">
</t>
    </r>
    <r>
      <rPr>
        <sz val="11"/>
        <color rgb="FF006096"/>
        <rFont val="Roboto Condensed"/>
      </rPr>
      <t xml:space="preserve"> work_mem                            | 4096</t>
    </r>
    <r>
      <rPr>
        <sz val="11"/>
        <color rgb="FF006096"/>
        <rFont val="Roboto Condensed"/>
      </rPr>
      <t xml:space="preserve">
</t>
    </r>
    <r>
      <rPr>
        <sz val="11"/>
        <color rgb="FF006096"/>
        <rFont val="Roboto Condensed"/>
      </rPr>
      <t xml:space="preserve"> xmlbinary                           | base64</t>
    </r>
    <r>
      <rPr>
        <sz val="11"/>
        <color rgb="FF006096"/>
        <rFont val="Roboto Condensed"/>
      </rPr>
      <t xml:space="preserve">
</t>
    </r>
    <r>
      <rPr>
        <sz val="11"/>
        <color rgb="FF006096"/>
        <rFont val="Roboto Condensed"/>
      </rPr>
      <t xml:space="preserve"> xmloption                           | content</t>
    </r>
    <r>
      <rPr>
        <sz val="11"/>
        <color rgb="FF006096"/>
        <rFont val="Roboto Condensed"/>
      </rPr>
      <t xml:space="preserve">
</t>
    </r>
    <r>
      <rPr>
        <sz val="11"/>
        <color rgb="FF006096"/>
        <rFont val="Roboto Condensed"/>
      </rPr>
      <t>(129 rows)</t>
    </r>
    <r>
      <rPr>
        <sz val="11"/>
        <color rgb="FF006096"/>
        <rFont val="Roboto Condensed"/>
      </rPr>
      <t xml:space="preserve">
</t>
    </r>
  </si>
  <si>
    <t>6.7</t>
  </si>
  <si>
    <r>
      <rPr>
        <sz val="11"/>
        <rFont val="Calibri"/>
      </rPr>
      <t>Ensure FIPS 140-2 OpenSSL Cryptography Is Used</t>
    </r>
  </si>
  <si>
    <r>
      <rPr>
        <sz val="11"/>
        <color rgb="FF000000"/>
        <rFont val="Calibri"/>
      </rPr>
      <t xml:space="preserve">Configure OpenSSL to be FIPS compliant as PostgreSQL uses OpenSSL for cryptographic modules. To configure OpenSSL to be FIPS 140-2 compliant, see the official RHEL Documentation </t>
    </r>
    <r>
      <rPr>
        <sz val="11"/>
        <color rgb="FF0000FF"/>
        <rFont val="Calibri"/>
      </rPr>
      <t>(https://access.redhat.com/documentation/en-us/red_hat_enterprise_linux/9/html/security_hardening/using-the-system-wide-cryptographic-policies_security-hardening#switching-the-system-to-fips-mode_using-the-system-wide-cryptographic-policies)</t>
    </r>
    <r>
      <rPr>
        <sz val="11"/>
        <color rgb="FF000000"/>
        <rFont val="Calibri"/>
      </rPr>
      <t>. Below is a general summary of the steps required:</t>
    </r>
    <r>
      <rPr>
        <sz val="11"/>
        <color rgb="FF000000"/>
        <rFont val="Calibri"/>
      </rPr>
      <t xml:space="preserve">
</t>
    </r>
    <r>
      <rPr>
        <sz val="11"/>
        <color rgb="FF000000"/>
        <rFont val="Calibri"/>
      </rPr>
      <t>To switch the system to FIPS mode in RHEL 9:</t>
    </r>
    <r>
      <rPr>
        <sz val="11"/>
        <color rgb="FF000000"/>
        <rFont val="Calibri"/>
      </rPr>
      <t xml:space="preserve">
</t>
    </r>
    <r>
      <rPr>
        <sz val="11"/>
        <color rgb="FF006096"/>
        <rFont val="Roboto Condensed"/>
      </rPr>
      <t># fips-mode-setup --enable</t>
    </r>
    <r>
      <rPr>
        <sz val="11"/>
        <color rgb="FF006096"/>
        <rFont val="Roboto Condensed"/>
      </rPr>
      <t xml:space="preserve">
</t>
    </r>
    <r>
      <rPr>
        <sz val="11"/>
        <color rgb="FF006096"/>
        <rFont val="Roboto Condensed"/>
      </rPr>
      <t>Kernel initramdisks are being regenerated. This might take some time.</t>
    </r>
    <r>
      <rPr>
        <sz val="11"/>
        <color rgb="FF006096"/>
        <rFont val="Roboto Condensed"/>
      </rPr>
      <t xml:space="preserve">
</t>
    </r>
    <r>
      <rPr>
        <sz val="11"/>
        <color rgb="FF006096"/>
        <rFont val="Roboto Condensed"/>
      </rPr>
      <t>Setting system policy to FIPS</t>
    </r>
    <r>
      <rPr>
        <sz val="11"/>
        <color rgb="FF006096"/>
        <rFont val="Roboto Condensed"/>
      </rPr>
      <t xml:space="preserve">
</t>
    </r>
    <r>
      <rPr>
        <sz val="11"/>
        <color rgb="FF006096"/>
        <rFont val="Roboto Condensed"/>
      </rPr>
      <t>Note: System-wide crypto policies are applied on application start-up.</t>
    </r>
    <r>
      <rPr>
        <sz val="11"/>
        <color rgb="FF006096"/>
        <rFont val="Roboto Condensed"/>
      </rPr>
      <t xml:space="preserve">
</t>
    </r>
    <r>
      <rPr>
        <sz val="11"/>
        <color rgb="FF006096"/>
        <rFont val="Roboto Condensed"/>
      </rPr>
      <t>It is recommended to restart the system for the change of policies</t>
    </r>
    <r>
      <rPr>
        <sz val="11"/>
        <color rgb="FF006096"/>
        <rFont val="Roboto Condensed"/>
      </rPr>
      <t xml:space="preserve">
</t>
    </r>
    <r>
      <rPr>
        <sz val="11"/>
        <color rgb="FF006096"/>
        <rFont val="Roboto Condensed"/>
      </rPr>
      <t>to fully take place.</t>
    </r>
    <r>
      <rPr>
        <sz val="11"/>
        <color rgb="FF006096"/>
        <rFont val="Roboto Condensed"/>
      </rPr>
      <t xml:space="preserve">
</t>
    </r>
    <r>
      <rPr>
        <sz val="11"/>
        <color rgb="FF006096"/>
        <rFont val="Roboto Condensed"/>
      </rPr>
      <t>FIPS mode will be enabled.</t>
    </r>
    <r>
      <rPr>
        <sz val="11"/>
        <color rgb="FF006096"/>
        <rFont val="Roboto Condensed"/>
      </rPr>
      <t xml:space="preserve">
</t>
    </r>
    <r>
      <rPr>
        <sz val="11"/>
        <color rgb="FF006096"/>
        <rFont val="Roboto Condensed"/>
      </rPr>
      <t>Please reboot the system for the setting to take effect.</t>
    </r>
    <r>
      <rPr>
        <sz val="11"/>
        <color rgb="FF006096"/>
        <rFont val="Roboto Condensed"/>
      </rPr>
      <t xml:space="preserve">
</t>
    </r>
    <r>
      <rPr>
        <sz val="11"/>
        <color rgb="FF000000"/>
        <rFont val="Calibri"/>
      </rPr>
      <t xml:space="preserve">
</t>
    </r>
    <r>
      <rPr>
        <sz val="11"/>
        <color rgb="FF000000"/>
        <rFont val="Calibri"/>
      </rPr>
      <t>Restart your system to allow the kernel to switch to FIPS mode:</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sz val="11"/>
        <color rgb="FF000000"/>
        <rFont val="Calibri"/>
      </rPr>
      <t>After the restart, you can check the current state of FIPS mode:</t>
    </r>
    <r>
      <rPr>
        <sz val="11"/>
        <color rgb="FF000000"/>
        <rFont val="Calibri"/>
      </rPr>
      <t xml:space="preserve">
</t>
    </r>
    <r>
      <rPr>
        <sz val="11"/>
        <color rgb="FF006096"/>
        <rFont val="Roboto Condensed"/>
      </rPr>
      <t># fips-mode-setup --check</t>
    </r>
    <r>
      <rPr>
        <sz val="11"/>
        <color rgb="FF006096"/>
        <rFont val="Roboto Condensed"/>
      </rPr>
      <t xml:space="preserve">
</t>
    </r>
    <r>
      <rPr>
        <sz val="11"/>
        <color rgb="FF006096"/>
        <rFont val="Roboto Condensed"/>
      </rPr>
      <t>FIPS mode is enabled.</t>
    </r>
    <r>
      <rPr>
        <sz val="11"/>
        <color rgb="FF006096"/>
        <rFont val="Roboto Condensed"/>
      </rPr>
      <t xml:space="preserve">
</t>
    </r>
  </si>
  <si>
    <r>
      <rPr>
        <sz val="11"/>
        <color rgb="FF000000"/>
        <rFont val="Calibri"/>
      </rPr>
      <t>Install, configure, and use OpenSSL on a platform that has a NIST certified FIPS 140-2 installation of OpenSSL. This provides PostgreSQL instances the ability to generate and validate cryptographic hashes to protect unclassified information requiring confidentiality and cryptographic protection, in accordance with the data owner's requirements.</t>
    </r>
  </si>
  <si>
    <r>
      <rPr>
        <sz val="11"/>
        <color rgb="FF000000"/>
        <rFont val="Calibri"/>
      </rPr>
      <t>If PostgreSQL is not installed on Red Hat Enterprise Linux (RHEL), CentOS, or Rocky Linux then FIPS cannot be enabled natively. Otherwise, the deployment must incorporate a custom build of the operating system.</t>
    </r>
    <r>
      <rPr>
        <sz val="11"/>
        <color rgb="FF000000"/>
        <rFont val="Calibri"/>
      </rPr>
      <t xml:space="preserve">
</t>
    </r>
    <r>
      <rPr>
        <sz val="11"/>
        <color rgb="FF000000"/>
        <rFont val="Calibri"/>
      </rPr>
      <t>As the system administrator:</t>
    </r>
    <r>
      <rPr>
        <sz val="11"/>
        <color rgb="FF000000"/>
        <rFont val="Calibri"/>
      </rPr>
      <t xml:space="preserve">
</t>
    </r>
    <r>
      <rPr>
        <sz val="11"/>
        <color rgb="FF000000"/>
        <rFont val="Calibri"/>
      </rPr>
      <t>-  Run the following to see if FIPS is enabled:</t>
    </r>
    <r>
      <rPr>
        <sz val="11"/>
        <color rgb="FF000000"/>
        <rFont val="Calibri"/>
      </rPr>
      <t xml:space="preserve">
</t>
    </r>
    <r>
      <rPr>
        <sz val="11"/>
        <color rgb="FF006096"/>
        <rFont val="Roboto Condensed"/>
      </rPr>
      <t xml:space="preserve"># fips-mode-setup --check </t>
    </r>
    <r>
      <rPr>
        <sz val="11"/>
        <color rgb="FF006096"/>
        <rFont val="Roboto Condensed"/>
      </rPr>
      <t xml:space="preserve">
</t>
    </r>
    <r>
      <rPr>
        <sz val="11"/>
        <color rgb="FF006096"/>
        <rFont val="Roboto Condensed"/>
      </rPr>
      <t>Installation of FIPS modules is not completed.</t>
    </r>
    <r>
      <rPr>
        <sz val="11"/>
        <color rgb="FF006096"/>
        <rFont val="Roboto Condensed"/>
      </rPr>
      <t xml:space="preserve">
</t>
    </r>
    <r>
      <rPr>
        <sz val="11"/>
        <color rgb="FF006096"/>
        <rFont val="Roboto Condensed"/>
      </rPr>
      <t>FIPS mode is disabled.</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FIPS mode is enabled</t>
    </r>
    <r>
      <rPr>
        <sz val="11"/>
        <color rgb="FF000000"/>
        <rFont val="Calibri"/>
      </rPr>
      <t xml:space="preserve"> is not displayed, then the system is not FIPS enabled and this is a fail.</t>
    </r>
    <r>
      <rPr>
        <sz val="11"/>
        <color rgb="FF000000"/>
        <rFont val="Calibri"/>
      </rPr>
      <t xml:space="preserve">
</t>
    </r>
    <r>
      <rPr>
        <sz val="11"/>
        <color rgb="FF000000"/>
        <rFont val="Calibri"/>
      </rPr>
      <t>-  Run the following (your results and version may vary):</t>
    </r>
    <r>
      <rPr>
        <sz val="11"/>
        <color rgb="FF000000"/>
        <rFont val="Calibri"/>
      </rPr>
      <t xml:space="preserve">
</t>
    </r>
    <r>
      <rPr>
        <sz val="11"/>
        <color rgb="FF006096"/>
        <rFont val="Roboto Condensed"/>
      </rPr>
      <t># openssl version</t>
    </r>
    <r>
      <rPr>
        <sz val="11"/>
        <color rgb="FF006096"/>
        <rFont val="Roboto Condensed"/>
      </rPr>
      <t xml:space="preserve">
</t>
    </r>
    <r>
      <rPr>
        <sz val="11"/>
        <color rgb="FF006096"/>
        <rFont val="Roboto Condensed"/>
      </rPr>
      <t>OpenSSL 3.5.1 1 Jul 2025 (Library: OpenSSL 3.5.1 1 Jul 2025)</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fips</t>
    </r>
    <r>
      <rPr>
        <sz val="11"/>
        <color rgb="FF000000"/>
        <rFont val="Calibri"/>
      </rPr>
      <t xml:space="preserve"> is not included in the OpenSSL version, then the system is </t>
    </r>
    <r>
      <rPr>
        <b/>
        <sz val="11"/>
        <color rgb="FF000000"/>
        <rFont val="Calibri"/>
      </rPr>
      <t>not</t>
    </r>
    <r>
      <rPr>
        <sz val="11"/>
        <color rgb="FF000000"/>
        <rFont val="Calibri"/>
      </rPr>
      <t xml:space="preserve"> FIPS capable and this is a fail.</t>
    </r>
  </si>
  <si>
    <t>6.8</t>
  </si>
  <si>
    <r>
      <rPr>
        <sz val="11"/>
        <rFont val="Calibri"/>
      </rPr>
      <t>Ensure TLS is enabled and configured correctly</t>
    </r>
  </si>
  <si>
    <r>
      <rPr>
        <sz val="11"/>
        <color rgb="FF000000"/>
        <rFont val="Calibri"/>
      </rPr>
      <t xml:space="preserve">For this example, and ease of illustration, we will be using a self-signed certificate (generated via </t>
    </r>
    <r>
      <rPr>
        <b/>
        <sz val="11"/>
        <color rgb="FF000000"/>
        <rFont val="Calibri"/>
      </rPr>
      <t>openssl</t>
    </r>
    <r>
      <rPr>
        <sz val="11"/>
        <color rgb="FF000000"/>
        <rFont val="Calibri"/>
      </rPr>
      <t xml:space="preserve">) for the server, and the PostgreSQL defaults for file naming and location in the PostgreSQL </t>
    </r>
    <r>
      <rPr>
        <b/>
        <sz val="11"/>
        <color rgb="FF000000"/>
        <rFont val="Calibri"/>
      </rPr>
      <t>$PGDATA</t>
    </r>
    <r>
      <rPr>
        <sz val="11"/>
        <color rgb="FF000000"/>
        <rFont val="Calibri"/>
      </rPr>
      <t xml:space="preserve"> directory.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 create new certificate and enter details at prompts</t>
    </r>
    <r>
      <rPr>
        <sz val="11"/>
        <color rgb="FF006096"/>
        <rFont val="Roboto Condensed"/>
      </rPr>
      <t xml:space="preserve">
</t>
    </r>
    <r>
      <rPr>
        <sz val="11"/>
        <color rgb="FF006096"/>
        <rFont val="Roboto Condensed"/>
      </rPr>
      <t># openssl req -new -text -out server.req</t>
    </r>
    <r>
      <rPr>
        <sz val="11"/>
        <color rgb="FF006096"/>
        <rFont val="Roboto Condensed"/>
      </rPr>
      <t xml:space="preserve">
</t>
    </r>
    <r>
      <rPr>
        <sz val="11"/>
        <color rgb="FF006096"/>
        <rFont val="Roboto Condensed"/>
      </rPr>
      <t>Generating a 2048 bit RSA private key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writing new private key to 'privkey.pem'</t>
    </r>
    <r>
      <rPr>
        <sz val="11"/>
        <color rgb="FF006096"/>
        <rFont val="Roboto Condensed"/>
      </rPr>
      <t xml:space="preserve">
</t>
    </r>
    <r>
      <rPr>
        <sz val="11"/>
        <color rgb="FF006096"/>
        <rFont val="Roboto Condensed"/>
      </rPr>
      <t>Enter PEM pass phrase:</t>
    </r>
    <r>
      <rPr>
        <sz val="11"/>
        <color rgb="FF006096"/>
        <rFont val="Roboto Condensed"/>
      </rPr>
      <t xml:space="preserve">
</t>
    </r>
    <r>
      <rPr>
        <sz val="11"/>
        <color rgb="FF006096"/>
        <rFont val="Roboto Condensed"/>
      </rPr>
      <t>Verifying - Enter PEM pass phrase: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You are about to be asked to enter information that will be incorporated</t>
    </r>
    <r>
      <rPr>
        <sz val="11"/>
        <color rgb="FF006096"/>
        <rFont val="Roboto Condensed"/>
      </rPr>
      <t xml:space="preserve">
</t>
    </r>
    <r>
      <rPr>
        <sz val="11"/>
        <color rgb="FF006096"/>
        <rFont val="Roboto Condensed"/>
      </rPr>
      <t>into your certificate request.</t>
    </r>
    <r>
      <rPr>
        <sz val="11"/>
        <color rgb="FF006096"/>
        <rFont val="Roboto Condensed"/>
      </rPr>
      <t xml:space="preserve">
</t>
    </r>
    <r>
      <rPr>
        <sz val="11"/>
        <color rgb="FF006096"/>
        <rFont val="Roboto Condensed"/>
      </rPr>
      <t>What you are about to enter is what is called a Distinguished Name or a DN.</t>
    </r>
    <r>
      <rPr>
        <sz val="11"/>
        <color rgb="FF006096"/>
        <rFont val="Roboto Condensed"/>
      </rPr>
      <t xml:space="preserve">
</t>
    </r>
    <r>
      <rPr>
        <sz val="11"/>
        <color rgb="FF006096"/>
        <rFont val="Roboto Condensed"/>
      </rPr>
      <t>There are quite a few fields but you can leave some blank</t>
    </r>
    <r>
      <rPr>
        <sz val="11"/>
        <color rgb="FF006096"/>
        <rFont val="Roboto Condensed"/>
      </rPr>
      <t xml:space="preserve">
</t>
    </r>
    <r>
      <rPr>
        <sz val="11"/>
        <color rgb="FF006096"/>
        <rFont val="Roboto Condensed"/>
      </rPr>
      <t>For some fields there will be a default value,</t>
    </r>
    <r>
      <rPr>
        <sz val="11"/>
        <color rgb="FF006096"/>
        <rFont val="Roboto Condensed"/>
      </rPr>
      <t xml:space="preserve">
</t>
    </r>
    <r>
      <rPr>
        <sz val="11"/>
        <color rgb="FF006096"/>
        <rFont val="Roboto Condensed"/>
      </rPr>
      <t>If you enter '.', the field will be left blank.</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Country Name (2 letter code) [XX]:US</t>
    </r>
    <r>
      <rPr>
        <sz val="11"/>
        <color rgb="FF006096"/>
        <rFont val="Roboto Condensed"/>
      </rPr>
      <t xml:space="preserve">
</t>
    </r>
    <r>
      <rPr>
        <sz val="11"/>
        <color rgb="FF006096"/>
        <rFont val="Roboto Condensed"/>
      </rPr>
      <t>State or Province Name (full name) []:Ohio</t>
    </r>
    <r>
      <rPr>
        <sz val="11"/>
        <color rgb="FF006096"/>
        <rFont val="Roboto Condensed"/>
      </rPr>
      <t xml:space="preserve">
</t>
    </r>
    <r>
      <rPr>
        <sz val="11"/>
        <color rgb="FF006096"/>
        <rFont val="Roboto Condensed"/>
      </rPr>
      <t>Locality Name (eg, city) [Default City]:Columbus</t>
    </r>
    <r>
      <rPr>
        <sz val="11"/>
        <color rgb="FF006096"/>
        <rFont val="Roboto Condensed"/>
      </rPr>
      <t xml:space="preserve">
</t>
    </r>
    <r>
      <rPr>
        <sz val="11"/>
        <color rgb="FF006096"/>
        <rFont val="Roboto Condensed"/>
      </rPr>
      <t>Organization Name (eg, company) [Default Company Ltd]:Me Inc</t>
    </r>
    <r>
      <rPr>
        <sz val="11"/>
        <color rgb="FF006096"/>
        <rFont val="Roboto Condensed"/>
      </rPr>
      <t xml:space="preserve">
</t>
    </r>
    <r>
      <rPr>
        <sz val="11"/>
        <color rgb="FF006096"/>
        <rFont val="Roboto Condensed"/>
      </rPr>
      <t>Organizational Unit Name (eg, section) []:IT</t>
    </r>
    <r>
      <rPr>
        <sz val="11"/>
        <color rgb="FF006096"/>
        <rFont val="Roboto Condensed"/>
      </rPr>
      <t xml:space="preserve">
</t>
    </r>
    <r>
      <rPr>
        <sz val="11"/>
        <color rgb="FF006096"/>
        <rFont val="Roboto Condensed"/>
      </rPr>
      <t>Common Name (eg, your name or your server's hostname) []:my.me.inc</t>
    </r>
    <r>
      <rPr>
        <sz val="11"/>
        <color rgb="FF006096"/>
        <rFont val="Roboto Condensed"/>
      </rPr>
      <t xml:space="preserve">
</t>
    </r>
    <r>
      <rPr>
        <sz val="11"/>
        <color rgb="FF006096"/>
        <rFont val="Roboto Condensed"/>
      </rPr>
      <t>Email Address []:me@meinc.com</t>
    </r>
    <r>
      <rPr>
        <sz val="11"/>
        <color rgb="FF006096"/>
        <rFont val="Roboto Condensed"/>
      </rPr>
      <t xml:space="preserve">
</t>
    </r>
    <r>
      <rPr>
        <sz val="11"/>
        <color rgb="FF006096"/>
        <rFont val="Roboto Condensed"/>
      </rPr>
      <t>Please enter the following 'extra' attributes</t>
    </r>
    <r>
      <rPr>
        <sz val="11"/>
        <color rgb="FF006096"/>
        <rFont val="Roboto Condensed"/>
      </rPr>
      <t xml:space="preserve">
</t>
    </r>
    <r>
      <rPr>
        <sz val="11"/>
        <color rgb="FF006096"/>
        <rFont val="Roboto Condensed"/>
      </rPr>
      <t>to be sent with your certificate request</t>
    </r>
    <r>
      <rPr>
        <sz val="11"/>
        <color rgb="FF006096"/>
        <rFont val="Roboto Condensed"/>
      </rPr>
      <t xml:space="preserve">
</t>
    </r>
    <r>
      <rPr>
        <sz val="11"/>
        <color rgb="FF006096"/>
        <rFont val="Roboto Condensed"/>
      </rPr>
      <t>A challenge password []:</t>
    </r>
    <r>
      <rPr>
        <sz val="11"/>
        <color rgb="FF006096"/>
        <rFont val="Roboto Condensed"/>
      </rPr>
      <t xml:space="preserve">
</t>
    </r>
    <r>
      <rPr>
        <sz val="11"/>
        <color rgb="FF006096"/>
        <rFont val="Roboto Condensed"/>
      </rPr>
      <t>An optional company name []:</t>
    </r>
    <r>
      <rPr>
        <sz val="11"/>
        <color rgb="FF006096"/>
        <rFont val="Roboto Condensed"/>
      </rPr>
      <t xml:space="preserve">
</t>
    </r>
    <r>
      <rPr>
        <sz val="11"/>
        <color rgb="FF006096"/>
        <rFont val="Roboto Condensed"/>
      </rPr>
      <t># # remove passphrase (required for automatic server start up, if not using `ssl_passphrase_command`)</t>
    </r>
    <r>
      <rPr>
        <sz val="11"/>
        <color rgb="FF006096"/>
        <rFont val="Roboto Condensed"/>
      </rPr>
      <t xml:space="preserve">
</t>
    </r>
    <r>
      <rPr>
        <sz val="11"/>
        <color rgb="FF006096"/>
        <rFont val="Roboto Condensed"/>
      </rPr>
      <t># openssl rsa -in privkey.pem -out server.key &amp;&amp; rm privkey.pem</t>
    </r>
    <r>
      <rPr>
        <sz val="11"/>
        <color rgb="FF006096"/>
        <rFont val="Roboto Condensed"/>
      </rPr>
      <t xml:space="preserve">
</t>
    </r>
    <r>
      <rPr>
        <sz val="11"/>
        <color rgb="FF006096"/>
        <rFont val="Roboto Condensed"/>
      </rPr>
      <t>Enter pass phrase for privkey.pem:</t>
    </r>
    <r>
      <rPr>
        <sz val="11"/>
        <color rgb="FF006096"/>
        <rFont val="Roboto Condensed"/>
      </rPr>
      <t xml:space="preserve">
</t>
    </r>
    <r>
      <rPr>
        <sz val="11"/>
        <color rgb="FF006096"/>
        <rFont val="Roboto Condensed"/>
      </rPr>
      <t>writing RSA key</t>
    </r>
    <r>
      <rPr>
        <sz val="11"/>
        <color rgb="FF006096"/>
        <rFont val="Roboto Condensed"/>
      </rPr>
      <t xml:space="preserve">
</t>
    </r>
    <r>
      <rPr>
        <sz val="11"/>
        <color rgb="FF006096"/>
        <rFont val="Roboto Condensed"/>
      </rPr>
      <t># # modify certificate to self signed, generate .key and .crt files</t>
    </r>
    <r>
      <rPr>
        <sz val="11"/>
        <color rgb="FF006096"/>
        <rFont val="Roboto Condensed"/>
      </rPr>
      <t xml:space="preserve">
</t>
    </r>
    <r>
      <rPr>
        <sz val="11"/>
        <color rgb="FF006096"/>
        <rFont val="Roboto Condensed"/>
      </rPr>
      <t># openssl req -x509 -in server.req -text -key server.key -out server.crt</t>
    </r>
    <r>
      <rPr>
        <sz val="11"/>
        <color rgb="FF006096"/>
        <rFont val="Roboto Condensed"/>
      </rPr>
      <t xml:space="preserve">
</t>
    </r>
    <r>
      <rPr>
        <sz val="11"/>
        <color rgb="FF006096"/>
        <rFont val="Roboto Condensed"/>
      </rPr>
      <t># # copy .key and .crt files to appropriate location, here default $PGDATA</t>
    </r>
    <r>
      <rPr>
        <sz val="11"/>
        <color rgb="FF006096"/>
        <rFont val="Roboto Condensed"/>
      </rPr>
      <t xml:space="preserve">
</t>
    </r>
    <r>
      <rPr>
        <sz val="11"/>
        <color rgb="FF006096"/>
        <rFont val="Roboto Condensed"/>
      </rPr>
      <t>$ cp server.key server.crt $PGDATA</t>
    </r>
    <r>
      <rPr>
        <sz val="11"/>
        <color rgb="FF006096"/>
        <rFont val="Roboto Condensed"/>
      </rPr>
      <t xml:space="preserve">
</t>
    </r>
    <r>
      <rPr>
        <sz val="11"/>
        <color rgb="FF006096"/>
        <rFont val="Roboto Condensed"/>
      </rPr>
      <t># # restrict file mode for server.key</t>
    </r>
    <r>
      <rPr>
        <sz val="11"/>
        <color rgb="FF006096"/>
        <rFont val="Roboto Condensed"/>
      </rPr>
      <t xml:space="preserve">
</t>
    </r>
    <r>
      <rPr>
        <sz val="11"/>
        <color rgb="FF006096"/>
        <rFont val="Roboto Condensed"/>
      </rPr>
      <t>$ chmod og-rwx server.key</t>
    </r>
    <r>
      <rPr>
        <sz val="11"/>
        <color rgb="FF006096"/>
        <rFont val="Roboto Condensed"/>
      </rPr>
      <t xml:space="preserve">
</t>
    </r>
    <r>
      <rPr>
        <sz val="11"/>
        <color rgb="FF000000"/>
        <rFont val="Calibri"/>
      </rPr>
      <t xml:space="preserve">
</t>
    </r>
    <r>
      <rPr>
        <sz val="11"/>
        <color rgb="FF000000"/>
        <rFont val="Calibri"/>
      </rPr>
      <t xml:space="preserve">Edit the PostgreSQL configuration file </t>
    </r>
    <r>
      <rPr>
        <b/>
        <sz val="11"/>
        <color rgb="FF000000"/>
        <rFont val="Calibri"/>
      </rPr>
      <t>postgresql.conf</t>
    </r>
    <r>
      <rPr>
        <sz val="11"/>
        <color rgb="FF000000"/>
        <rFont val="Calibri"/>
      </rPr>
      <t xml:space="preserve"> to ensure the following items are set. Again, we are using defaults. Note that altering these parameters will require restarting the cluster.</t>
    </r>
    <r>
      <rPr>
        <sz val="11"/>
        <color rgb="FF000000"/>
        <rFont val="Calibri"/>
      </rPr>
      <t xml:space="preserve">
</t>
    </r>
    <r>
      <rPr>
        <sz val="11"/>
        <color rgb="FF006096"/>
        <rFont val="Roboto Condensed"/>
      </rPr>
      <t># (change requires restart)</t>
    </r>
    <r>
      <rPr>
        <sz val="11"/>
        <color rgb="FF006096"/>
        <rFont val="Roboto Condensed"/>
      </rPr>
      <t xml:space="preserve">
</t>
    </r>
    <r>
      <rPr>
        <sz val="11"/>
        <color rgb="FF006096"/>
        <rFont val="Roboto Condensed"/>
      </rPr>
      <t>ssl = on</t>
    </r>
    <r>
      <rPr>
        <sz val="11"/>
        <color rgb="FF006096"/>
        <rFont val="Roboto Condensed"/>
      </rPr>
      <t xml:space="preserve">
</t>
    </r>
    <r>
      <rPr>
        <sz val="11"/>
        <color rgb="FF006096"/>
        <rFont val="Roboto Condensed"/>
      </rPr>
      <t># force clients to use TLS v1.3 or newer</t>
    </r>
    <r>
      <rPr>
        <sz val="11"/>
        <color rgb="FF006096"/>
        <rFont val="Roboto Condensed"/>
      </rPr>
      <t xml:space="preserve">
</t>
    </r>
    <r>
      <rPr>
        <sz val="11"/>
        <color rgb="FF006096"/>
        <rFont val="Roboto Condensed"/>
      </rPr>
      <t>ssl_min_protocol_version = 'TLSv1.3'</t>
    </r>
    <r>
      <rPr>
        <sz val="11"/>
        <color rgb="FF006096"/>
        <rFont val="Roboto Condensed"/>
      </rPr>
      <t xml:space="preserve">
</t>
    </r>
    <r>
      <rPr>
        <sz val="11"/>
        <color rgb="FF006096"/>
        <rFont val="Roboto Condensed"/>
      </rPr>
      <t># (change requires restart)</t>
    </r>
    <r>
      <rPr>
        <sz val="11"/>
        <color rgb="FF006096"/>
        <rFont val="Roboto Condensed"/>
      </rPr>
      <t xml:space="preserve">
</t>
    </r>
    <r>
      <rPr>
        <sz val="11"/>
        <color rgb="FF006096"/>
        <rFont val="Roboto Condensed"/>
      </rPr>
      <t>ssl_cert_file = 'server.crt'</t>
    </r>
    <r>
      <rPr>
        <sz val="11"/>
        <color rgb="FF006096"/>
        <rFont val="Roboto Condensed"/>
      </rPr>
      <t xml:space="preserve">
</t>
    </r>
    <r>
      <rPr>
        <sz val="11"/>
        <color rgb="FF006096"/>
        <rFont val="Roboto Condensed"/>
      </rPr>
      <t># (change requires restart)</t>
    </r>
    <r>
      <rPr>
        <sz val="11"/>
        <color rgb="FF006096"/>
        <rFont val="Roboto Condensed"/>
      </rPr>
      <t xml:space="preserve">
</t>
    </r>
    <r>
      <rPr>
        <sz val="11"/>
        <color rgb="FF006096"/>
        <rFont val="Roboto Condensed"/>
      </rPr>
      <t>ssl_key_file = 'server.key'</t>
    </r>
    <r>
      <rPr>
        <sz val="11"/>
        <color rgb="FF006096"/>
        <rFont val="Roboto Condensed"/>
      </rPr>
      <t xml:space="preserve">
</t>
    </r>
    <r>
      <rPr>
        <sz val="11"/>
        <color rgb="FF000000"/>
        <rFont val="Calibri"/>
      </rPr>
      <t xml:space="preserve">
</t>
    </r>
    <r>
      <rPr>
        <sz val="11"/>
        <color rgb="FF000000"/>
        <rFont val="Calibri"/>
      </rPr>
      <t xml:space="preserve">Finally, restart PostgreSQL and confirm </t>
    </r>
    <r>
      <rPr>
        <b/>
        <sz val="11"/>
        <color rgb="FF000000"/>
        <rFont val="Calibri"/>
      </rPr>
      <t>ssl</t>
    </r>
    <r>
      <rPr>
        <sz val="11"/>
        <color rgb="FF000000"/>
        <rFont val="Calibri"/>
      </rPr>
      <t xml:space="preserve"> using commands outlined in Audit Procedures:</t>
    </r>
    <r>
      <rPr>
        <sz val="11"/>
        <color rgb="FF000000"/>
        <rFont val="Calibri"/>
      </rPr>
      <t xml:space="preserve">
</t>
    </r>
    <r>
      <rPr>
        <sz val="11"/>
        <color rgb="FF006096"/>
        <rFont val="Roboto Condensed"/>
      </rPr>
      <t>postgres=# show ssl;</t>
    </r>
    <r>
      <rPr>
        <sz val="11"/>
        <color rgb="FF006096"/>
        <rFont val="Roboto Condensed"/>
      </rPr>
      <t xml:space="preserve">
</t>
    </r>
    <r>
      <rPr>
        <sz val="11"/>
        <color rgb="FF006096"/>
        <rFont val="Roboto Condensed"/>
      </rPr>
      <t xml:space="preserve"> ssl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</si>
  <si>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TLS on a PostgreSQL server should be enabled and configured to encrypt TCP traffic to and from the server.</t>
    </r>
  </si>
  <si>
    <r>
      <rPr>
        <sz val="11"/>
        <color rgb="FF000000"/>
        <rFont val="Calibri"/>
      </rPr>
      <t>A self-signed certificate can be used for testing, but a certificate signed by a certificate authority (CA) (either one of the global CAs or a local one) should be used in production so that clients can verify the server's identity. If all the database clients are local to the organization, using a local CA is recommended.</t>
    </r>
    <r>
      <rPr>
        <sz val="11"/>
        <color rgb="FF000000"/>
        <rFont val="Calibri"/>
      </rPr>
      <t xml:space="preserve">
</t>
    </r>
    <r>
      <rPr>
        <sz val="11"/>
        <color rgb="FF000000"/>
        <rFont val="Calibri"/>
      </rPr>
      <t xml:space="preserve">To ultimately enable and enforce TLS authentication for the server, appropriate </t>
    </r>
    <r>
      <rPr>
        <b/>
        <sz val="11"/>
        <color rgb="FF000000"/>
        <rFont val="Calibri"/>
      </rPr>
      <t>hostssl</t>
    </r>
    <r>
      <rPr>
        <sz val="11"/>
        <color rgb="FF000000"/>
        <rFont val="Calibri"/>
      </rPr>
      <t xml:space="preserve"> records must be added to the </t>
    </r>
    <r>
      <rPr>
        <b/>
        <sz val="11"/>
        <color rgb="FF000000"/>
        <rFont val="Calibri"/>
      </rPr>
      <t>pg_hba.conf</t>
    </r>
    <r>
      <rPr>
        <sz val="11"/>
        <color rgb="FF000000"/>
        <rFont val="Calibri"/>
      </rPr>
      <t xml:space="preserve"> file. Be sure to </t>
    </r>
    <r>
      <rPr>
        <b/>
        <sz val="11"/>
        <color rgb="FF000000"/>
        <rFont val="Calibri"/>
      </rPr>
      <t>reload</t>
    </r>
    <r>
      <rPr>
        <sz val="11"/>
        <color rgb="FF000000"/>
        <rFont val="Calibri"/>
      </rPr>
      <t xml:space="preserve"> PostgreSQL after any changes (restart not required).</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hostssl</t>
    </r>
    <r>
      <rPr>
        <sz val="11"/>
        <color rgb="FF000000"/>
        <rFont val="Calibri"/>
      </rPr>
      <t xml:space="preserve"> record matches connection attempts made using TCP/IP, but </t>
    </r>
    <r>
      <rPr>
        <b/>
        <sz val="11"/>
        <color rgb="FF000000"/>
        <rFont val="Calibri"/>
      </rPr>
      <t>only</t>
    </r>
    <r>
      <rPr>
        <sz val="11"/>
        <color rgb="FF000000"/>
        <rFont val="Calibri"/>
      </rPr>
      <t xml:space="preserve"> when the connection is made with TLS encryption. The </t>
    </r>
    <r>
      <rPr>
        <b/>
        <sz val="11"/>
        <color rgb="FF000000"/>
        <rFont val="Calibri"/>
      </rPr>
      <t>host</t>
    </r>
    <r>
      <rPr>
        <sz val="11"/>
        <color rgb="FF000000"/>
        <rFont val="Calibri"/>
      </rPr>
      <t xml:space="preserve"> record matches attempts made using TCP/IP, but allows both TLS and non-TLS connections. The </t>
    </r>
    <r>
      <rPr>
        <b/>
        <sz val="11"/>
        <color rgb="FF000000"/>
        <rFont val="Calibri"/>
      </rPr>
      <t>hostnossl</t>
    </r>
    <r>
      <rPr>
        <sz val="11"/>
        <color rgb="FF000000"/>
        <rFont val="Calibri"/>
      </rPr>
      <t xml:space="preserve"> record matches attempts made using TCP/IP, but only those </t>
    </r>
    <r>
      <rPr>
        <i/>
        <sz val="11"/>
        <color rgb="FF000000"/>
        <rFont val="Calibri"/>
      </rPr>
      <t>without</t>
    </r>
    <r>
      <rPr>
        <sz val="11"/>
        <color rgb="FF000000"/>
        <rFont val="Calibri"/>
      </rPr>
      <t xml:space="preserve"> TLS. </t>
    </r>
    <r>
      <rPr>
        <i/>
        <sz val="11"/>
        <color rgb="FF000000"/>
        <rFont val="Calibri"/>
      </rPr>
      <t>Care should be taken to enforce TLS as appropriate.</t>
    </r>
  </si>
  <si>
    <r>
      <rPr>
        <sz val="11"/>
        <color rgb="FF000000"/>
        <rFont val="Calibri"/>
      </rPr>
      <t xml:space="preserve">To determine whether TLS is enabled, simply query the parameter value while logged into the database using either the </t>
    </r>
    <r>
      <rPr>
        <b/>
        <sz val="11"/>
        <color rgb="FF000000"/>
        <rFont val="Calibri"/>
      </rPr>
      <t>SHOW ssl</t>
    </r>
    <r>
      <rPr>
        <sz val="11"/>
        <color rgb="FF000000"/>
        <rFont val="Calibri"/>
      </rPr>
      <t xml:space="preserve"> command or </t>
    </r>
    <r>
      <rPr>
        <b/>
        <sz val="11"/>
        <color rgb="FF000000"/>
        <rFont val="Calibri"/>
      </rPr>
      <t>SELECT</t>
    </r>
    <r>
      <rPr>
        <sz val="11"/>
        <color rgb="FF000000"/>
        <rFont val="Calibri"/>
      </rPr>
      <t xml:space="preserve"> from system catalog view </t>
    </r>
    <r>
      <rPr>
        <b/>
        <sz val="11"/>
        <color rgb="FF000000"/>
        <rFont val="Calibri"/>
      </rPr>
      <t>pg_settings</t>
    </r>
    <r>
      <rPr>
        <sz val="11"/>
        <color rgb="FF000000"/>
        <rFont val="Calibri"/>
      </rPr>
      <t xml:space="preserve"> as illustrated below. In both cases, </t>
    </r>
    <r>
      <rPr>
        <b/>
        <sz val="11"/>
        <color rgb="FF000000"/>
        <rFont val="Calibri"/>
      </rPr>
      <t>ssl</t>
    </r>
    <r>
      <rPr>
        <sz val="11"/>
        <color rgb="FF000000"/>
        <rFont val="Calibri"/>
      </rPr>
      <t xml:space="preserve"> is </t>
    </r>
    <r>
      <rPr>
        <b/>
        <sz val="11"/>
        <color rgb="FF000000"/>
        <rFont val="Calibri"/>
      </rPr>
      <t>off</t>
    </r>
    <r>
      <rPr>
        <sz val="11"/>
        <color rgb="FF000000"/>
        <rFont val="Calibri"/>
      </rPr>
      <t>; this is a fail.</t>
    </r>
    <r>
      <rPr>
        <sz val="11"/>
        <color rgb="FF000000"/>
        <rFont val="Calibri"/>
      </rPr>
      <t xml:space="preserve">
</t>
    </r>
    <r>
      <rPr>
        <sz val="11"/>
        <color rgb="FF006096"/>
        <rFont val="Roboto Condensed"/>
      </rPr>
      <t>postgres=# SHOW ssl;</t>
    </r>
    <r>
      <rPr>
        <sz val="11"/>
        <color rgb="FF006096"/>
        <rFont val="Roboto Condensed"/>
      </rPr>
      <t xml:space="preserve">
</t>
    </r>
    <r>
      <rPr>
        <sz val="11"/>
        <color rgb="FF006096"/>
        <rFont val="Roboto Condensed"/>
      </rPr>
      <t>ssl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name, setting, source FROM pg_settings WHERE name = 'ssl';</t>
    </r>
    <r>
      <rPr>
        <sz val="11"/>
        <color rgb="FF006096"/>
        <rFont val="Roboto Condensed"/>
      </rPr>
      <t xml:space="preserve">
</t>
    </r>
    <r>
      <rPr>
        <sz val="11"/>
        <color rgb="FF006096"/>
        <rFont val="Roboto Condensed"/>
      </rPr>
      <t xml:space="preserve">name | setting |       source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ssl  | off     | default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</si>
  <si>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Note that </t>
    </r>
    <r>
      <rPr>
        <b/>
        <sz val="11"/>
        <color rgb="FF000000"/>
        <rFont val="Calibri"/>
      </rPr>
      <t>server.crt</t>
    </r>
    <r>
      <rPr>
        <sz val="11"/>
        <color rgb="FF000000"/>
        <rFont val="Calibri"/>
      </rPr>
      <t xml:space="preserve"> and </t>
    </r>
    <r>
      <rPr>
        <b/>
        <sz val="11"/>
        <color rgb="FF000000"/>
        <rFont val="Calibri"/>
      </rPr>
      <t>server.key</t>
    </r>
    <r>
      <rPr>
        <sz val="11"/>
        <color rgb="FF000000"/>
        <rFont val="Calibri"/>
      </rPr>
      <t xml:space="preserve"> are the default names used by PostgreSQL. These files can be named otherwise, just ensure you update the </t>
    </r>
    <r>
      <rPr>
        <b/>
        <sz val="11"/>
        <color rgb="FF000000"/>
        <rFont val="Calibri"/>
      </rPr>
      <t>postgresql.conf</t>
    </r>
    <r>
      <rPr>
        <sz val="11"/>
        <color rgb="FF000000"/>
        <rFont val="Calibri"/>
      </rPr>
      <t xml:space="preserve"> to use these new names. The current names can be found via SQL:</t>
    </r>
    <r>
      <rPr>
        <sz val="11"/>
        <color rgb="FF000000"/>
        <rFont val="Calibri"/>
      </rPr>
      <t xml:space="preserve">
</t>
    </r>
    <r>
      <rPr>
        <sz val="11"/>
        <color rgb="FF006096"/>
        <rFont val="Roboto Condensed"/>
      </rPr>
      <t>postgres=# select name, setting from pg_settings where name like 'ssl%file';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name        │  setting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ssl_ca_file        │            │</t>
    </r>
    <r>
      <rPr>
        <sz val="11"/>
        <color rgb="FF006096"/>
        <rFont val="Roboto Condensed"/>
      </rPr>
      <t xml:space="preserve">
</t>
    </r>
    <r>
      <rPr>
        <sz val="11"/>
        <color rgb="FF006096"/>
        <rFont val="Roboto Condensed"/>
      </rPr>
      <t>│ ssl_cert_file      │ server.crt │</t>
    </r>
    <r>
      <rPr>
        <sz val="11"/>
        <color rgb="FF006096"/>
        <rFont val="Roboto Condensed"/>
      </rPr>
      <t xml:space="preserve">
</t>
    </r>
    <r>
      <rPr>
        <sz val="11"/>
        <color rgb="FF006096"/>
        <rFont val="Roboto Condensed"/>
      </rPr>
      <t>│ ssl_crl_file       │            │</t>
    </r>
    <r>
      <rPr>
        <sz val="11"/>
        <color rgb="FF006096"/>
        <rFont val="Roboto Condensed"/>
      </rPr>
      <t xml:space="preserve">
</t>
    </r>
    <r>
      <rPr>
        <sz val="11"/>
        <color rgb="FF006096"/>
        <rFont val="Roboto Condensed"/>
      </rPr>
      <t>│ ssl_dh_params_file │            │</t>
    </r>
    <r>
      <rPr>
        <sz val="11"/>
        <color rgb="FF006096"/>
        <rFont val="Roboto Condensed"/>
      </rPr>
      <t xml:space="preserve">
</t>
    </r>
    <r>
      <rPr>
        <sz val="11"/>
        <color rgb="FF006096"/>
        <rFont val="Roboto Condensed"/>
      </rPr>
      <t>│ ssl_key_file       │ server.key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(5 rows)</t>
    </r>
    <r>
      <rPr>
        <sz val="11"/>
        <color rgb="FF006096"/>
        <rFont val="Roboto Condensed"/>
      </rPr>
      <t xml:space="preserve">
</t>
    </r>
  </si>
  <si>
    <t>6.9</t>
  </si>
  <si>
    <r>
      <rPr>
        <sz val="11"/>
        <rFont val="Calibri"/>
      </rPr>
      <t>Ensure the TLSv1.0 and TLSv1.1 Protocols are Disabled</t>
    </r>
  </si>
  <si>
    <r>
      <rPr>
        <sz val="11"/>
        <color rgb="FF000000"/>
        <rFont val="Calibri"/>
      </rPr>
      <t>Adjust the ssl_min_protocol_version to at least TLSv1.2:</t>
    </r>
    <r>
      <rPr>
        <sz val="11"/>
        <color rgb="FF000000"/>
        <rFont val="Calibri"/>
      </rPr>
      <t xml:space="preserve">
</t>
    </r>
    <r>
      <rPr>
        <sz val="11"/>
        <color rgb="FF006096"/>
        <rFont val="Roboto Condensed"/>
      </rPr>
      <t>ALTER SYSTEM SET ssl_min_protocol_version = 'TLSv1.2';</t>
    </r>
    <r>
      <rPr>
        <sz val="11"/>
        <color rgb="FF006096"/>
        <rFont val="Roboto Condensed"/>
      </rPr>
      <t xml:space="preserve">
</t>
    </r>
    <r>
      <rPr>
        <sz val="11"/>
        <color rgb="FF000000"/>
        <rFont val="Calibri"/>
      </rPr>
      <t xml:space="preserve">
</t>
    </r>
    <r>
      <rPr>
        <sz val="11"/>
        <color rgb="FF000000"/>
        <rFont val="Calibri"/>
      </rPr>
      <t>or (preferred):</t>
    </r>
    <r>
      <rPr>
        <sz val="11"/>
        <color rgb="FF000000"/>
        <rFont val="Calibri"/>
      </rPr>
      <t xml:space="preserve">
</t>
    </r>
    <r>
      <rPr>
        <sz val="11"/>
        <color rgb="FF006096"/>
        <rFont val="Roboto Condensed"/>
      </rPr>
      <t>ALTER SYSTEM SET ssl_min_protocol_version = 'TLSv1.3';</t>
    </r>
    <r>
      <rPr>
        <sz val="11"/>
        <color rgb="FF006096"/>
        <rFont val="Roboto Condensed"/>
      </rPr>
      <t xml:space="preserve">
</t>
    </r>
    <r>
      <rPr>
        <sz val="11"/>
        <color rgb="FF000000"/>
        <rFont val="Calibri"/>
      </rPr>
      <t xml:space="preserve">
</t>
    </r>
    <r>
      <rPr>
        <sz val="11"/>
        <color rgb="FF000000"/>
        <rFont val="Calibri"/>
      </rPr>
      <t>In either case, make the change active:</t>
    </r>
    <r>
      <rPr>
        <sz val="11"/>
        <color rgb="FF000000"/>
        <rFont val="Calibri"/>
      </rPr>
      <t xml:space="preserve">
</t>
    </r>
    <r>
      <rPr>
        <sz val="11"/>
        <color rgb="FF006096"/>
        <rFont val="Roboto Condensed"/>
      </rPr>
      <t>SELECT pg_reload_conf();</t>
    </r>
    <r>
      <rPr>
        <sz val="11"/>
        <color rgb="FF006096"/>
        <rFont val="Roboto Condensed"/>
      </rPr>
      <t xml:space="preserve">
</t>
    </r>
    <r>
      <rPr>
        <sz val="11"/>
        <color rgb="FF006096"/>
        <rFont val="Roboto Condensed"/>
      </rPr>
      <t>SHOW ssl_min_protocol_version;</t>
    </r>
    <r>
      <rPr>
        <sz val="11"/>
        <color rgb="FF006096"/>
        <rFont val="Roboto Condensed"/>
      </rPr>
      <t xml:space="preserve">
</t>
    </r>
    <r>
      <rPr>
        <sz val="11"/>
        <color rgb="FF006096"/>
        <rFont val="Roboto Condensed"/>
      </rPr>
      <t xml:space="preserve"> ssl_min_protocol_version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TLSv1.3</t>
    </r>
    <r>
      <rPr>
        <sz val="11"/>
        <color rgb="FF006096"/>
        <rFont val="Roboto Condensed"/>
      </rPr>
      <t xml:space="preserve">
</t>
    </r>
  </si>
  <si>
    <r>
      <rPr>
        <sz val="11"/>
        <color rgb="FF000000"/>
        <rFont val="Calibri"/>
      </rPr>
      <t>Transport Layer Security (TLS), and its predecessor Secure Sockets Layer (SSL) are cryptographic protocols which can be used to encrypt data sent between client and server.</t>
    </r>
  </si>
  <si>
    <r>
      <rPr>
        <sz val="11"/>
        <color rgb="FF000000"/>
        <rFont val="Calibri"/>
      </rPr>
      <t>- Execute the following command</t>
    </r>
    <r>
      <rPr>
        <sz val="11"/>
        <color rgb="FF000000"/>
        <rFont val="Calibri"/>
      </rPr>
      <t xml:space="preserve">
</t>
    </r>
    <r>
      <rPr>
        <sz val="11"/>
        <color rgb="FF006096"/>
        <rFont val="Roboto Condensed"/>
      </rPr>
      <t>SHOW ssl_min_protocol_version;</t>
    </r>
    <r>
      <rPr>
        <sz val="11"/>
        <color rgb="FF006096"/>
        <rFont val="Roboto Condensed"/>
      </rPr>
      <t xml:space="preserve">
</t>
    </r>
    <r>
      <rPr>
        <sz val="11"/>
        <color rgb="FF000000"/>
        <rFont val="Calibri"/>
      </rPr>
      <t xml:space="preserve">
</t>
    </r>
    <r>
      <rPr>
        <sz val="11"/>
        <color rgb="FF000000"/>
        <rFont val="Calibri"/>
      </rPr>
      <t xml:space="preserve">- Check the output to verify that the </t>
    </r>
    <r>
      <rPr>
        <b/>
        <sz val="11"/>
        <color rgb="FF000000"/>
        <rFont val="Calibri"/>
      </rPr>
      <t>ssl_min_protocol_version</t>
    </r>
    <r>
      <rPr>
        <sz val="11"/>
        <color rgb="FF000000"/>
        <rFont val="Calibri"/>
      </rPr>
      <t xml:space="preserve"> directive is set to either </t>
    </r>
    <r>
      <rPr>
        <b/>
        <sz val="11"/>
        <color rgb="FF000000"/>
        <rFont val="Calibri"/>
      </rPr>
      <t>TLSv1.2</t>
    </r>
    <r>
      <rPr>
        <sz val="11"/>
        <color rgb="FF000000"/>
        <rFont val="Calibri"/>
      </rPr>
      <t xml:space="preserve"> or </t>
    </r>
    <r>
      <rPr>
        <b/>
        <sz val="11"/>
        <color rgb="FF000000"/>
        <rFont val="Calibri"/>
      </rPr>
      <t>TLSv1.3</t>
    </r>
    <r>
      <rPr>
        <sz val="11"/>
        <color rgb="FF000000"/>
        <rFont val="Calibri"/>
      </rPr>
      <t xml:space="preserve"> (preferred).</t>
    </r>
  </si>
  <si>
    <t>6.10</t>
  </si>
  <si>
    <r>
      <rPr>
        <sz val="11"/>
        <rFont val="Calibri"/>
      </rPr>
      <t>Ensure Weak SSL/TLS Ciphers Are Disabled</t>
    </r>
  </si>
  <si>
    <r>
      <rPr>
        <sz val="11"/>
        <color rgb="FF000000"/>
        <rFont val="Calibri"/>
      </rPr>
      <t xml:space="preserve">Add or modify the </t>
    </r>
    <r>
      <rPr>
        <b/>
        <sz val="11"/>
        <color rgb="FF000000"/>
        <rFont val="Calibri"/>
      </rPr>
      <t>ssl_ciphers</t>
    </r>
    <r>
      <rPr>
        <sz val="11"/>
        <color rgb="FF000000"/>
        <rFont val="Calibri"/>
      </rPr>
      <t xml:space="preserve"> directive to the following value:</t>
    </r>
    <r>
      <rPr>
        <sz val="11"/>
        <color rgb="FF000000"/>
        <rFont val="Calibri"/>
      </rPr>
      <t xml:space="preserve">
</t>
    </r>
    <r>
      <rPr>
        <sz val="11"/>
        <color rgb="FF006096"/>
        <rFont val="Roboto Condensed"/>
      </rPr>
      <t>postgres=# ALTER SYSTEM SET ssl_ciphers = 'TLS_AES_256_GCM_SHA384,TLS_AES_128_GCM_SHA256,TLS_AES_128_CCM_SHA256';</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</si>
  <si>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PostgreSQL </t>
    </r>
    <r>
      <rPr>
        <b/>
        <sz val="11"/>
        <color rgb="FF000000"/>
        <rFont val="Calibri"/>
      </rPr>
      <t>ssl_ciphers</t>
    </r>
    <r>
      <rPr>
        <sz val="11"/>
        <color rgb="FF000000"/>
        <rFont val="Calibri"/>
      </rPr>
      <t xml:space="preserve"> directive specifies which Cipher Suites are allowed in the negotiation with the client.</t>
    </r>
    <r>
      <rPr>
        <sz val="11"/>
        <color rgb="FF000000"/>
        <rFont val="Calibri"/>
      </rPr>
      <t xml:space="preserve">
</t>
    </r>
    <r>
      <rPr>
        <sz val="11"/>
        <color rgb="FF000000"/>
        <rFont val="Calibri"/>
      </rPr>
      <t xml:space="preserve">In cryptography, </t>
    </r>
    <r>
      <rPr>
        <i/>
        <sz val="11"/>
        <color rgb="FF000000"/>
        <rFont val="Calibri"/>
      </rPr>
      <t>perfect forward secrecy</t>
    </r>
    <r>
      <rPr>
        <sz val="11"/>
        <color rgb="FF000000"/>
        <rFont val="Calibri"/>
      </rPr>
      <t xml:space="preserve"> (PFS), also known as </t>
    </r>
    <r>
      <rPr>
        <i/>
        <sz val="11"/>
        <color rgb="FF000000"/>
        <rFont val="Calibri"/>
      </rPr>
      <t>forward secrecy</t>
    </r>
    <r>
      <rPr>
        <sz val="11"/>
        <color rgb="FF000000"/>
        <rFont val="Calibri"/>
      </rPr>
      <t xml:space="preserve"> (FS), is a feature of specific key exchange protocols that give assurance that the session keys will not be compromised even if the private key of the server is compromised. For instance, </t>
    </r>
    <r>
      <rPr>
        <b/>
        <sz val="11"/>
        <color rgb="FF000000"/>
        <rFont val="Calibri"/>
      </rPr>
      <t>RSA</t>
    </r>
    <r>
      <rPr>
        <sz val="11"/>
        <color rgb="FF000000"/>
        <rFont val="Calibri"/>
      </rPr>
      <t xml:space="preserve"> does not provide PFS, while the </t>
    </r>
    <r>
      <rPr>
        <b/>
        <sz val="11"/>
        <color rgb="FF000000"/>
        <rFont val="Calibri"/>
      </rPr>
      <t>ECDHE</t>
    </r>
    <r>
      <rPr>
        <sz val="11"/>
        <color rgb="FF000000"/>
        <rFont val="Calibri"/>
      </rPr>
      <t xml:space="preserve"> (Elliptic-Curve Diffie-Hellman Ephemeral) and </t>
    </r>
    <r>
      <rPr>
        <b/>
        <sz val="11"/>
        <color rgb="FF000000"/>
        <rFont val="Calibri"/>
      </rPr>
      <t>DHE</t>
    </r>
    <r>
      <rPr>
        <sz val="11"/>
        <color rgb="FF000000"/>
        <rFont val="Calibri"/>
      </rPr>
      <t xml:space="preserve"> (Diffie-Hellman Ephemeral) provides PFS.</t>
    </r>
    <r>
      <rPr>
        <sz val="11"/>
        <color rgb="FF000000"/>
        <rFont val="Calibri"/>
      </rPr>
      <t xml:space="preserve">
</t>
    </r>
    <r>
      <rPr>
        <b/>
        <sz val="11"/>
        <color rgb="FF000000"/>
        <rFont val="Calibri"/>
      </rPr>
      <t>ECDHE</t>
    </r>
    <r>
      <rPr>
        <sz val="11"/>
        <color rgb="FF000000"/>
        <rFont val="Calibri"/>
      </rPr>
      <t xml:space="preserve"> is the stronger protocol and should be preferred, while </t>
    </r>
    <r>
      <rPr>
        <b/>
        <sz val="11"/>
        <color rgb="FF000000"/>
        <rFont val="Calibri"/>
      </rPr>
      <t>DHE</t>
    </r>
    <r>
      <rPr>
        <sz val="11"/>
        <color rgb="FF000000"/>
        <rFont val="Calibri"/>
      </rPr>
      <t xml:space="preserve"> may be allowed for greater compatibility with older clients.Only Cipher Suites with either the </t>
    </r>
    <r>
      <rPr>
        <b/>
        <sz val="11"/>
        <color rgb="FF000000"/>
        <rFont val="Calibri"/>
      </rPr>
      <t>ECDHE</t>
    </r>
    <r>
      <rPr>
        <sz val="11"/>
        <color rgb="FF000000"/>
        <rFont val="Calibri"/>
      </rPr>
      <t xml:space="preserve"> or the </t>
    </r>
    <r>
      <rPr>
        <b/>
        <sz val="11"/>
        <color rgb="FF000000"/>
        <rFont val="Calibri"/>
      </rPr>
      <t>DHE</t>
    </r>
    <r>
      <rPr>
        <sz val="11"/>
        <color rgb="FF000000"/>
        <rFont val="Calibri"/>
      </rPr>
      <t xml:space="preserve"> key exchange are allowed.</t>
    </r>
  </si>
  <si>
    <r>
      <rPr>
        <sz val="11"/>
        <color rgb="FF000000"/>
        <rFont val="Calibri"/>
      </rPr>
      <t>- Execute the following command</t>
    </r>
    <r>
      <rPr>
        <sz val="11"/>
        <color rgb="FF000000"/>
        <rFont val="Calibri"/>
      </rPr>
      <t xml:space="preserve">
</t>
    </r>
    <r>
      <rPr>
        <sz val="11"/>
        <color rgb="FF006096"/>
        <rFont val="Roboto Condensed"/>
      </rPr>
      <t>postgres=# SHOW ssl_ciphers;</t>
    </r>
    <r>
      <rPr>
        <sz val="11"/>
        <color rgb="FF006096"/>
        <rFont val="Roboto Condensed"/>
      </rPr>
      <t xml:space="preserve">
</t>
    </r>
    <r>
      <rPr>
        <sz val="11"/>
        <color rgb="FF000000"/>
        <rFont val="Calibri"/>
      </rPr>
      <t xml:space="preserve">
</t>
    </r>
    <r>
      <rPr>
        <sz val="11"/>
        <color rgb="FF000000"/>
        <rFont val="Calibri"/>
      </rPr>
      <t xml:space="preserve">- Check the output to verify that the </t>
    </r>
    <r>
      <rPr>
        <b/>
        <sz val="11"/>
        <color rgb="FF000000"/>
        <rFont val="Calibri"/>
      </rPr>
      <t>ssl_ciphers</t>
    </r>
    <r>
      <rPr>
        <sz val="11"/>
        <color rgb="FF000000"/>
        <rFont val="Calibri"/>
      </rPr>
      <t xml:space="preserve"> directive  does NOT include values other than these:</t>
    </r>
    <r>
      <rPr>
        <sz val="11"/>
        <color rgb="FF000000"/>
        <rFont val="Calibri"/>
      </rPr>
      <t xml:space="preserve">
</t>
    </r>
    <r>
      <rPr>
        <sz val="11"/>
        <color rgb="FF006096"/>
        <rFont val="Roboto Condensed"/>
      </rPr>
      <t>TLS_AES_256_GCM_SHA384</t>
    </r>
    <r>
      <rPr>
        <sz val="11"/>
        <color rgb="FF006096"/>
        <rFont val="Roboto Condensed"/>
      </rPr>
      <t xml:space="preserve">
</t>
    </r>
    <r>
      <rPr>
        <sz val="11"/>
        <color rgb="FF006096"/>
        <rFont val="Roboto Condensed"/>
      </rPr>
      <t>TLS_AES_128_GCM_SHA256</t>
    </r>
    <r>
      <rPr>
        <sz val="11"/>
        <color rgb="FF006096"/>
        <rFont val="Roboto Condensed"/>
      </rPr>
      <t xml:space="preserve">
</t>
    </r>
    <r>
      <rPr>
        <sz val="11"/>
        <color rgb="FF006096"/>
        <rFont val="Roboto Condensed"/>
      </rPr>
      <t>TLS_AES_128_CCM_SHA256</t>
    </r>
    <r>
      <rPr>
        <sz val="11"/>
        <color rgb="FF006096"/>
        <rFont val="Roboto Condensed"/>
      </rPr>
      <t xml:space="preserve">
</t>
    </r>
    <r>
      <rPr>
        <sz val="11"/>
        <color rgb="FF000000"/>
        <rFont val="Calibri"/>
      </rPr>
      <t xml:space="preserve">
</t>
    </r>
    <r>
      <rPr>
        <sz val="11"/>
        <color rgb="FF000000"/>
        <rFont val="Calibri"/>
      </rPr>
      <t>- Ensure there are no existing connections using weaker ciphers:</t>
    </r>
    <r>
      <rPr>
        <sz val="11"/>
        <color rgb="FF000000"/>
        <rFont val="Calibri"/>
      </rPr>
      <t xml:space="preserve">
</t>
    </r>
    <r>
      <rPr>
        <sz val="11"/>
        <color rgb="FF006096"/>
        <rFont val="Roboto Condensed"/>
      </rPr>
      <t>postgres=# SELECT * FROM pg_stat_ssl WHERE cipher NOT IN ('TLS_AES_256_GCM_SHA384','TLS_AES_128_GCM_SHA256','TLS_AES_128_CCM_SHA256');</t>
    </r>
    <r>
      <rPr>
        <sz val="11"/>
        <color rgb="FF006096"/>
        <rFont val="Roboto Condensed"/>
      </rPr>
      <t xml:space="preserve">
</t>
    </r>
  </si>
  <si>
    <t>6.11</t>
  </si>
  <si>
    <r>
      <rPr>
        <sz val="11"/>
        <rFont val="Calibri"/>
      </rPr>
      <t>Ensure the pgcrypto extension is installed and configured correctly</t>
    </r>
  </si>
  <si>
    <r>
      <rPr>
        <sz val="11"/>
        <color rgb="FF000000"/>
        <rFont val="Calibri"/>
      </rPr>
      <t xml:space="preserve">The </t>
    </r>
    <r>
      <rPr>
        <b/>
        <sz val="11"/>
        <color rgb="FF000000"/>
        <rFont val="Calibri"/>
      </rPr>
      <t>pgcrypto</t>
    </r>
    <r>
      <rPr>
        <sz val="11"/>
        <color rgb="FF000000"/>
        <rFont val="Calibri"/>
      </rPr>
      <t xml:space="preserve"> extension is included with the PostgreSQL </t>
    </r>
    <r>
      <rPr>
        <b/>
        <sz val="11"/>
        <color rgb="FF000000"/>
        <rFont val="Calibri"/>
      </rPr>
      <t>contrib</t>
    </r>
    <r>
      <rPr>
        <sz val="11"/>
        <color rgb="FF000000"/>
        <rFont val="Calibri"/>
      </rPr>
      <t xml:space="preserve"> package. Although included, it needs to be created in the database.</t>
    </r>
    <r>
      <rPr>
        <sz val="11"/>
        <color rgb="FF000000"/>
        <rFont val="Calibri"/>
      </rPr>
      <t xml:space="preserve">
</t>
    </r>
    <r>
      <rPr>
        <sz val="11"/>
        <color rgb="FF000000"/>
        <rFont val="Calibri"/>
      </rPr>
      <t>As the database administrator, run the following:</t>
    </r>
    <r>
      <rPr>
        <sz val="11"/>
        <color rgb="FF000000"/>
        <rFont val="Calibri"/>
      </rPr>
      <t xml:space="preserve">
</t>
    </r>
    <r>
      <rPr>
        <sz val="11"/>
        <color rgb="FF006096"/>
        <rFont val="Roboto Condensed"/>
      </rPr>
      <t>postgres=# CREATE EXTENSION pgcrypto;</t>
    </r>
    <r>
      <rPr>
        <sz val="11"/>
        <color rgb="FF006096"/>
        <rFont val="Roboto Condensed"/>
      </rPr>
      <t xml:space="preserve">
</t>
    </r>
    <r>
      <rPr>
        <sz val="11"/>
        <color rgb="FF006096"/>
        <rFont val="Roboto Condensed"/>
      </rPr>
      <t>CREATE EXTENSION</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pgcrypto</t>
    </r>
    <r>
      <rPr>
        <sz val="11"/>
        <color rgb="FF000000"/>
        <rFont val="Calibri"/>
      </rPr>
      <t xml:space="preserve"> is installed:</t>
    </r>
    <r>
      <rPr>
        <sz val="11"/>
        <color rgb="FF000000"/>
        <rFont val="Calibri"/>
      </rPr>
      <t xml:space="preserve">
</t>
    </r>
    <r>
      <rPr>
        <sz val="11"/>
        <color rgb="FF006096"/>
        <rFont val="Roboto Condensed"/>
      </rPr>
      <t>postgres=# SELECT * FROM pg_available_extensions WHERE name='pgcrypto';</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pgcrypto | 1.3             | 1.3               | cryptographic functions</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</si>
  <si>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PostgreSQL must implement cryptographic mechanisms to prevent unauthorized disclosure or modification of organization-defined information at rest (to include, at a minimum, PII and classified information) on organization-defined information system components.</t>
    </r>
  </si>
  <si>
    <r>
      <rPr>
        <sz val="11"/>
        <color rgb="FF000000"/>
        <rFont val="Calibri"/>
      </rPr>
      <t xml:space="preserve">When considering or undertaking any form of encryption, it is critical to understand the state of the encrypted data at all stages of the data lifecycle. The use of </t>
    </r>
    <r>
      <rPr>
        <b/>
        <sz val="11"/>
        <color rgb="FF000000"/>
        <rFont val="Calibri"/>
      </rPr>
      <t>pgcrypto</t>
    </r>
    <r>
      <rPr>
        <sz val="11"/>
        <color rgb="FF000000"/>
        <rFont val="Calibri"/>
      </rPr>
      <t xml:space="preserve"> ensures that the data at rest in the tables (and therefore on disk) is encrypted, but for the data to be accessed by any users or applications, said users/applications will, by necessity, have access to the encrypt and decrypt keys and the data in question will be encrypted/decrypted in memory and then transferred to/from the user/application in that form.</t>
    </r>
  </si>
  <si>
    <r>
      <rPr>
        <sz val="11"/>
        <color rgb="FF000000"/>
        <rFont val="Calibri"/>
      </rPr>
      <t xml:space="preserve">One possible way to encrypt data within PostgreSQL is to use the </t>
    </r>
    <r>
      <rPr>
        <b/>
        <sz val="11"/>
        <color rgb="FF000000"/>
        <rFont val="Calibri"/>
      </rPr>
      <t>pgcrypto</t>
    </r>
    <r>
      <rPr>
        <sz val="11"/>
        <color rgb="FF000000"/>
        <rFont val="Calibri"/>
      </rPr>
      <t xml:space="preserve"> extension.</t>
    </r>
    <r>
      <rPr>
        <sz val="11"/>
        <color rgb="FF000000"/>
        <rFont val="Calibri"/>
      </rPr>
      <t xml:space="preserve">
</t>
    </r>
    <r>
      <rPr>
        <sz val="11"/>
        <color rgb="FF000000"/>
        <rFont val="Calibri"/>
      </rPr>
      <t xml:space="preserve">To check if </t>
    </r>
    <r>
      <rPr>
        <b/>
        <sz val="11"/>
        <color rgb="FF000000"/>
        <rFont val="Calibri"/>
      </rPr>
      <t>pgcrypto</t>
    </r>
    <r>
      <rPr>
        <sz val="11"/>
        <color rgb="FF000000"/>
        <rFont val="Calibri"/>
      </rPr>
      <t xml:space="preserve"> is installed on PostgreSQL, as a database administrator run the following commands:</t>
    </r>
    <r>
      <rPr>
        <sz val="11"/>
        <color rgb="FF000000"/>
        <rFont val="Calibri"/>
      </rPr>
      <t xml:space="preserve">
</t>
    </r>
    <r>
      <rPr>
        <sz val="11"/>
        <color rgb="FF006096"/>
        <rFont val="Roboto Condensed"/>
      </rPr>
      <t xml:space="preserve">postgres=# SELECT * FROM pg_available_extensions WHERE name='pgcrypto'; </t>
    </r>
    <r>
      <rPr>
        <sz val="11"/>
        <color rgb="FF006096"/>
        <rFont val="Roboto Condensed"/>
      </rPr>
      <t xml:space="preserve">
</t>
    </r>
    <r>
      <rPr>
        <sz val="11"/>
        <color rgb="FF006096"/>
        <rFont val="Roboto Condensed"/>
      </rPr>
      <t xml:space="preserve">name      | default_version | installed_version |         comment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pgcrypto  | 1.3             |                   | cryptographic functions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data in the database requires encryption and </t>
    </r>
    <r>
      <rPr>
        <b/>
        <sz val="11"/>
        <color rgb="FF000000"/>
        <rFont val="Calibri"/>
      </rPr>
      <t>pgcrypto</t>
    </r>
    <r>
      <rPr>
        <sz val="11"/>
        <color rgb="FF000000"/>
        <rFont val="Calibri"/>
      </rPr>
      <t xml:space="preserve"> is not available, this is a fail.</t>
    </r>
    <r>
      <rPr>
        <sz val="11"/>
        <color rgb="FF000000"/>
        <rFont val="Calibri"/>
      </rPr>
      <t xml:space="preserve">
</t>
    </r>
    <r>
      <rPr>
        <sz val="11"/>
        <color rgb="FF000000"/>
        <rFont val="Calibri"/>
      </rPr>
      <t>If disk or filesystem requires encryption, ask the system owner, DBA, and SA to demonstrate the use of disk-level encryption. If this is required and is not found, this is a fail. If controls do not exist or are not enabled, this is also a fail.</t>
    </r>
  </si>
  <si>
    <t>Replication</t>
  </si>
  <si>
    <t>7.1</t>
  </si>
  <si>
    <r>
      <rPr>
        <sz val="11"/>
        <rFont val="Calibri"/>
      </rPr>
      <t>Ensure a replication-only user is created and used for streaming replication</t>
    </r>
  </si>
  <si>
    <r>
      <rPr>
        <sz val="11"/>
        <color rgb="FF000000"/>
        <rFont val="Calibri"/>
      </rPr>
      <t>It will be necessary to create a new role for replication purposes:</t>
    </r>
    <r>
      <rPr>
        <sz val="11"/>
        <color rgb="FF000000"/>
        <rFont val="Calibri"/>
      </rPr>
      <t xml:space="preserve">
</t>
    </r>
    <r>
      <rPr>
        <sz val="11"/>
        <color rgb="FF006096"/>
        <rFont val="Roboto Condensed"/>
      </rPr>
      <t>postgres=# create user replication_user REPLICATION encrypted password 'XXX';</t>
    </r>
    <r>
      <rPr>
        <sz val="11"/>
        <color rgb="FF006096"/>
        <rFont val="Roboto Condensed"/>
      </rPr>
      <t xml:space="preserve">
</t>
    </r>
    <r>
      <rPr>
        <sz val="11"/>
        <color rgb="FF006096"/>
        <rFont val="Roboto Condensed"/>
      </rPr>
      <t>CREATE ROLE</t>
    </r>
    <r>
      <rPr>
        <sz val="11"/>
        <color rgb="FF006096"/>
        <rFont val="Roboto Condensed"/>
      </rPr>
      <t xml:space="preserve">
</t>
    </r>
    <r>
      <rPr>
        <sz val="11"/>
        <color rgb="FF006096"/>
        <rFont val="Roboto Condensed"/>
      </rPr>
      <t>postgres=#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replication_user</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 xml:space="preserve">When using </t>
    </r>
    <r>
      <rPr>
        <b/>
        <sz val="11"/>
        <color rgb="FF000000"/>
        <rFont val="Calibri"/>
      </rPr>
      <t>pg_basebackup</t>
    </r>
    <r>
      <rPr>
        <sz val="11"/>
        <color rgb="FF000000"/>
        <rFont val="Calibri"/>
      </rPr>
      <t xml:space="preserve"> (or other replication tools) on your standby server, you would use the </t>
    </r>
    <r>
      <rPr>
        <b/>
        <sz val="11"/>
        <color rgb="FF000000"/>
        <rFont val="Calibri"/>
      </rPr>
      <t>replication_user</t>
    </r>
    <r>
      <rPr>
        <sz val="11"/>
        <color rgb="FF000000"/>
        <rFont val="Calibri"/>
      </rPr>
      <t xml:space="preserve"> (and its password).</t>
    </r>
    <r>
      <rPr>
        <sz val="11"/>
        <color rgb="FF000000"/>
        <rFont val="Calibri"/>
      </rPr>
      <t xml:space="preserve">
</t>
    </r>
    <r>
      <rPr>
        <sz val="11"/>
        <color rgb="FF000000"/>
        <rFont val="Calibri"/>
      </rPr>
      <t xml:space="preserve">Ensure you allow the new user via your </t>
    </r>
    <r>
      <rPr>
        <b/>
        <sz val="11"/>
        <color rgb="FF000000"/>
        <rFont val="Calibri"/>
      </rPr>
      <t>pg_hba.conf</t>
    </r>
    <r>
      <rPr>
        <sz val="11"/>
        <color rgb="FF000000"/>
        <rFont val="Calibri"/>
      </rPr>
      <t xml:space="preserve"> file:</t>
    </r>
    <r>
      <rPr>
        <sz val="11"/>
        <color rgb="FF000000"/>
        <rFont val="Calibri"/>
      </rPr>
      <t xml:space="preserve">
</t>
    </r>
    <r>
      <rPr>
        <sz val="11"/>
        <color rgb="FF006096"/>
        <rFont val="Roboto Condensed"/>
      </rPr>
      <t># note that 'replication' in the 2nd column is required and is a special</t>
    </r>
    <r>
      <rPr>
        <sz val="11"/>
        <color rgb="FF006096"/>
        <rFont val="Roboto Condensed"/>
      </rPr>
      <t xml:space="preserve">
</t>
    </r>
    <r>
      <rPr>
        <sz val="11"/>
        <color rgb="FF006096"/>
        <rFont val="Roboto Condensed"/>
      </rPr>
      <t># keyword, not a real database</t>
    </r>
    <r>
      <rPr>
        <sz val="11"/>
        <color rgb="FF006096"/>
        <rFont val="Roboto Condensed"/>
      </rPr>
      <t xml:space="preserve">
</t>
    </r>
    <r>
      <rPr>
        <sz val="11"/>
        <color rgb="FF006096"/>
        <rFont val="Roboto Condensed"/>
      </rPr>
      <t>hostssl replication     replication_user    0.0.0.0/0         scram-sha-256</t>
    </r>
    <r>
      <rPr>
        <sz val="11"/>
        <color rgb="FF006096"/>
        <rFont val="Roboto Condensed"/>
      </rPr>
      <t xml:space="preserve">
</t>
    </r>
  </si>
  <si>
    <r>
      <rPr>
        <sz val="11"/>
        <color rgb="FF000000"/>
        <rFont val="Calibri"/>
      </rPr>
      <t>Create a new user specifically for use by streaming replication instead of using the superuser account.</t>
    </r>
  </si>
  <si>
    <r>
      <rPr>
        <sz val="11"/>
        <color rgb="FF000000"/>
        <rFont val="Calibri"/>
      </rPr>
      <t>Check which users currently have the replication permission:</t>
    </r>
    <r>
      <rPr>
        <sz val="11"/>
        <color rgb="FF000000"/>
        <rFont val="Calibri"/>
      </rPr>
      <t xml:space="preserve">
</t>
    </r>
    <r>
      <rPr>
        <sz val="11"/>
        <color rgb="FF006096"/>
        <rFont val="Roboto Condensed"/>
      </rPr>
      <t>postgres=#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In a default PostgreSQL cluster, only the </t>
    </r>
    <r>
      <rPr>
        <b/>
        <sz val="11"/>
        <color rgb="FF000000"/>
        <rFont val="Calibri"/>
      </rPr>
      <t>postgres</t>
    </r>
    <r>
      <rPr>
        <sz val="11"/>
        <color rgb="FF000000"/>
        <rFont val="Calibri"/>
      </rPr>
      <t xml:space="preserve"> user will have this permission.</t>
    </r>
  </si>
  <si>
    <t>7.2</t>
  </si>
  <si>
    <r>
      <rPr>
        <sz val="11"/>
        <rFont val="Calibri"/>
      </rPr>
      <t>Ensure logging of replication commands is configured</t>
    </r>
  </si>
  <si>
    <r>
      <rPr>
        <sz val="11"/>
        <color rgb="FF000000"/>
        <rFont val="Calibri"/>
      </rPr>
      <t>To enable the logging of replication commands, execute the following:</t>
    </r>
    <r>
      <rPr>
        <sz val="11"/>
        <color rgb="FF000000"/>
        <rFont val="Calibri"/>
      </rPr>
      <t xml:space="preserve">
</t>
    </r>
    <r>
      <rPr>
        <sz val="11"/>
        <color rgb="FF006096"/>
        <rFont val="Roboto Condensed"/>
      </rPr>
      <t>postgres=# ALTER SYSTEM SET log_replication_commands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log_replication_commands;</t>
    </r>
    <r>
      <rPr>
        <sz val="11"/>
        <color rgb="FF006096"/>
        <rFont val="Roboto Condensed"/>
      </rPr>
      <t xml:space="preserve">
</t>
    </r>
    <r>
      <rPr>
        <sz val="11"/>
        <color rgb="FF006096"/>
        <rFont val="Roboto Condensed"/>
      </rPr>
      <t xml:space="preserve"> log_replication_commands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</si>
  <si>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log_replication_commands</t>
    </r>
    <r>
      <rPr>
        <sz val="11"/>
        <color rgb="FF000000"/>
        <rFont val="Calibri"/>
      </rPr>
      <t xml:space="preserve"> setting causes each attempted replication from the server to be logged.</t>
    </r>
  </si>
  <si>
    <r>
      <rPr>
        <sz val="11"/>
        <color rgb="FF000000"/>
        <rFont val="Calibri"/>
      </rPr>
      <t xml:space="preserve">Check the current value of </t>
    </r>
    <r>
      <rPr>
        <b/>
        <sz val="11"/>
        <color rgb="FF000000"/>
        <rFont val="Calibri"/>
      </rPr>
      <t>log_replication_commands</t>
    </r>
    <r>
      <rPr>
        <sz val="11"/>
        <color rgb="FF000000"/>
        <rFont val="Calibri"/>
      </rPr>
      <t>:</t>
    </r>
    <r>
      <rPr>
        <sz val="11"/>
        <color rgb="FF000000"/>
        <rFont val="Calibri"/>
      </rPr>
      <t xml:space="preserve">
</t>
    </r>
    <r>
      <rPr>
        <sz val="11"/>
        <color rgb="FF006096"/>
        <rFont val="Roboto Condensed"/>
      </rPr>
      <t>postgres=# SHOW log_replication_commands;</t>
    </r>
    <r>
      <rPr>
        <sz val="11"/>
        <color rgb="FF006096"/>
        <rFont val="Roboto Condensed"/>
      </rPr>
      <t xml:space="preserve">
</t>
    </r>
    <r>
      <rPr>
        <sz val="11"/>
        <color rgb="FF006096"/>
        <rFont val="Roboto Condensed"/>
      </rPr>
      <t xml:space="preserve"> log_replication_commands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</si>
  <si>
    <t>7.3</t>
  </si>
  <si>
    <r>
      <rPr>
        <sz val="11"/>
        <rFont val="Calibri"/>
      </rPr>
      <t>Ensure base backups are configured and functional</t>
    </r>
  </si>
  <si>
    <r>
      <rPr>
        <sz val="11"/>
        <color rgb="FF000000"/>
        <rFont val="Calibri"/>
      </rPr>
      <t xml:space="preserve">Executing base backups using </t>
    </r>
    <r>
      <rPr>
        <b/>
        <sz val="11"/>
        <color rgb="FF000000"/>
        <rFont val="Calibri"/>
      </rPr>
      <t>pg_basebackup</t>
    </r>
    <r>
      <rPr>
        <sz val="11"/>
        <color rgb="FF000000"/>
        <rFont val="Calibri"/>
      </rPr>
      <t xml:space="preserve"> requires the following steps on the </t>
    </r>
    <r>
      <rPr>
        <b/>
        <sz val="11"/>
        <color rgb="FF000000"/>
        <rFont val="Calibri"/>
      </rPr>
      <t>standby</t>
    </r>
    <r>
      <rPr>
        <sz val="11"/>
        <color rgb="FF000000"/>
        <rFont val="Calibri"/>
      </rPr>
      <t xml:space="preserve"> server:</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pg_basebackup --host=name_or_IP_of_master \</t>
    </r>
    <r>
      <rPr>
        <sz val="11"/>
        <color rgb="FF006096"/>
        <rFont val="Roboto Condensed"/>
      </rPr>
      <t xml:space="preserve">
</t>
    </r>
    <r>
      <rPr>
        <sz val="11"/>
        <color rgb="FF006096"/>
        <rFont val="Roboto Condensed"/>
      </rPr>
      <t>--port=5432 \</t>
    </r>
    <r>
      <rPr>
        <sz val="11"/>
        <color rgb="FF006096"/>
        <rFont val="Roboto Condensed"/>
      </rPr>
      <t xml:space="preserve">
</t>
    </r>
    <r>
      <rPr>
        <sz val="11"/>
        <color rgb="FF006096"/>
        <rFont val="Roboto Condensed"/>
      </rPr>
      <t>--username=replication_user \</t>
    </r>
    <r>
      <rPr>
        <sz val="11"/>
        <color rgb="FF006096"/>
        <rFont val="Roboto Condensed"/>
      </rPr>
      <t xml:space="preserve">
</t>
    </r>
    <r>
      <rPr>
        <sz val="11"/>
        <color rgb="FF006096"/>
        <rFont val="Roboto Condensed"/>
      </rPr>
      <t>--pgdata=~postgres/13/data \</t>
    </r>
    <r>
      <rPr>
        <sz val="11"/>
        <color rgb="FF006096"/>
        <rFont val="Roboto Condensed"/>
      </rPr>
      <t xml:space="preserve">
</t>
    </r>
    <r>
      <rPr>
        <sz val="11"/>
        <color rgb="FF006096"/>
        <rFont val="Roboto Condensed"/>
      </rPr>
      <t xml:space="preserve">--progress --verbose --write-recovery-conf --wal-method=stream </t>
    </r>
    <r>
      <rPr>
        <sz val="11"/>
        <color rgb="FF006096"/>
        <rFont val="Roboto Condensed"/>
      </rPr>
      <t xml:space="preserve">
</t>
    </r>
  </si>
  <si>
    <r>
      <rPr>
        <sz val="11"/>
        <color rgb="FF000000"/>
        <rFont val="Calibri"/>
      </rPr>
      <t>A 'base backup' is a copy of the PRIMARY host's data cluster (</t>
    </r>
    <r>
      <rPr>
        <b/>
        <sz val="11"/>
        <color rgb="FF000000"/>
        <rFont val="Calibri"/>
      </rPr>
      <t>$PGDATA</t>
    </r>
    <r>
      <rPr>
        <sz val="11"/>
        <color rgb="FF000000"/>
        <rFont val="Calibri"/>
      </rPr>
      <t xml:space="preserve">) and is used to create STANDBY hosts and for Point In Time Recovery (PITR) mechanisms. Base backups should be copied across networks in a secure manner using an encrypted transport mechanism. The PostgreSQL CLI </t>
    </r>
    <r>
      <rPr>
        <b/>
        <sz val="11"/>
        <color rgb="FF000000"/>
        <rFont val="Calibri"/>
      </rPr>
      <t>pg_basebackup</t>
    </r>
    <r>
      <rPr>
        <sz val="11"/>
        <color rgb="FF000000"/>
        <rFont val="Calibri"/>
      </rPr>
      <t xml:space="preserve"> can be used, however, TLS encryption should be enabled on the server as per section 6.8 of this benchmark. The pgBackRest tool detailed in section 8.2 of this benchmark can also be used to create a 'base backup'.</t>
    </r>
  </si>
  <si>
    <r>
      <rPr>
        <sz val="11"/>
        <color rgb="FF000000"/>
        <rFont val="Calibri"/>
      </rPr>
      <t>Manually confirm that backups exist and are updated on a regular basis.</t>
    </r>
  </si>
  <si>
    <t>7.4</t>
  </si>
  <si>
    <r>
      <rPr>
        <sz val="11"/>
        <rFont val="Calibri"/>
      </rPr>
      <t>Ensure WAL archiving is configured and functional</t>
    </r>
  </si>
  <si>
    <r>
      <rPr>
        <sz val="11"/>
        <color rgb="FF000000"/>
        <rFont val="Calibri"/>
      </rPr>
      <t>Change parameters and restart the server as required.</t>
    </r>
  </si>
  <si>
    <r>
      <rPr>
        <sz val="11"/>
        <color rgb="FF000000"/>
        <rFont val="Calibri"/>
      </rPr>
      <t xml:space="preserve">Write Ahead Log (WAL) Archiving, or Log Shipping, is the process of sending transaction log files from the PRIMARY host either to one or more STANDBY hosts or to be archived on a remote storage device for later use, e.g. </t>
    </r>
    <r>
      <rPr>
        <b/>
        <sz val="11"/>
        <color rgb="FF000000"/>
        <rFont val="Calibri"/>
      </rPr>
      <t>PITR</t>
    </r>
    <r>
      <rPr>
        <sz val="11"/>
        <color rgb="FF000000"/>
        <rFont val="Calibri"/>
      </rPr>
      <t xml:space="preserve">. There are several utilities that can copy WALs including, but not limited to, </t>
    </r>
    <r>
      <rPr>
        <b/>
        <sz val="11"/>
        <color rgb="FF000000"/>
        <rFont val="Calibri"/>
      </rPr>
      <t>cp</t>
    </r>
    <r>
      <rPr>
        <sz val="11"/>
        <color rgb="FF000000"/>
        <rFont val="Calibri"/>
      </rPr>
      <t xml:space="preserve">, </t>
    </r>
    <r>
      <rPr>
        <b/>
        <sz val="11"/>
        <color rgb="FF000000"/>
        <rFont val="Calibri"/>
      </rPr>
      <t>scp</t>
    </r>
    <r>
      <rPr>
        <sz val="11"/>
        <color rgb="FF000000"/>
        <rFont val="Calibri"/>
      </rPr>
      <t xml:space="preserve">, </t>
    </r>
    <r>
      <rPr>
        <b/>
        <sz val="11"/>
        <color rgb="FF000000"/>
        <rFont val="Calibri"/>
      </rPr>
      <t>sftp</t>
    </r>
    <r>
      <rPr>
        <sz val="11"/>
        <color rgb="FF000000"/>
        <rFont val="Calibri"/>
      </rPr>
      <t xml:space="preserve">, and </t>
    </r>
    <r>
      <rPr>
        <b/>
        <sz val="11"/>
        <color rgb="FF000000"/>
        <rFont val="Calibri"/>
      </rPr>
      <t>rynsc</t>
    </r>
    <r>
      <rPr>
        <sz val="11"/>
        <color rgb="FF000000"/>
        <rFont val="Calibri"/>
      </rPr>
      <t>. Basically, the server follows a set of runtime parameters which define when the WAL should be copied using one of the aforementioned utilities.</t>
    </r>
  </si>
  <si>
    <r>
      <rPr>
        <sz val="11"/>
        <color rgb="FF000000"/>
        <rFont val="Calibri"/>
      </rPr>
      <t>Review the following parameters:</t>
    </r>
    <r>
      <rPr>
        <sz val="11"/>
        <color rgb="FF000000"/>
        <rFont val="Calibri"/>
      </rPr>
      <t xml:space="preserve">
</t>
    </r>
    <r>
      <rPr>
        <sz val="11"/>
        <color rgb="FF006096"/>
        <rFont val="Roboto Condensed"/>
      </rPr>
      <t>postgres=# SELECT name, setting</t>
    </r>
    <r>
      <rPr>
        <sz val="11"/>
        <color rgb="FF006096"/>
        <rFont val="Roboto Condensed"/>
      </rPr>
      <t xml:space="preserve">
</t>
    </r>
    <r>
      <rPr>
        <sz val="11"/>
        <color rgb="FF006096"/>
        <rFont val="Roboto Condensed"/>
      </rPr>
      <t>FROM pg_settings</t>
    </r>
    <r>
      <rPr>
        <sz val="11"/>
        <color rgb="FF006096"/>
        <rFont val="Roboto Condensed"/>
      </rPr>
      <t xml:space="preserve">
</t>
    </r>
    <r>
      <rPr>
        <sz val="11"/>
        <color rgb="FF006096"/>
        <rFont val="Roboto Condensed"/>
      </rPr>
      <t>WHERE name in ('archive_mode','archive_command','archive_library')</t>
    </r>
    <r>
      <rPr>
        <sz val="11"/>
        <color rgb="FF006096"/>
        <rFont val="Roboto Condensed"/>
      </rPr>
      <t xml:space="preserve">
</t>
    </r>
    <r>
      <rPr>
        <sz val="11"/>
        <color rgb="FF006096"/>
        <rFont val="Roboto Condensed"/>
      </rPr>
      <t>AND setting IS NOT NULL</t>
    </r>
    <r>
      <rPr>
        <sz val="11"/>
        <color rgb="FF006096"/>
        <rFont val="Roboto Condensed"/>
      </rPr>
      <t xml:space="preserve">
</t>
    </r>
    <r>
      <rPr>
        <sz val="11"/>
        <color rgb="FF006096"/>
        <rFont val="Roboto Condensed"/>
      </rPr>
      <t>AND setting &lt;&gt; 'off'</t>
    </r>
    <r>
      <rPr>
        <sz val="11"/>
        <color rgb="FF006096"/>
        <rFont val="Roboto Condensed"/>
      </rPr>
      <t xml:space="preserve">
</t>
    </r>
    <r>
      <rPr>
        <sz val="11"/>
        <color rgb="FF006096"/>
        <rFont val="Roboto Condensed"/>
      </rPr>
      <t>AND setting &lt;&gt; '(disabled)'</t>
    </r>
    <r>
      <rPr>
        <sz val="11"/>
        <color rgb="FF006096"/>
        <rFont val="Roboto Condensed"/>
      </rPr>
      <t xml:space="preserve">
</t>
    </r>
    <r>
      <rPr>
        <sz val="11"/>
        <color rgb="FF006096"/>
        <rFont val="Roboto Condensed"/>
      </rPr>
      <t>AND setting &lt;&gt; '';</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(o rows)</t>
    </r>
    <r>
      <rPr>
        <sz val="11"/>
        <color rgb="FF006096"/>
        <rFont val="Roboto Condensed"/>
      </rPr>
      <t xml:space="preserve">
</t>
    </r>
    <r>
      <rPr>
        <sz val="11"/>
        <color rgb="FF000000"/>
        <rFont val="Calibri"/>
      </rPr>
      <t xml:space="preserve">
</t>
    </r>
    <r>
      <rPr>
        <sz val="11"/>
        <color rgb="FF000000"/>
        <rFont val="Calibri"/>
      </rPr>
      <t xml:space="preserve">If no rows are returned, as shown, this is a failure. If rows are returned, note that </t>
    </r>
    <r>
      <rPr>
        <b/>
        <sz val="11"/>
        <color rgb="FF000000"/>
        <rFont val="Calibri"/>
      </rPr>
      <t>archive_mode</t>
    </r>
    <r>
      <rPr>
        <sz val="11"/>
        <color rgb="FF000000"/>
        <rFont val="Calibri"/>
      </rPr>
      <t xml:space="preserve"> must be 'on' and either </t>
    </r>
    <r>
      <rPr>
        <b/>
        <sz val="11"/>
        <color rgb="FF000000"/>
        <rFont val="Calibri"/>
      </rPr>
      <t>archive_command</t>
    </r>
    <r>
      <rPr>
        <sz val="11"/>
        <color rgb="FF000000"/>
        <rFont val="Calibri"/>
      </rPr>
      <t xml:space="preserve"> or </t>
    </r>
    <r>
      <rPr>
        <b/>
        <sz val="11"/>
        <color rgb="FF000000"/>
        <rFont val="Calibri"/>
      </rPr>
      <t>archive_library</t>
    </r>
    <r>
      <rPr>
        <sz val="11"/>
        <color rgb="FF000000"/>
        <rFont val="Calibri"/>
      </rPr>
      <t xml:space="preserve"> must be set for WAL archiving to be fully enabled.</t>
    </r>
    <r>
      <rPr>
        <sz val="11"/>
        <color rgb="FF000000"/>
        <rFont val="Calibri"/>
      </rPr>
      <t xml:space="preserve">
</t>
    </r>
    <r>
      <rPr>
        <sz val="11"/>
        <color rgb="FF000000"/>
        <rFont val="Calibri"/>
      </rPr>
      <t>To verify that WAL archiving is functioning successfully, one can:</t>
    </r>
    <r>
      <rPr>
        <sz val="11"/>
        <color rgb="FF000000"/>
        <rFont val="Calibri"/>
      </rPr>
      <t xml:space="preserve">
</t>
    </r>
    <r>
      <rPr>
        <sz val="11"/>
        <color rgb="FF006096"/>
        <rFont val="Roboto Condensed"/>
      </rPr>
      <t>postgres=# SELECT * FROM pg_stat_archiver; \watch</t>
    </r>
    <r>
      <rPr>
        <sz val="11"/>
        <color rgb="FF006096"/>
        <rFont val="Roboto Condensed"/>
      </rPr>
      <t xml:space="preserve">
</t>
    </r>
    <r>
      <rPr>
        <sz val="11"/>
        <color rgb="FF000000"/>
        <rFont val="Calibri"/>
      </rPr>
      <t xml:space="preserve">
</t>
    </r>
    <r>
      <rPr>
        <sz val="11"/>
        <color rgb="FF000000"/>
        <rFont val="Calibri"/>
      </rPr>
      <t xml:space="preserve">And ensure that </t>
    </r>
    <r>
      <rPr>
        <b/>
        <sz val="11"/>
        <color rgb="FF000000"/>
        <rFont val="Calibri"/>
      </rPr>
      <t>archived_count</t>
    </r>
    <r>
      <rPr>
        <sz val="11"/>
        <color rgb="FF000000"/>
        <rFont val="Calibri"/>
      </rPr>
      <t xml:space="preserve">, </t>
    </r>
    <r>
      <rPr>
        <b/>
        <sz val="11"/>
        <color rgb="FF000000"/>
        <rFont val="Calibri"/>
      </rPr>
      <t>last_archived_wal</t>
    </r>
    <r>
      <rPr>
        <sz val="11"/>
        <color rgb="FF000000"/>
        <rFont val="Calibri"/>
      </rPr>
      <t xml:space="preserve">, and </t>
    </r>
    <r>
      <rPr>
        <b/>
        <sz val="11"/>
        <color rgb="FF000000"/>
        <rFont val="Calibri"/>
      </rPr>
      <t>last_archived_time</t>
    </r>
    <r>
      <rPr>
        <sz val="11"/>
        <color rgb="FF000000"/>
        <rFont val="Calibri"/>
      </rPr>
      <t xml:space="preserve"> are changing while </t>
    </r>
    <r>
      <rPr>
        <b/>
        <sz val="11"/>
        <color rgb="FF000000"/>
        <rFont val="Calibri"/>
      </rPr>
      <t>failed_count</t>
    </r>
    <r>
      <rPr>
        <sz val="11"/>
        <color rgb="FF000000"/>
        <rFont val="Calibri"/>
      </rPr>
      <t xml:space="preserve">, </t>
    </r>
    <r>
      <rPr>
        <b/>
        <sz val="11"/>
        <color rgb="FF000000"/>
        <rFont val="Calibri"/>
      </rPr>
      <t>last_failed_wal</t>
    </r>
    <r>
      <rPr>
        <sz val="11"/>
        <color rgb="FF000000"/>
        <rFont val="Calibri"/>
      </rPr>
      <t xml:space="preserve">, and </t>
    </r>
    <r>
      <rPr>
        <b/>
        <sz val="11"/>
        <color rgb="FF000000"/>
        <rFont val="Calibri"/>
      </rPr>
      <t>last_failed_time</t>
    </r>
    <r>
      <rPr>
        <sz val="11"/>
        <color rgb="FF000000"/>
        <rFont val="Calibri"/>
      </rPr>
      <t xml:space="preserve"> are not changing.</t>
    </r>
  </si>
  <si>
    <t>7.5</t>
  </si>
  <si>
    <r>
      <rPr>
        <sz val="11"/>
        <rFont val="Calibri"/>
      </rPr>
      <t>Ensure streaming replication parameters are configured correctly</t>
    </r>
  </si>
  <si>
    <r>
      <rPr>
        <sz val="11"/>
        <color rgb="FF000000"/>
        <rFont val="Calibri"/>
      </rPr>
      <t>Review prior sections in this benchmark regarding TLS certificates, replication user, and WAL archiving.</t>
    </r>
    <r>
      <rPr>
        <sz val="11"/>
        <color rgb="FF000000"/>
        <rFont val="Calibri"/>
      </rPr>
      <t xml:space="preserve">
</t>
    </r>
    <r>
      <rPr>
        <sz val="11"/>
        <color rgb="FF000000"/>
        <rFont val="Calibri"/>
      </rPr>
      <t xml:space="preserve">Confirm the file </t>
    </r>
    <r>
      <rPr>
        <b/>
        <sz val="11"/>
        <color rgb="FF000000"/>
        <rFont val="Calibri"/>
      </rPr>
      <t>$PGDATA/standby.signal</t>
    </r>
    <r>
      <rPr>
        <sz val="11"/>
        <color rgb="FF000000"/>
        <rFont val="Calibri"/>
      </rPr>
      <t xml:space="preserve"> is present on the STANDBY host and </t>
    </r>
    <r>
      <rPr>
        <b/>
        <sz val="11"/>
        <color rgb="FF000000"/>
        <rFont val="Calibri"/>
      </rPr>
      <t>$PGDATA/postgresql.auto.conf</t>
    </r>
    <r>
      <rPr>
        <sz val="11"/>
        <color rgb="FF000000"/>
        <rFont val="Calibri"/>
      </rPr>
      <t xml:space="preserve"> contains lines similar to the following:</t>
    </r>
    <r>
      <rPr>
        <sz val="11"/>
        <color rgb="FF000000"/>
        <rFont val="Calibri"/>
      </rPr>
      <t xml:space="preserve">
</t>
    </r>
    <r>
      <rPr>
        <sz val="11"/>
        <color rgb="FF006096"/>
        <rFont val="Roboto Condensed"/>
      </rPr>
      <t>primary_conninfo = 'user=replication_user password=mypassword host=mySrcHost port=5432 sslmode=require sslcompression=1'</t>
    </r>
    <r>
      <rPr>
        <sz val="11"/>
        <color rgb="FF006096"/>
        <rFont val="Roboto Condensed"/>
      </rPr>
      <t xml:space="preserve">
</t>
    </r>
  </si>
  <si>
    <r>
      <rPr>
        <sz val="11"/>
        <color rgb="FF000000"/>
        <rFont val="Calibri"/>
      </rPr>
      <t>Streaming replication from a PRIMARY host transmits DDL, DML, passwords, and other potentially sensitive activities and data. These connections should be protected with Secure Sockets Layer (SSL).</t>
    </r>
  </si>
  <si>
    <r>
      <rPr>
        <sz val="11"/>
        <color rgb="FF000000"/>
        <rFont val="Calibri"/>
      </rPr>
      <t>Confirm a dedicated and non-superuser role with replication permission exists:</t>
    </r>
    <r>
      <rPr>
        <sz val="11"/>
        <color rgb="FF000000"/>
        <rFont val="Calibri"/>
      </rPr>
      <t xml:space="preserve">
</t>
    </r>
    <r>
      <rPr>
        <sz val="11"/>
        <color rgb="FF006096"/>
        <rFont val="Roboto Condensed"/>
      </rPr>
      <t>postgres=&gt;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replication_user</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 xml:space="preserve">On the target/STANDBY host, execute a </t>
    </r>
    <r>
      <rPr>
        <b/>
        <sz val="11"/>
        <color rgb="FF000000"/>
        <rFont val="Calibri"/>
      </rPr>
      <t>psql</t>
    </r>
    <r>
      <rPr>
        <sz val="11"/>
        <color rgb="FF000000"/>
        <rFont val="Calibri"/>
      </rPr>
      <t xml:space="preserve"> invocation similar to the following, confirming that SSL communications are possible: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'host=mySrcHost dbname=postgres user=replication_user password=mypassword sslmode=require' -c 'select 1;'</t>
    </r>
    <r>
      <rPr>
        <sz val="11"/>
        <color rgb="FF006096"/>
        <rFont val="Roboto Condensed"/>
      </rPr>
      <t xml:space="preserve">
</t>
    </r>
  </si>
  <si>
    <t>Special Configuration Considerations</t>
  </si>
  <si>
    <t>8.1</t>
  </si>
  <si>
    <r>
      <rPr>
        <sz val="11"/>
        <rFont val="Calibri"/>
      </rPr>
      <t>Ensure PostgreSQL subdirectory locations are outside the data cluster</t>
    </r>
  </si>
  <si>
    <r>
      <rPr>
        <sz val="11"/>
        <color rgb="FF000000"/>
        <rFont val="Calibri"/>
      </rPr>
      <t>Perform the following steps to remediate the subdirectory locations and permissions:</t>
    </r>
    <r>
      <rPr>
        <sz val="11"/>
        <color rgb="FF000000"/>
        <rFont val="Calibri"/>
      </rPr>
      <t xml:space="preserve">
</t>
    </r>
    <r>
      <rPr>
        <sz val="11"/>
        <color rgb="FF000000"/>
        <rFont val="Calibri"/>
      </rPr>
      <t>- Determine appropriate data, log, and tablespace directories and locations based on your organization's security policies. If necessary, relocate all listed directories outside the data cluster.</t>
    </r>
    <r>
      <rPr>
        <sz val="11"/>
        <color rgb="FF000000"/>
        <rFont val="Calibri"/>
      </rPr>
      <t xml:space="preserve">
</t>
    </r>
    <r>
      <rPr>
        <sz val="11"/>
        <color rgb="FF000000"/>
        <rFont val="Calibri"/>
      </rPr>
      <t xml:space="preserve">- If not relocating </t>
    </r>
    <r>
      <rPr>
        <b/>
        <sz val="11"/>
        <color rgb="FF000000"/>
        <rFont val="Calibri"/>
      </rPr>
      <t>temp_tablespaces</t>
    </r>
    <r>
      <rPr>
        <sz val="11"/>
        <color rgb="FF000000"/>
        <rFont val="Calibri"/>
      </rPr>
      <t xml:space="preserve">, the </t>
    </r>
    <r>
      <rPr>
        <b/>
        <sz val="11"/>
        <color rgb="FF000000"/>
        <rFont val="Calibri"/>
      </rPr>
      <t>temp_file_limit</t>
    </r>
    <r>
      <rPr>
        <sz val="11"/>
        <color rgb="FF000000"/>
        <rFont val="Calibri"/>
      </rPr>
      <t xml:space="preserve"> parameter must be changed from its default value.</t>
    </r>
    <r>
      <rPr>
        <sz val="11"/>
        <color rgb="FF000000"/>
        <rFont val="Calibri"/>
      </rPr>
      <t xml:space="preserve">
</t>
    </r>
    <r>
      <rPr>
        <sz val="11"/>
        <color rgb="FF000000"/>
        <rFont val="Calibri"/>
      </rPr>
      <t>- Ensure file permissions are restricted as much as possible, i.e. only superuser read access.</t>
    </r>
    <r>
      <rPr>
        <sz val="11"/>
        <color rgb="FF000000"/>
        <rFont val="Calibri"/>
      </rPr>
      <t xml:space="preserve">
</t>
    </r>
    <r>
      <rPr>
        <sz val="11"/>
        <color rgb="FF000000"/>
        <rFont val="Calibri"/>
      </rPr>
      <t>- When directories are relocated to other partitions, ensure that they are of sufficient size to mitigate against excessive space utilization.</t>
    </r>
    <r>
      <rPr>
        <sz val="11"/>
        <color rgb="FF000000"/>
        <rFont val="Calibri"/>
      </rPr>
      <t xml:space="preserve">
</t>
    </r>
    <r>
      <rPr>
        <sz val="11"/>
        <color rgb="FF000000"/>
        <rFont val="Calibri"/>
      </rPr>
      <t xml:space="preserve">- Lastly, change the settings accordingly in the </t>
    </r>
    <r>
      <rPr>
        <b/>
        <sz val="11"/>
        <color rgb="FF000000"/>
        <rFont val="Calibri"/>
      </rPr>
      <t>postgresql.conf</t>
    </r>
    <r>
      <rPr>
        <sz val="11"/>
        <color rgb="FF000000"/>
        <rFont val="Calibri"/>
      </rPr>
      <t xml:space="preserve"> configuration file and restart the database cluster for changes to take effect.</t>
    </r>
    <r>
      <rPr>
        <sz val="11"/>
        <color rgb="FF000000"/>
        <rFont val="Calibri"/>
      </rPr>
      <t xml:space="preserve">
</t>
    </r>
    <r>
      <rPr>
        <sz val="11"/>
        <color rgb="FF000000"/>
        <rFont val="Calibri"/>
      </rPr>
      <t xml:space="preserve">To relocate </t>
    </r>
    <r>
      <rPr>
        <b/>
        <sz val="11"/>
        <color rgb="FF000000"/>
        <rFont val="Calibri"/>
      </rPr>
      <t>temp_tablespaces</t>
    </r>
    <r>
      <rPr>
        <sz val="11"/>
        <color rgb="FF000000"/>
        <rFont val="Calibri"/>
      </rPr>
      <t xml:space="preserve"> to an existing mount point outside the data cluster is accomplished by:</t>
    </r>
    <r>
      <rPr>
        <sz val="11"/>
        <color rgb="FF000000"/>
        <rFont val="Calibri"/>
      </rPr>
      <t xml:space="preserve">
</t>
    </r>
    <r>
      <rPr>
        <sz val="11"/>
        <color rgb="FF006096"/>
        <rFont val="Roboto Condensed"/>
      </rPr>
      <t>postgres=# CREATE TABLESPACE temp_tablespc LOCATION '/path/to/existing/desired/mount/point';</t>
    </r>
    <r>
      <rPr>
        <sz val="11"/>
        <color rgb="FF006096"/>
        <rFont val="Roboto Condensed"/>
      </rPr>
      <t xml:space="preserve">
</t>
    </r>
    <r>
      <rPr>
        <sz val="11"/>
        <color rgb="FF006096"/>
        <rFont val="Roboto Condensed"/>
      </rPr>
      <t>postgres=# ALTER SYSTEM SET temp_tablespaces = 'temp_tablespc';</t>
    </r>
    <r>
      <rPr>
        <sz val="11"/>
        <color rgb="FF006096"/>
        <rFont val="Roboto Condensed"/>
      </rPr>
      <t xml:space="preserve">
</t>
    </r>
    <r>
      <rPr>
        <sz val="11"/>
        <color rgb="FF006096"/>
        <rFont val="Roboto Condensed"/>
      </rPr>
      <t>postgres=# SELECT pg_reload_conf();</t>
    </r>
    <r>
      <rPr>
        <sz val="11"/>
        <color rgb="FF006096"/>
        <rFont val="Roboto Condensed"/>
      </rPr>
      <t xml:space="preserve">
</t>
    </r>
  </si>
  <si>
    <r>
      <rPr>
        <sz val="11"/>
        <color rgb="FF000000"/>
        <rFont val="Calibri"/>
      </rPr>
      <t>The PostgreSQL cluster is organized to carry out specific tasks in subdirectories. For the purposes of performance, reliability, and security some of these subdirectories should be relocated outside the data cluster.</t>
    </r>
  </si>
  <si>
    <r>
      <rPr>
        <sz val="11"/>
        <color rgb="FF000000"/>
        <rFont val="Calibri"/>
      </rPr>
      <t xml:space="preserve">Execute the following SQL statement to verify the configuration is correct. Alternatively, inspect the parameter settings in the </t>
    </r>
    <r>
      <rPr>
        <b/>
        <sz val="11"/>
        <color rgb="FF000000"/>
        <rFont val="Calibri"/>
      </rPr>
      <t>postgresql.conf</t>
    </r>
    <r>
      <rPr>
        <sz val="11"/>
        <color rgb="FF000000"/>
        <rFont val="Calibri"/>
      </rPr>
      <t xml:space="preserve"> configuration file.</t>
    </r>
    <r>
      <rPr>
        <sz val="11"/>
        <color rgb="FF000000"/>
        <rFont val="Calibri"/>
      </rPr>
      <t xml:space="preserve">
</t>
    </r>
    <r>
      <rPr>
        <sz val="11"/>
        <color rgb="FF006096"/>
        <rFont val="Roboto Condensed"/>
      </rPr>
      <t>postgres=# select name, setting from pg_settings where (name ~ '_directory$' or name ~ '_tablespace');</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allow_in_place_tablespaces | off</t>
    </r>
    <r>
      <rPr>
        <sz val="11"/>
        <color rgb="FF006096"/>
        <rFont val="Roboto Condensed"/>
      </rPr>
      <t xml:space="preserve">
</t>
    </r>
    <r>
      <rPr>
        <sz val="11"/>
        <color rgb="FF006096"/>
        <rFont val="Roboto Condensed"/>
      </rPr>
      <t xml:space="preserve"> data_directory             | /var/lib/pgsql/13/data</t>
    </r>
    <r>
      <rPr>
        <sz val="11"/>
        <color rgb="FF006096"/>
        <rFont val="Roboto Condensed"/>
      </rPr>
      <t xml:space="preserve">
</t>
    </r>
    <r>
      <rPr>
        <sz val="11"/>
        <color rgb="FF006096"/>
        <rFont val="Roboto Condensed"/>
      </rPr>
      <t xml:space="preserve"> default_tablespace         |</t>
    </r>
    <r>
      <rPr>
        <sz val="11"/>
        <color rgb="FF006096"/>
        <rFont val="Roboto Condensed"/>
      </rPr>
      <t xml:space="preserve">
</t>
    </r>
    <r>
      <rPr>
        <sz val="11"/>
        <color rgb="FF006096"/>
        <rFont val="Roboto Condensed"/>
      </rPr>
      <t xml:space="preserve"> log_directory              | /var/log/postgres</t>
    </r>
    <r>
      <rPr>
        <sz val="11"/>
        <color rgb="FF006096"/>
        <rFont val="Roboto Condensed"/>
      </rPr>
      <t xml:space="preserve">
</t>
    </r>
    <r>
      <rPr>
        <sz val="11"/>
        <color rgb="FF006096"/>
        <rFont val="Roboto Condensed"/>
      </rPr>
      <t xml:space="preserve"> stats_temp_directory       | pg_stat_tmp</t>
    </r>
    <r>
      <rPr>
        <sz val="11"/>
        <color rgb="FF006096"/>
        <rFont val="Roboto Condensed"/>
      </rPr>
      <t xml:space="preserve">
</t>
    </r>
    <r>
      <rPr>
        <sz val="11"/>
        <color rgb="FF006096"/>
        <rFont val="Roboto Condensed"/>
      </rPr>
      <t xml:space="preserve"> temp_tablespaces           |</t>
    </r>
    <r>
      <rPr>
        <sz val="11"/>
        <color rgb="FF006096"/>
        <rFont val="Roboto Condensed"/>
      </rPr>
      <t xml:space="preserve">
</t>
    </r>
    <r>
      <rPr>
        <sz val="11"/>
        <color rgb="FF006096"/>
        <rFont val="Roboto Condensed"/>
      </rPr>
      <t>(6 rows)</t>
    </r>
    <r>
      <rPr>
        <sz val="11"/>
        <color rgb="FF006096"/>
        <rFont val="Roboto Condensed"/>
      </rPr>
      <t xml:space="preserve">
</t>
    </r>
    <r>
      <rPr>
        <sz val="11"/>
        <color rgb="FF000000"/>
        <rFont val="Calibri"/>
      </rPr>
      <t xml:space="preserve">
</t>
    </r>
    <r>
      <rPr>
        <sz val="11"/>
        <color rgb="FF000000"/>
        <rFont val="Calibri"/>
      </rPr>
      <t>Inspect the file and directory permissions for all returned values. Only superusers and authorized users should have access control rights for these files and directories. If permissions are not highly restrictive, this is a fail.</t>
    </r>
    <r>
      <rPr>
        <sz val="11"/>
        <color rgb="FF000000"/>
        <rFont val="Calibri"/>
      </rPr>
      <t xml:space="preserve">
</t>
    </r>
    <r>
      <rPr>
        <sz val="11"/>
        <color rgb="FF000000"/>
        <rFont val="Calibri"/>
      </rPr>
      <t xml:space="preserve">If </t>
    </r>
    <r>
      <rPr>
        <b/>
        <sz val="11"/>
        <color rgb="FF000000"/>
        <rFont val="Calibri"/>
      </rPr>
      <t>temp_tablespaces</t>
    </r>
    <r>
      <rPr>
        <sz val="11"/>
        <color rgb="FF000000"/>
        <rFont val="Calibri"/>
      </rPr>
      <t xml:space="preserve"> is undefined and </t>
    </r>
    <r>
      <rPr>
        <b/>
        <sz val="11"/>
        <color rgb="FF000000"/>
        <rFont val="Calibri"/>
      </rPr>
      <t>temp_file_limit</t>
    </r>
    <r>
      <rPr>
        <sz val="11"/>
        <color rgb="FF000000"/>
        <rFont val="Calibri"/>
      </rPr>
      <t xml:space="preserve"> has not been set, this is a fail.</t>
    </r>
  </si>
  <si>
    <r>
      <rPr>
        <sz val="11"/>
        <color rgb="FF000000"/>
        <rFont val="Calibri"/>
      </rPr>
      <t xml:space="preserve">The default for </t>
    </r>
    <r>
      <rPr>
        <b/>
        <sz val="11"/>
        <color rgb="FF000000"/>
        <rFont val="Calibri"/>
      </rPr>
      <t>data_directory</t>
    </r>
    <r>
      <rPr>
        <sz val="11"/>
        <color rgb="FF000000"/>
        <rFont val="Calibri"/>
      </rPr>
      <t xml:space="preserve"> is </t>
    </r>
    <r>
      <rPr>
        <b/>
        <sz val="11"/>
        <color rgb="FF000000"/>
        <rFont val="Calibri"/>
      </rPr>
      <t>ConfigDir</t>
    </r>
    <r>
      <rPr>
        <sz val="11"/>
        <color rgb="FF000000"/>
        <rFont val="Calibri"/>
      </rPr>
      <t xml:space="preserve"> and the default for </t>
    </r>
    <r>
      <rPr>
        <b/>
        <sz val="11"/>
        <color rgb="FF000000"/>
        <rFont val="Calibri"/>
      </rPr>
      <t>log_directory</t>
    </r>
    <r>
      <rPr>
        <sz val="11"/>
        <color rgb="FF000000"/>
        <rFont val="Calibri"/>
      </rPr>
      <t xml:space="preserve"> is </t>
    </r>
    <r>
      <rPr>
        <b/>
        <sz val="11"/>
        <color rgb="FF000000"/>
        <rFont val="Calibri"/>
      </rPr>
      <t>log</t>
    </r>
    <r>
      <rPr>
        <sz val="11"/>
        <color rgb="FF000000"/>
        <rFont val="Calibri"/>
      </rPr>
      <t xml:space="preserve"> (based on absolute path of </t>
    </r>
    <r>
      <rPr>
        <b/>
        <sz val="11"/>
        <color rgb="FF000000"/>
        <rFont val="Calibri"/>
      </rPr>
      <t>data_directory</t>
    </r>
    <r>
      <rPr>
        <sz val="11"/>
        <color rgb="FF000000"/>
        <rFont val="Calibri"/>
      </rPr>
      <t>). The defaults for tablespace settings are null, or not set, upon cluster creation.</t>
    </r>
  </si>
  <si>
    <t>8.2</t>
  </si>
  <si>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</si>
  <si>
    <r>
      <rPr>
        <b/>
        <sz val="11"/>
        <color rgb="FF000000"/>
        <rFont val="Calibri"/>
      </rPr>
      <t>pgBackRest</t>
    </r>
    <r>
      <rPr>
        <sz val="11"/>
        <color rgb="FF000000"/>
        <rFont val="Calibri"/>
      </rPr>
      <t xml:space="preserve"> is not installed nor configured for PostgreSQL by default, but instead is maintained as a GitHub project. Fortunately, it is a part of the PGDG repository and can be easily installed: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https://dl.fedoraproject.org/pub/epel/epel-release-latest-9.noarch.rpm</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epel-release-9-10.el9.noarch</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6096"/>
        <rFont val="Roboto Condensed"/>
      </rPr>
      <t># dnf -y install pgbackrest</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libssh2-1.11.1-1.el9.x86_64             pgbackrest-2.57.0-4PGDG.rhel9.x86_64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Once installed, </t>
    </r>
    <r>
      <rPr>
        <b/>
        <sz val="11"/>
        <color rgb="FF000000"/>
        <rFont val="Calibri"/>
      </rPr>
      <t>pgBackRest</t>
    </r>
    <r>
      <rPr>
        <sz val="11"/>
        <color rgb="FF000000"/>
        <rFont val="Calibri"/>
      </rPr>
      <t xml:space="preserve"> must be configured for things like stanza name, backup location, retention policy, logging, etc. Please consult the configuration guide </t>
    </r>
    <r>
      <rPr>
        <sz val="11"/>
        <color rgb="FF0000FF"/>
        <rFont val="Calibri"/>
      </rPr>
      <t>(http://pgbackrest.org/configuration.html)</t>
    </r>
    <r>
      <rPr>
        <sz val="11"/>
        <color rgb="FF000000"/>
        <rFont val="Calibri"/>
      </rPr>
      <t>.</t>
    </r>
    <r>
      <rPr>
        <sz val="11"/>
        <color rgb="FF000000"/>
        <rFont val="Calibri"/>
      </rPr>
      <t xml:space="preserve">
</t>
    </r>
    <r>
      <rPr>
        <sz val="11"/>
        <color rgb="FF000000"/>
        <rFont val="Calibri"/>
      </rPr>
      <t xml:space="preserve">If employing </t>
    </r>
    <r>
      <rPr>
        <b/>
        <sz val="11"/>
        <color rgb="FF000000"/>
        <rFont val="Calibri"/>
      </rPr>
      <t>pgBackRest</t>
    </r>
    <r>
      <rPr>
        <sz val="11"/>
        <color rgb="FF000000"/>
        <rFont val="Calibri"/>
      </rPr>
      <t xml:space="preserve"> for your backup/recovery solution, ensure the repository, base backups, and WAL archives are stored on a reliable file system separate from the database server. Further, the external storage system where backups reside should have limited access to only those system administrators as necessary. Finally, as with any backup/recovery solution, stringent testing must be conducted. </t>
    </r>
    <r>
      <rPr>
        <b/>
        <sz val="11"/>
        <color rgb="FF000000"/>
        <rFont val="Calibri"/>
      </rPr>
      <t>A backup is only good if it can be restored successfully.</t>
    </r>
  </si>
  <si>
    <r>
      <rPr>
        <sz val="11"/>
        <color rgb="FF000000"/>
        <rFont val="Calibri"/>
      </rPr>
      <t xml:space="preserve">pgBackRest aims to be a simple, reliable backup and restore system that can seamlessly scale up to the largest databases and workloads. Instead of relying on traditional backup tools like </t>
    </r>
    <r>
      <rPr>
        <b/>
        <sz val="11"/>
        <color rgb="FF000000"/>
        <rFont val="Calibri"/>
      </rPr>
      <t>tar</t>
    </r>
    <r>
      <rPr>
        <sz val="11"/>
        <color rgb="FF000000"/>
        <rFont val="Calibri"/>
      </rPr>
      <t xml:space="preserve"> and </t>
    </r>
    <r>
      <rPr>
        <b/>
        <sz val="11"/>
        <color rgb="FF000000"/>
        <rFont val="Calibri"/>
      </rPr>
      <t>rsync</t>
    </r>
    <r>
      <rPr>
        <sz val="11"/>
        <color rgb="FF000000"/>
        <rFont val="Calibri"/>
      </rPr>
      <t xml:space="preserve">, pgBackRest implements all backup features internally and uses a custom protocol for communicating with remote systems. Removing reliance on </t>
    </r>
    <r>
      <rPr>
        <b/>
        <sz val="11"/>
        <color rgb="FF000000"/>
        <rFont val="Calibri"/>
      </rPr>
      <t>tar</t>
    </r>
    <r>
      <rPr>
        <sz val="11"/>
        <color rgb="FF000000"/>
        <rFont val="Calibri"/>
      </rPr>
      <t xml:space="preserve"> and </t>
    </r>
    <r>
      <rPr>
        <b/>
        <sz val="11"/>
        <color rgb="FF000000"/>
        <rFont val="Calibri"/>
      </rPr>
      <t>rsync</t>
    </r>
    <r>
      <rPr>
        <sz val="11"/>
        <color rgb="FF000000"/>
        <rFont val="Calibri"/>
      </rPr>
      <t xml:space="preserve"> allows for better solutions to database-specific backup challenges. The custom remote protocol allows for more flexibility and limits the types of connections that are required to perform a backup which increases security.</t>
    </r>
  </si>
  <si>
    <r>
      <rPr>
        <sz val="11"/>
        <color rgb="FF000000"/>
        <rFont val="Calibri"/>
      </rPr>
      <t>If installed, invoke it without arguments to see the help:</t>
    </r>
    <r>
      <rPr>
        <sz val="11"/>
        <color rgb="FF000000"/>
        <rFont val="Calibri"/>
      </rPr>
      <t xml:space="preserve">
</t>
    </r>
    <r>
      <rPr>
        <sz val="11"/>
        <color rgb="FF006096"/>
        <rFont val="Roboto Condensed"/>
      </rPr>
      <t># not installed</t>
    </r>
    <r>
      <rPr>
        <sz val="11"/>
        <color rgb="FF006096"/>
        <rFont val="Roboto Condensed"/>
      </rPr>
      <t xml:space="preserve">
</t>
    </r>
    <r>
      <rPr>
        <sz val="11"/>
        <color rgb="FF006096"/>
        <rFont val="Roboto Condensed"/>
      </rPr>
      <t>$ pgbackrest</t>
    </r>
    <r>
      <rPr>
        <sz val="11"/>
        <color rgb="FF006096"/>
        <rFont val="Roboto Condensed"/>
      </rPr>
      <t xml:space="preserve">
</t>
    </r>
    <r>
      <rPr>
        <sz val="11"/>
        <color rgb="FF006096"/>
        <rFont val="Roboto Condensed"/>
      </rPr>
      <t>-bash: pgbackrest: command not found</t>
    </r>
    <r>
      <rPr>
        <sz val="11"/>
        <color rgb="FF006096"/>
        <rFont val="Roboto Condensed"/>
      </rPr>
      <t xml:space="preserve">
</t>
    </r>
    <r>
      <rPr>
        <sz val="11"/>
        <color rgb="FF006096"/>
        <rFont val="Roboto Condensed"/>
      </rPr>
      <t># installed</t>
    </r>
    <r>
      <rPr>
        <sz val="11"/>
        <color rgb="FF006096"/>
        <rFont val="Roboto Condensed"/>
      </rPr>
      <t xml:space="preserve">
</t>
    </r>
    <r>
      <rPr>
        <sz val="11"/>
        <color rgb="FF006096"/>
        <rFont val="Roboto Condensed"/>
      </rPr>
      <t>$ pgbackrest</t>
    </r>
    <r>
      <rPr>
        <sz val="11"/>
        <color rgb="FF006096"/>
        <rFont val="Roboto Condensed"/>
      </rPr>
      <t xml:space="preserve">
</t>
    </r>
    <r>
      <rPr>
        <sz val="11"/>
        <color rgb="FF006096"/>
        <rFont val="Roboto Condensed"/>
      </rPr>
      <t>pgBackRest 2.57.0 - General help</t>
    </r>
    <r>
      <rPr>
        <sz val="11"/>
        <color rgb="FF006096"/>
        <rFont val="Roboto Condensed"/>
      </rPr>
      <t xml:space="preserve">
</t>
    </r>
    <r>
      <rPr>
        <sz val="11"/>
        <color rgb="FF006096"/>
        <rFont val="Roboto Condensed"/>
      </rPr>
      <t>Usage:</t>
    </r>
    <r>
      <rPr>
        <sz val="11"/>
        <color rgb="FF006096"/>
        <rFont val="Roboto Condensed"/>
      </rPr>
      <t xml:space="preserve">
</t>
    </r>
    <r>
      <rPr>
        <sz val="11"/>
        <color rgb="FF006096"/>
        <rFont val="Roboto Condensed"/>
      </rPr>
      <t xml:space="preserve">    pgbackrest [options] [command]</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0000"/>
        <rFont val="Calibri"/>
      </rPr>
      <t xml:space="preserve">
</t>
    </r>
    <r>
      <rPr>
        <sz val="11"/>
        <color rgb="FF000000"/>
        <rFont val="Calibri"/>
      </rPr>
      <t>If pgBackRest is not installed, this is (potentially) a fail.</t>
    </r>
  </si>
  <si>
    <t>8.3</t>
  </si>
  <si>
    <r>
      <rPr>
        <sz val="11"/>
        <rFont val="Calibri"/>
      </rPr>
      <t>Ensure miscellaneous configuration settings are correct</t>
    </r>
  </si>
  <si>
    <r>
      <rPr>
        <sz val="11"/>
        <color rgb="FF000000"/>
        <rFont val="Calibri"/>
      </rPr>
      <t>Follow these steps to remediate the configuration:</t>
    </r>
    <r>
      <rPr>
        <sz val="11"/>
        <color rgb="FF000000"/>
        <rFont val="Calibri"/>
      </rPr>
      <t xml:space="preserve">
</t>
    </r>
    <r>
      <rPr>
        <sz val="11"/>
        <color rgb="FF000000"/>
        <rFont val="Calibri"/>
      </rPr>
      <t>- Determine permissions based on your organization's security policies.</t>
    </r>
    <r>
      <rPr>
        <sz val="11"/>
        <color rgb="FF000000"/>
        <rFont val="Calibri"/>
      </rPr>
      <t xml:space="preserve">
</t>
    </r>
    <r>
      <rPr>
        <sz val="11"/>
        <color rgb="FF000000"/>
        <rFont val="Calibri"/>
      </rPr>
      <t>- Relocate all files and ensure their permissions are restricted as much as possible, i.e. only superuser read access.</t>
    </r>
    <r>
      <rPr>
        <sz val="11"/>
        <color rgb="FF000000"/>
        <rFont val="Calibri"/>
      </rPr>
      <t xml:space="preserve">
</t>
    </r>
    <r>
      <rPr>
        <sz val="11"/>
        <color rgb="FF000000"/>
        <rFont val="Calibri"/>
      </rPr>
      <t>- Ensure all directories where these files are located have restricted permissions such that the superuser can read but not write.</t>
    </r>
    <r>
      <rPr>
        <sz val="11"/>
        <color rgb="FF000000"/>
        <rFont val="Calibri"/>
      </rPr>
      <t xml:space="preserve">
</t>
    </r>
    <r>
      <rPr>
        <sz val="11"/>
        <color rgb="FF000000"/>
        <rFont val="Calibri"/>
      </rPr>
      <t xml:space="preserve">- Lastly, change the settings accordingly in the </t>
    </r>
    <r>
      <rPr>
        <b/>
        <sz val="11"/>
        <color rgb="FF000000"/>
        <rFont val="Calibri"/>
      </rPr>
      <t>postgresql.conf</t>
    </r>
    <r>
      <rPr>
        <sz val="11"/>
        <color rgb="FF000000"/>
        <rFont val="Calibri"/>
      </rPr>
      <t xml:space="preserve"> configuration file and restart the database cluster for changes to take effect.</t>
    </r>
  </si>
  <si>
    <r>
      <rPr>
        <sz val="11"/>
        <color rgb="FF000000"/>
        <rFont val="Calibri"/>
      </rPr>
      <t>This recommendation covers non-regular, special files, and dynamic libraries.</t>
    </r>
    <r>
      <rPr>
        <sz val="11"/>
        <color rgb="FF000000"/>
        <rFont val="Calibri"/>
      </rPr>
      <t xml:space="preserve">
</t>
    </r>
    <r>
      <rPr>
        <sz val="11"/>
        <color rgb="FF000000"/>
        <rFont val="Calibri"/>
      </rPr>
      <t>PostgreSQL permits local logins via the UNIX DOMAIN SOCKET and, for the most part, anyone with a legitimate Unix login account can make the attempt. Limiting PostgreSQL login attempts can be made by relocating the UNIX DOMAIN SOCKET to a subdirectory with restricted permissions.</t>
    </r>
    <r>
      <rPr>
        <sz val="11"/>
        <color rgb="FF000000"/>
        <rFont val="Calibri"/>
      </rPr>
      <t xml:space="preserve">
</t>
    </r>
    <r>
      <rPr>
        <sz val="11"/>
        <color rgb="FF000000"/>
        <rFont val="Calibri"/>
      </rPr>
      <t>The creation and implementation of user-defined dynamic libraries is an extraordinary powerful capability. In the hands of an experienced DBA/programmer, it can significantly enhance the power and flexibility of the RDBMS; but new and unexpected behavior can also be assigned to the RDBMS, resulting in a very dangerous environment in what should otherwise be trusted.</t>
    </r>
  </si>
  <si>
    <r>
      <rPr>
        <sz val="11"/>
        <color rgb="FF000000"/>
        <rFont val="Calibri"/>
      </rPr>
      <t xml:space="preserve">Execute the following SQL statement to verify the configuration is correct. Alternatively, inspect the parameter settings in the </t>
    </r>
    <r>
      <rPr>
        <b/>
        <sz val="11"/>
        <color rgb="FF000000"/>
        <rFont val="Calibri"/>
      </rPr>
      <t>postgresql.conf</t>
    </r>
    <r>
      <rPr>
        <sz val="11"/>
        <color rgb="FF000000"/>
        <rFont val="Calibri"/>
      </rPr>
      <t xml:space="preserve"> configuration file.</t>
    </r>
    <r>
      <rPr>
        <sz val="11"/>
        <color rgb="FF000000"/>
        <rFont val="Calibri"/>
      </rPr>
      <t xml:space="preserve">
</t>
    </r>
    <r>
      <rPr>
        <sz val="11"/>
        <color rgb="FF006096"/>
        <rFont val="Roboto Condensed"/>
      </rPr>
      <t>postgres=# select name, setting from pg_settings where name in ('external_pid_file', 'unix_socket_directories','shared_preload_libraries','dynamic_library_path','local_preload_libraries','session_preload_libraries');</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dynamic_library_path      | $libdir</t>
    </r>
    <r>
      <rPr>
        <sz val="11"/>
        <color rgb="FF006096"/>
        <rFont val="Roboto Condensed"/>
      </rPr>
      <t xml:space="preserve">
</t>
    </r>
    <r>
      <rPr>
        <sz val="11"/>
        <color rgb="FF006096"/>
        <rFont val="Roboto Condensed"/>
      </rPr>
      <t xml:space="preserve"> external_pid_file         |</t>
    </r>
    <r>
      <rPr>
        <sz val="11"/>
        <color rgb="FF006096"/>
        <rFont val="Roboto Condensed"/>
      </rPr>
      <t xml:space="preserve">
</t>
    </r>
    <r>
      <rPr>
        <sz val="11"/>
        <color rgb="FF006096"/>
        <rFont val="Roboto Condensed"/>
      </rPr>
      <t xml:space="preserve"> local_preload_libraries   |</t>
    </r>
    <r>
      <rPr>
        <sz val="11"/>
        <color rgb="FF006096"/>
        <rFont val="Roboto Condensed"/>
      </rPr>
      <t xml:space="preserve">
</t>
    </r>
    <r>
      <rPr>
        <sz val="11"/>
        <color rgb="FF006096"/>
        <rFont val="Roboto Condensed"/>
      </rPr>
      <t xml:space="preserve"> session_preload_libraries |</t>
    </r>
    <r>
      <rPr>
        <sz val="11"/>
        <color rgb="FF006096"/>
        <rFont val="Roboto Condensed"/>
      </rPr>
      <t xml:space="preserve">
</t>
    </r>
    <r>
      <rPr>
        <sz val="11"/>
        <color rgb="FF006096"/>
        <rFont val="Roboto Condensed"/>
      </rPr>
      <t xml:space="preserve"> shared_preload_libraries  | pgaudit, set_user</t>
    </r>
    <r>
      <rPr>
        <sz val="11"/>
        <color rgb="FF006096"/>
        <rFont val="Roboto Condensed"/>
      </rPr>
      <t xml:space="preserve">
</t>
    </r>
    <r>
      <rPr>
        <sz val="11"/>
        <color rgb="FF006096"/>
        <rFont val="Roboto Condensed"/>
      </rPr>
      <t xml:space="preserve"> unix_socket_directories   | /var/run/postgresql, /tmp</t>
    </r>
    <r>
      <rPr>
        <sz val="11"/>
        <color rgb="FF006096"/>
        <rFont val="Roboto Condensed"/>
      </rPr>
      <t xml:space="preserve">
</t>
    </r>
    <r>
      <rPr>
        <sz val="11"/>
        <color rgb="FF006096"/>
        <rFont val="Roboto Condensed"/>
      </rPr>
      <t>(6 rows)</t>
    </r>
    <r>
      <rPr>
        <sz val="11"/>
        <color rgb="FF006096"/>
        <rFont val="Roboto Condensed"/>
      </rPr>
      <t xml:space="preserve">
</t>
    </r>
    <r>
      <rPr>
        <sz val="11"/>
        <color rgb="FF000000"/>
        <rFont val="Calibri"/>
      </rPr>
      <t xml:space="preserve">
</t>
    </r>
    <r>
      <rPr>
        <sz val="11"/>
        <color rgb="FF000000"/>
        <rFont val="Calibri"/>
      </rPr>
      <t>Inspect the file and directory permissions for all returned values. Only superusers should have access control rights for these files and directories. If permissions are not highly restricted, this is a fail.</t>
    </r>
  </si>
  <si>
    <r>
      <rPr>
        <sz val="11"/>
        <color rgb="FF000000"/>
        <rFont val="Calibri"/>
      </rPr>
      <t xml:space="preserve">The </t>
    </r>
    <r>
      <rPr>
        <b/>
        <sz val="11"/>
        <color rgb="FF000000"/>
        <rFont val="Calibri"/>
      </rPr>
      <t>dynamic_library_path</t>
    </r>
    <r>
      <rPr>
        <sz val="11"/>
        <color rgb="FF000000"/>
        <rFont val="Calibri"/>
      </rPr>
      <t xml:space="preserve"> default is </t>
    </r>
    <r>
      <rPr>
        <b/>
        <sz val="11"/>
        <color rgb="FF000000"/>
        <rFont val="Calibri"/>
      </rPr>
      <t>$libdir</t>
    </r>
    <r>
      <rPr>
        <sz val="11"/>
        <color rgb="FF000000"/>
        <rFont val="Calibri"/>
      </rPr>
      <t xml:space="preserve"> and unix_socket_directories default is </t>
    </r>
    <r>
      <rPr>
        <b/>
        <sz val="11"/>
        <color rgb="FF000000"/>
        <rFont val="Calibri"/>
      </rPr>
      <t>/var/run/postgresql, /tmp</t>
    </r>
    <r>
      <rPr>
        <sz val="11"/>
        <color rgb="FF000000"/>
        <rFont val="Calibri"/>
      </rPr>
      <t xml:space="preserve">. The default for </t>
    </r>
    <r>
      <rPr>
        <b/>
        <sz val="11"/>
        <color rgb="FF000000"/>
        <rFont val="Calibri"/>
      </rPr>
      <t>external_pid_file</t>
    </r>
    <r>
      <rPr>
        <sz val="11"/>
        <color rgb="FF000000"/>
        <rFont val="Calibri"/>
      </rPr>
      <t xml:space="preserve"> and all library parameters are initially null, or not set, upon cluster creation.</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</si>
  <si>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</si>
  <si>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</si>
  <si>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</si>
  <si>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</si>
  <si>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</si>
  <si>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</si>
  <si>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</si>
  <si>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</si>
  <si>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</si>
  <si>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</si>
  <si>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</si>
  <si>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</si>
  <si>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</si>
  <si>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</si>
  <si>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</si>
  <si>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</si>
  <si>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</si>
  <si>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</si>
  <si>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</si>
  <si>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</si>
  <si>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</si>
  <si>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</si>
  <si>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</si>
  <si>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</si>
  <si>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</si>
  <si>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</si>
  <si>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</si>
  <si>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</si>
  <si>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</si>
  <si>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PostgreSQL 13 Benchmark</t>
  </si>
  <si>
    <t>Developed By:</t>
  </si>
  <si>
    <t>Center for Internet Security (CIS)</t>
  </si>
  <si>
    <t>Release Information:</t>
  </si>
  <si>
    <r>
      <rPr>
        <b/>
        <sz val="11"/>
        <color rgb="FF000000"/>
        <rFont val="Calibri"/>
      </rPr>
      <t>Version:</t>
    </r>
    <r>
      <rPr>
        <sz val="11"/>
        <color rgb="FF000000"/>
        <rFont val="Calibri"/>
      </rPr>
      <t xml:space="preserve"> v1.3.0     </t>
    </r>
    <r>
      <rPr>
        <b/>
        <sz val="11"/>
        <color rgb="FF000000"/>
        <rFont val="Calibri"/>
      </rPr>
      <t>Date:</t>
    </r>
    <r>
      <rPr>
        <sz val="11"/>
        <color rgb="FF000000"/>
        <rFont val="Calibri"/>
      </rPr>
      <t xml:space="preserve"> 31 December 2025     </t>
    </r>
    <r>
      <rPr>
        <b/>
        <sz val="11"/>
        <color rgb="FF000000"/>
        <rFont val="Calibri"/>
      </rPr>
      <t>Recommendation Count:</t>
    </r>
    <r>
      <rPr>
        <sz val="11"/>
        <color rgb="FF000000"/>
        <rFont val="Calibri"/>
      </rPr>
      <t xml:space="preserve"> 72</t>
    </r>
  </si>
  <si>
    <t>Development Url:</t>
  </si>
  <si>
    <t>https://workbench.cisecurity.org/benchmarks/24764</t>
  </si>
  <si>
    <t>Download Url:</t>
  </si>
  <si>
    <t>https://downloads.cisecurity.org/#/</t>
  </si>
  <si>
    <t>Guide Overview:</t>
  </si>
  <si>
    <r>
      <rPr>
        <sz val="11"/>
        <color rgb="FF000000"/>
        <rFont val="Calibri"/>
      </rPr>
      <t>This benchmark, CIS PostgreSQL 13 Benchmark, provides prescriptive guidance for establishing a secure configuration posture for PostgreSQL 13. This guide was tested against PostgreSQL 13 running on RHEL 9, but applies to other Linux distributions as well.</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</si>
  <si>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</si>
  <si>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PostgreSQL 13.</t>
    </r>
  </si>
  <si>
    <t>Profiles:</t>
  </si>
  <si>
    <r>
      <rPr>
        <b/>
        <sz val="11"/>
        <color rgb="FF240458"/>
        <rFont val="Calibri"/>
      </rPr>
      <t>Level 1 - PostgreSQL</t>
    </r>
  </si>
  <si>
    <r>
      <rPr>
        <sz val="11"/>
        <color rgb="FF000000"/>
        <rFont val="Calibri"/>
      </rPr>
      <t>Items in this profile apply to PostgreSQL 13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b/>
        <sz val="11"/>
        <color rgb="FF000000"/>
        <rFont val="Calibri"/>
      </rPr>
      <t>Note:</t>
    </r>
    <r>
      <rPr>
        <sz val="11"/>
        <color rgb="FF000000"/>
        <rFont val="Calibri"/>
      </rPr>
      <t xml:space="preserve"> The intent of this profile is to include checks that can be assessed by remotely connecting to PostgreSQL. Therefore, file system-related checks are not contained in this profile.</t>
    </r>
  </si>
  <si>
    <r>
      <rPr>
        <b/>
        <sz val="11"/>
        <color rgb="FF240458"/>
        <rFont val="Calibri"/>
      </rPr>
      <t>Level 1 - PostgreSQL on Linux</t>
    </r>
  </si>
  <si>
    <r>
      <rPr>
        <sz val="11"/>
        <color rgb="FF000000"/>
        <rFont val="Calibri"/>
      </rPr>
      <t>Items in this profile apply to PostgreSQL 13 running on Linux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</si>
  <si>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</si>
  <si>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</si>
  <si>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</si>
  <si>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</si>
  <si>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</si>
  <si>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</si>
  <si>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</si>
  <si>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</si>
  <si>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</si>
  <si>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</si>
  <si>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</si>
  <si>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</si>
  <si>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</si>
  <si>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</si>
  <si>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</si>
  <si>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</si>
  <si>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</si>
  <si>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</si>
  <si>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</si>
  <si>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</si>
  <si>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</si>
  <si>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</si>
  <si>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</si>
  <si>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</si>
  <si>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</si>
  <si>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</si>
  <si>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</si>
  <si>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</si>
  <si>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</si>
  <si>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</si>
  <si>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</si>
  <si>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</si>
  <si>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</si>
  <si>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</si>
  <si>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</si>
  <si>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</si>
  <si>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</si>
  <si>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</si>
  <si>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</si>
  <si>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</si>
  <si>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</si>
  <si>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</si>
  <si>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PostgreSQL 13 Benchmark v1.3.0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</si>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</sst>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180-47AA-9D36-785707A8563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180-47AA-9D36-785707A8563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72</c:v>
                </c:pt>
              </c:numCache>
            </c:numRef>
          </c:val>
          <c:extLst>
            <c:ext xmlns:c16="http://schemas.microsoft.com/office/drawing/2014/chart" uri="{C3380CC4-5D6E-409C-BE32-E72D297353CC}">
              <c16:uniqueId val="{00000002-1180-47AA-9D36-785707A8563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6673-49FA-BC60-4CB07FD855C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6673-49FA-BC60-4CB07FD855C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72</c:v>
                </c:pt>
              </c:numCache>
            </c:numRef>
          </c:val>
          <c:extLst>
            <c:ext xmlns:c16="http://schemas.microsoft.com/office/drawing/2014/chart" uri="{C3380CC4-5D6E-409C-BE32-E72D297353CC}">
              <c16:uniqueId val="{00000002-6673-49FA-BC60-4CB07FD855C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E24-4AF8-B039-D5E1A3DC89E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E24-4AF8-B039-D5E1A3DC89E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72</c:v>
                </c:pt>
              </c:numCache>
            </c:numRef>
          </c:val>
          <c:extLst>
            <c:ext xmlns:c16="http://schemas.microsoft.com/office/drawing/2014/chart" uri="{C3380CC4-5D6E-409C-BE32-E72D297353CC}">
              <c16:uniqueId val="{00000002-1E24-4AF8-B039-D5E1A3DC89E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A9C3-40BC-A25C-08DD67ED9BB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A9C3-40BC-A25C-08DD67ED9BB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41</c:v>
                </c:pt>
                <c:pt idx="1">
                  <c:v>31</c:v>
                </c:pt>
              </c:numCache>
            </c:numRef>
          </c:val>
          <c:extLst>
            <c:ext xmlns:c16="http://schemas.microsoft.com/office/drawing/2014/chart" uri="{C3380CC4-5D6E-409C-BE32-E72D297353CC}">
              <c16:uniqueId val="{00000002-A9C3-40BC-A25C-08DD67ED9BB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BD0-4AC6-9C1D-7F96A1D29E6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BD0-4AC6-9C1D-7F96A1D29E6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72</c:v>
                </c:pt>
              </c:numCache>
            </c:numRef>
          </c:val>
          <c:extLst>
            <c:ext xmlns:c16="http://schemas.microsoft.com/office/drawing/2014/chart" uri="{C3380CC4-5D6E-409C-BE32-E72D297353CC}">
              <c16:uniqueId val="{00000002-EBD0-4AC6-9C1D-7F96A1D29E6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BD2-4DD1-A21B-3DC8F85F27C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BD2-4DD1-A21B-3DC8F85F27C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72</c:v>
                </c:pt>
              </c:numCache>
            </c:numRef>
          </c:val>
          <c:extLst>
            <c:ext xmlns:c16="http://schemas.microsoft.com/office/drawing/2014/chart" uri="{C3380CC4-5D6E-409C-BE32-E72D297353CC}">
              <c16:uniqueId val="{00000002-3BD2-4DD1-A21B-3DC8F85F27C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32B-4E0B-889B-2CA9B606C50B}"/>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32B-4E0B-889B-2CA9B606C50B}"/>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32B-4E0B-889B-2CA9B606C50B}"/>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32B-4E0B-889B-2CA9B606C50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E4F-424A-812C-3DE232CE3EA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mlwsnb">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a2wiq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kx4x0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b3gvwi">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cvpry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ibrzw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hshfww">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gehdy4">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73">
  <autoFilter ref="A1:Q73"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764"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435</v>
      </c>
    </row>
    <row r="3" spans="2:3" ht="15" customHeight="1" x14ac:dyDescent="0.35"/>
    <row r="4" spans="2:3" ht="58" x14ac:dyDescent="0.35">
      <c r="B4" s="20" t="s">
        <v>436</v>
      </c>
      <c r="C4" s="21" t="s">
        <v>437</v>
      </c>
    </row>
    <row r="5" spans="2:3" x14ac:dyDescent="0.35">
      <c r="C5" s="21" t="s">
        <v>438</v>
      </c>
    </row>
    <row r="6" spans="2:3" x14ac:dyDescent="0.35">
      <c r="C6" s="18" t="s">
        <v>439</v>
      </c>
    </row>
    <row r="7" spans="2:3" ht="10" customHeight="1" x14ac:dyDescent="0.35"/>
    <row r="8" spans="2:3" ht="232" x14ac:dyDescent="0.35">
      <c r="B8" s="22" t="s">
        <v>440</v>
      </c>
      <c r="C8" s="21" t="s">
        <v>441</v>
      </c>
    </row>
    <row r="9" spans="2:3" ht="10" customHeight="1" x14ac:dyDescent="0.35"/>
    <row r="10" spans="2:3" ht="35" customHeight="1" x14ac:dyDescent="0.35">
      <c r="B10" s="22" t="s">
        <v>442</v>
      </c>
      <c r="C10" s="21" t="s">
        <v>443</v>
      </c>
    </row>
    <row r="11" spans="2:3" ht="75" customHeight="1" x14ac:dyDescent="0.35">
      <c r="B11" s="18" t="s">
        <v>25</v>
      </c>
      <c r="C11" s="21" t="s">
        <v>444</v>
      </c>
    </row>
    <row r="12" spans="2:3" ht="47" customHeight="1" x14ac:dyDescent="0.35">
      <c r="B12" s="18" t="s">
        <v>25</v>
      </c>
      <c r="C12" s="21" t="s">
        <v>445</v>
      </c>
    </row>
    <row r="13" spans="2:3" ht="35" customHeight="1" x14ac:dyDescent="0.35">
      <c r="B13" s="18" t="s">
        <v>25</v>
      </c>
      <c r="C13" s="21" t="s">
        <v>446</v>
      </c>
    </row>
    <row r="14" spans="2:3" ht="32" customHeight="1" x14ac:dyDescent="0.35">
      <c r="B14" s="18" t="s">
        <v>25</v>
      </c>
      <c r="C14" s="21" t="s">
        <v>447</v>
      </c>
    </row>
    <row r="15" spans="2:3" ht="30" customHeight="1" x14ac:dyDescent="0.35">
      <c r="B15" s="18" t="s">
        <v>25</v>
      </c>
      <c r="C15" s="21" t="s">
        <v>448</v>
      </c>
    </row>
    <row r="16" spans="2:3" ht="10" customHeight="1" x14ac:dyDescent="0.35"/>
    <row r="17" spans="1:3" ht="145" customHeight="1" x14ac:dyDescent="0.35">
      <c r="B17" s="22" t="s">
        <v>449</v>
      </c>
      <c r="C17" s="21" t="s">
        <v>450</v>
      </c>
    </row>
    <row r="18" spans="1:3" ht="10" customHeight="1" x14ac:dyDescent="0.35"/>
    <row r="19" spans="1:3" ht="3" customHeight="1" x14ac:dyDescent="0.35">
      <c r="B19" s="23"/>
      <c r="C19" s="23"/>
    </row>
    <row r="20" spans="1:3" ht="12" customHeight="1" x14ac:dyDescent="0.35"/>
    <row r="21" spans="1:3" ht="35" customHeight="1" x14ac:dyDescent="0.35">
      <c r="A21" s="25"/>
      <c r="B21" s="26" t="s">
        <v>451</v>
      </c>
      <c r="C21" s="27" t="s">
        <v>452</v>
      </c>
    </row>
    <row r="22" spans="1:3" ht="18" customHeight="1" x14ac:dyDescent="0.35">
      <c r="A22" s="25"/>
      <c r="B22" s="25" t="s">
        <v>25</v>
      </c>
      <c r="C22" s="27" t="s">
        <v>453</v>
      </c>
    </row>
    <row r="23" spans="1:3" ht="18" customHeight="1" x14ac:dyDescent="0.35">
      <c r="A23" s="25"/>
      <c r="B23" s="25" t="s">
        <v>25</v>
      </c>
      <c r="C23" s="27" t="s">
        <v>454</v>
      </c>
    </row>
    <row r="24" spans="1:3" ht="18" customHeight="1" x14ac:dyDescent="0.35">
      <c r="A24" s="25"/>
      <c r="B24" s="25" t="s">
        <v>25</v>
      </c>
      <c r="C24" s="27" t="s">
        <v>455</v>
      </c>
    </row>
    <row r="25" spans="1:3" ht="18" customHeight="1" x14ac:dyDescent="0.35">
      <c r="A25" s="25"/>
      <c r="B25" s="25" t="s">
        <v>25</v>
      </c>
      <c r="C25" s="27" t="s">
        <v>456</v>
      </c>
    </row>
    <row r="26" spans="1:3" ht="18" customHeight="1" x14ac:dyDescent="0.35">
      <c r="A26" s="25"/>
      <c r="B26" s="25" t="s">
        <v>25</v>
      </c>
      <c r="C26" s="27" t="s">
        <v>457</v>
      </c>
    </row>
    <row r="27" spans="1:3" ht="18" customHeight="1" x14ac:dyDescent="0.35">
      <c r="A27" s="25"/>
      <c r="B27" s="25" t="s">
        <v>25</v>
      </c>
      <c r="C27" s="27" t="s">
        <v>458</v>
      </c>
    </row>
    <row r="28" spans="1:3" ht="18" customHeight="1" x14ac:dyDescent="0.35">
      <c r="A28" s="25"/>
      <c r="B28" s="25" t="s">
        <v>25</v>
      </c>
      <c r="C28" s="27" t="s">
        <v>459</v>
      </c>
    </row>
    <row r="29" spans="1:3" ht="18" customHeight="1" x14ac:dyDescent="0.35">
      <c r="A29" s="25"/>
      <c r="B29" s="25" t="s">
        <v>25</v>
      </c>
      <c r="C29" s="27" t="s">
        <v>460</v>
      </c>
    </row>
    <row r="30" spans="1:3" ht="44" customHeight="1" x14ac:dyDescent="0.35">
      <c r="A30" s="25"/>
      <c r="B30" s="25" t="s">
        <v>25</v>
      </c>
      <c r="C30" s="28" t="s">
        <v>461</v>
      </c>
    </row>
    <row r="31" spans="1:3" ht="10" customHeight="1" x14ac:dyDescent="0.35"/>
    <row r="32" spans="1:3" ht="3" customHeight="1" x14ac:dyDescent="0.35">
      <c r="B32" s="23"/>
      <c r="C32" s="23"/>
    </row>
    <row r="33" spans="2:3" ht="12" customHeight="1" x14ac:dyDescent="0.35"/>
    <row r="34" spans="2:3" ht="24" customHeight="1" x14ac:dyDescent="0.35">
      <c r="B34" s="29" t="s">
        <v>462</v>
      </c>
      <c r="C34" s="30" t="s">
        <v>463</v>
      </c>
    </row>
    <row r="35" spans="2:3" ht="18.5" x14ac:dyDescent="0.35">
      <c r="B35" s="29" t="s">
        <v>464</v>
      </c>
      <c r="C35" s="31" t="s">
        <v>465</v>
      </c>
    </row>
    <row r="36" spans="2:3" ht="27" customHeight="1" x14ac:dyDescent="0.35">
      <c r="B36" s="32" t="s">
        <v>466</v>
      </c>
      <c r="C36" s="24" t="s">
        <v>467</v>
      </c>
    </row>
    <row r="37" spans="2:3" x14ac:dyDescent="0.35">
      <c r="B37" s="29" t="s">
        <v>468</v>
      </c>
      <c r="C37" s="33" t="s">
        <v>469</v>
      </c>
    </row>
    <row r="38" spans="2:3" x14ac:dyDescent="0.35">
      <c r="B38" s="29" t="s">
        <v>470</v>
      </c>
      <c r="C38" s="33" t="s">
        <v>471</v>
      </c>
    </row>
    <row r="39" spans="2:3" ht="10" customHeight="1" x14ac:dyDescent="0.35"/>
    <row r="40" spans="2:3" ht="43.5" x14ac:dyDescent="0.35">
      <c r="B40" s="29" t="s">
        <v>472</v>
      </c>
      <c r="C40" s="34" t="s">
        <v>473</v>
      </c>
    </row>
    <row r="42" spans="2:3" ht="43.5" x14ac:dyDescent="0.35">
      <c r="B42" s="29" t="s">
        <v>474</v>
      </c>
      <c r="C42" s="21" t="s">
        <v>475</v>
      </c>
    </row>
    <row r="43" spans="2:3" ht="10" customHeight="1" x14ac:dyDescent="0.35"/>
    <row r="44" spans="2:3" x14ac:dyDescent="0.35">
      <c r="B44" s="29" t="s">
        <v>476</v>
      </c>
      <c r="C44" s="35" t="s">
        <v>477</v>
      </c>
    </row>
    <row r="45" spans="2:3" ht="116" x14ac:dyDescent="0.35">
      <c r="C45" s="21" t="s">
        <v>478</v>
      </c>
    </row>
    <row r="47" spans="2:3" x14ac:dyDescent="0.35">
      <c r="C47" s="35" t="s">
        <v>479</v>
      </c>
    </row>
    <row r="48" spans="2:3" ht="72.5" x14ac:dyDescent="0.35">
      <c r="C48" s="21" t="s">
        <v>480</v>
      </c>
    </row>
    <row r="49" spans="2:3" ht="10" customHeight="1" x14ac:dyDescent="0.35"/>
    <row r="50" spans="2:3" ht="3" customHeight="1" x14ac:dyDescent="0.35">
      <c r="B50" s="23"/>
      <c r="C50" s="23"/>
    </row>
    <row r="51" spans="2:3" ht="12" customHeight="1" x14ac:dyDescent="0.35"/>
    <row r="52" spans="2:3" ht="130.5" x14ac:dyDescent="0.35">
      <c r="B52" s="20" t="s">
        <v>481</v>
      </c>
      <c r="C52" s="21" t="s">
        <v>482</v>
      </c>
    </row>
    <row r="53" spans="2:3" ht="6" customHeight="1" x14ac:dyDescent="0.35"/>
    <row r="54" spans="2:3" ht="217.5" x14ac:dyDescent="0.35">
      <c r="C54" s="21" t="s">
        <v>483</v>
      </c>
    </row>
    <row r="55" spans="2:3" ht="6" customHeight="1" x14ac:dyDescent="0.35"/>
    <row r="56" spans="2:3" ht="43.5" x14ac:dyDescent="0.35">
      <c r="C56" s="21" t="s">
        <v>484</v>
      </c>
    </row>
    <row r="57" spans="2:3" ht="10" customHeight="1" x14ac:dyDescent="0.35"/>
    <row r="58" spans="2:3" ht="3" customHeight="1" x14ac:dyDescent="0.35">
      <c r="B58" s="23"/>
      <c r="C58" s="23"/>
    </row>
    <row r="59" spans="2:3" ht="12" customHeight="1" x14ac:dyDescent="0.35"/>
    <row r="60" spans="2:3" ht="145" x14ac:dyDescent="0.35">
      <c r="B60" s="20" t="s">
        <v>485</v>
      </c>
      <c r="C60" s="21" t="s">
        <v>486</v>
      </c>
    </row>
    <row r="61" spans="2:3" ht="6" customHeight="1" x14ac:dyDescent="0.35"/>
    <row r="62" spans="2:3" ht="203" x14ac:dyDescent="0.35">
      <c r="C62" s="21" t="s">
        <v>487</v>
      </c>
    </row>
    <row r="63" spans="2:3" ht="6" customHeight="1" x14ac:dyDescent="0.35"/>
    <row r="64" spans="2:3" ht="43.5" x14ac:dyDescent="0.35">
      <c r="C64" s="21" t="s">
        <v>488</v>
      </c>
    </row>
    <row r="65" spans="2:3" ht="10" customHeight="1" x14ac:dyDescent="0.35"/>
    <row r="66" spans="2:3" ht="3" customHeight="1" x14ac:dyDescent="0.35">
      <c r="B66" s="23"/>
      <c r="C66" s="23"/>
    </row>
    <row r="67" spans="2:3" ht="12" customHeight="1" x14ac:dyDescent="0.35"/>
    <row r="68" spans="2:3" ht="101.5" x14ac:dyDescent="0.35">
      <c r="B68" s="20" t="s">
        <v>489</v>
      </c>
      <c r="C68" s="21" t="s">
        <v>490</v>
      </c>
    </row>
    <row r="69" spans="2:3" ht="6" customHeight="1" x14ac:dyDescent="0.35"/>
    <row r="70" spans="2:3" ht="145" x14ac:dyDescent="0.35">
      <c r="C70" s="21" t="s">
        <v>491</v>
      </c>
    </row>
    <row r="71" spans="2:3" ht="6" customHeight="1" x14ac:dyDescent="0.35"/>
    <row r="72" spans="2:3" ht="43.5" x14ac:dyDescent="0.35">
      <c r="C72" s="21" t="s">
        <v>492</v>
      </c>
    </row>
    <row r="73" spans="2:3" ht="10" customHeight="1" x14ac:dyDescent="0.35"/>
    <row r="74" spans="2:3" ht="3" customHeight="1" x14ac:dyDescent="0.35">
      <c r="B74" s="23"/>
      <c r="C74" s="23"/>
    </row>
    <row r="75" spans="2:3" ht="12" customHeight="1" x14ac:dyDescent="0.35"/>
    <row r="76" spans="2:3" ht="26" customHeight="1" x14ac:dyDescent="0.35">
      <c r="B76" s="36" t="s">
        <v>493</v>
      </c>
    </row>
    <row r="77" spans="2:3" ht="8" customHeight="1" x14ac:dyDescent="0.35"/>
    <row r="78" spans="2:3" ht="20" customHeight="1" x14ac:dyDescent="0.35">
      <c r="B78" s="29" t="s">
        <v>494</v>
      </c>
      <c r="C78" s="37" t="s">
        <v>495</v>
      </c>
    </row>
    <row r="79" spans="2:3" ht="116" x14ac:dyDescent="0.35">
      <c r="C79" s="21" t="s">
        <v>496</v>
      </c>
    </row>
    <row r="80" spans="2:3" ht="10" customHeight="1" x14ac:dyDescent="0.35"/>
    <row r="81" spans="2:3" ht="20" customHeight="1" x14ac:dyDescent="0.35">
      <c r="B81" s="29" t="s">
        <v>497</v>
      </c>
      <c r="C81" s="37" t="s">
        <v>498</v>
      </c>
    </row>
    <row r="82" spans="2:3" ht="116" x14ac:dyDescent="0.35">
      <c r="C82" s="21" t="s">
        <v>499</v>
      </c>
    </row>
    <row r="83" spans="2:3" ht="10" customHeight="1" x14ac:dyDescent="0.35"/>
    <row r="84" spans="2:3" ht="20" customHeight="1" x14ac:dyDescent="0.35">
      <c r="B84" s="29" t="s">
        <v>500</v>
      </c>
      <c r="C84" s="37" t="s">
        <v>501</v>
      </c>
    </row>
    <row r="85" spans="2:3" ht="130.5" x14ac:dyDescent="0.35">
      <c r="C85" s="21" t="s">
        <v>502</v>
      </c>
    </row>
    <row r="86" spans="2:3" ht="10" customHeight="1" x14ac:dyDescent="0.35"/>
    <row r="87" spans="2:3" ht="20" customHeight="1" x14ac:dyDescent="0.35">
      <c r="B87" s="29" t="s">
        <v>503</v>
      </c>
      <c r="C87" s="37" t="s">
        <v>504</v>
      </c>
    </row>
    <row r="88" spans="2:3" ht="130.5" x14ac:dyDescent="0.35">
      <c r="C88" s="21" t="s">
        <v>505</v>
      </c>
    </row>
    <row r="89" spans="2:3" ht="10" customHeight="1" x14ac:dyDescent="0.35"/>
    <row r="90" spans="2:3" ht="20" customHeight="1" x14ac:dyDescent="0.35">
      <c r="B90" s="29" t="s">
        <v>506</v>
      </c>
      <c r="C90" s="37" t="s">
        <v>507</v>
      </c>
    </row>
    <row r="91" spans="2:3" ht="116" x14ac:dyDescent="0.35">
      <c r="C91" s="21" t="s">
        <v>508</v>
      </c>
    </row>
    <row r="92" spans="2:3" ht="10" customHeight="1" x14ac:dyDescent="0.35"/>
    <row r="93" spans="2:3" ht="20" customHeight="1" x14ac:dyDescent="0.35">
      <c r="B93" s="29" t="s">
        <v>509</v>
      </c>
      <c r="C93" s="37" t="s">
        <v>510</v>
      </c>
    </row>
    <row r="94" spans="2:3" ht="116" x14ac:dyDescent="0.35">
      <c r="C94" s="21" t="s">
        <v>511</v>
      </c>
    </row>
    <row r="95" spans="2:3" ht="10" customHeight="1" x14ac:dyDescent="0.35"/>
    <row r="96" spans="2:3" ht="20" customHeight="1" x14ac:dyDescent="0.35">
      <c r="B96" s="29" t="s">
        <v>512</v>
      </c>
      <c r="C96" s="37" t="s">
        <v>513</v>
      </c>
    </row>
    <row r="97" spans="2:3" ht="130.5" x14ac:dyDescent="0.35">
      <c r="C97" s="21" t="s">
        <v>514</v>
      </c>
    </row>
    <row r="98" spans="2:3" ht="10" customHeight="1" x14ac:dyDescent="0.35"/>
    <row r="99" spans="2:3" ht="20" customHeight="1" x14ac:dyDescent="0.35">
      <c r="B99" s="29" t="s">
        <v>515</v>
      </c>
      <c r="C99" s="37" t="s">
        <v>516</v>
      </c>
    </row>
    <row r="100" spans="2:3" ht="203" x14ac:dyDescent="0.35">
      <c r="C100" s="21" t="s">
        <v>517</v>
      </c>
    </row>
    <row r="101" spans="2:3" ht="10" customHeight="1" x14ac:dyDescent="0.35"/>
    <row r="104" spans="2:3" ht="32" customHeight="1" x14ac:dyDescent="0.35">
      <c r="B104" s="288" t="s">
        <v>434</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3159</v>
      </c>
      <c r="B1" s="230" t="s">
        <v>1</v>
      </c>
      <c r="C1" s="230" t="s">
        <v>678</v>
      </c>
      <c r="D1" s="230" t="s">
        <v>679</v>
      </c>
      <c r="E1" s="230" t="s">
        <v>684</v>
      </c>
      <c r="F1" s="230" t="s">
        <v>685</v>
      </c>
      <c r="G1" s="230" t="s">
        <v>686</v>
      </c>
      <c r="H1" s="230" t="s">
        <v>687</v>
      </c>
      <c r="I1" s="230" t="s">
        <v>688</v>
      </c>
      <c r="J1" s="230" t="s">
        <v>689</v>
      </c>
      <c r="K1" s="230" t="s">
        <v>690</v>
      </c>
      <c r="L1" s="230" t="s">
        <v>691</v>
      </c>
      <c r="M1" s="230" t="s">
        <v>692</v>
      </c>
      <c r="N1" s="230" t="s">
        <v>693</v>
      </c>
      <c r="O1" s="230" t="s">
        <v>694</v>
      </c>
      <c r="P1" s="230" t="s">
        <v>695</v>
      </c>
      <c r="Q1" s="230" t="s">
        <v>696</v>
      </c>
      <c r="R1" s="230" t="s">
        <v>697</v>
      </c>
      <c r="S1" s="230" t="s">
        <v>698</v>
      </c>
      <c r="T1" s="230" t="s">
        <v>699</v>
      </c>
      <c r="U1" s="230" t="s">
        <v>700</v>
      </c>
      <c r="V1" s="230" t="s">
        <v>701</v>
      </c>
      <c r="W1" s="230" t="s">
        <v>702</v>
      </c>
      <c r="X1" s="230" t="s">
        <v>703</v>
      </c>
      <c r="Y1" s="230" t="s">
        <v>704</v>
      </c>
      <c r="Z1" s="230" t="s">
        <v>705</v>
      </c>
      <c r="AA1" s="230" t="s">
        <v>706</v>
      </c>
      <c r="AB1" s="230" t="s">
        <v>707</v>
      </c>
      <c r="AC1" s="230" t="s">
        <v>708</v>
      </c>
      <c r="AD1" s="230" t="s">
        <v>709</v>
      </c>
      <c r="AE1" s="230" t="s">
        <v>710</v>
      </c>
      <c r="AF1" s="230" t="s">
        <v>711</v>
      </c>
      <c r="AG1" s="230" t="s">
        <v>712</v>
      </c>
      <c r="AH1" s="230" t="s">
        <v>713</v>
      </c>
      <c r="AI1" s="230" t="s">
        <v>714</v>
      </c>
      <c r="AJ1" s="230" t="s">
        <v>715</v>
      </c>
      <c r="AK1" s="230" t="s">
        <v>716</v>
      </c>
      <c r="AL1" s="230" t="s">
        <v>717</v>
      </c>
      <c r="AM1" s="230" t="s">
        <v>718</v>
      </c>
      <c r="AN1" s="230" t="s">
        <v>719</v>
      </c>
      <c r="AO1" s="230" t="s">
        <v>720</v>
      </c>
      <c r="AP1" s="230" t="s">
        <v>721</v>
      </c>
      <c r="AQ1" s="230" t="s">
        <v>722</v>
      </c>
      <c r="AR1" s="230" t="s">
        <v>723</v>
      </c>
      <c r="AS1" s="231" t="s">
        <v>724</v>
      </c>
    </row>
    <row r="2" spans="1:45" ht="60" customHeight="1" outlineLevel="1" x14ac:dyDescent="0.35">
      <c r="A2" s="223" t="s">
        <v>3160</v>
      </c>
      <c r="B2" s="210" t="s">
        <v>3161</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3160</v>
      </c>
      <c r="B3" s="211" t="s">
        <v>3162</v>
      </c>
      <c r="C3" s="212" t="s">
        <v>3163</v>
      </c>
      <c r="D3" s="214" t="s">
        <v>3164</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3160</v>
      </c>
      <c r="B4" s="211" t="s">
        <v>3165</v>
      </c>
      <c r="C4" s="212" t="s">
        <v>3166</v>
      </c>
      <c r="D4" s="214" t="s">
        <v>3167</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3160</v>
      </c>
      <c r="B5" s="211" t="s">
        <v>3168</v>
      </c>
      <c r="C5" s="212" t="s">
        <v>3169</v>
      </c>
      <c r="D5" s="214" t="s">
        <v>3170</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3160</v>
      </c>
      <c r="B6" s="211" t="s">
        <v>3171</v>
      </c>
      <c r="C6" s="212" t="s">
        <v>3172</v>
      </c>
      <c r="D6" s="214" t="s">
        <v>3173</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3160</v>
      </c>
      <c r="B7" s="211" t="s">
        <v>3174</v>
      </c>
      <c r="C7" s="212" t="s">
        <v>3175</v>
      </c>
      <c r="D7" s="214" t="s">
        <v>3176</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3160</v>
      </c>
      <c r="B8" s="211" t="s">
        <v>3177</v>
      </c>
      <c r="C8" s="212" t="s">
        <v>3178</v>
      </c>
      <c r="D8" s="214" t="s">
        <v>3179</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3160</v>
      </c>
      <c r="B9" s="211" t="s">
        <v>3180</v>
      </c>
      <c r="C9" s="212" t="s">
        <v>3181</v>
      </c>
      <c r="D9" s="214" t="s">
        <v>3182</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3160</v>
      </c>
      <c r="B10" s="211" t="s">
        <v>3183</v>
      </c>
      <c r="C10" s="212" t="s">
        <v>3184</v>
      </c>
      <c r="D10" s="214" t="s">
        <v>3185</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3160</v>
      </c>
      <c r="B11" s="211" t="s">
        <v>3186</v>
      </c>
      <c r="C11" s="212" t="s">
        <v>3187</v>
      </c>
      <c r="D11" s="214" t="s">
        <v>3188</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3160</v>
      </c>
      <c r="B12" s="211" t="s">
        <v>3189</v>
      </c>
      <c r="C12" s="212" t="s">
        <v>3190</v>
      </c>
      <c r="D12" s="214" t="s">
        <v>3191</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3160</v>
      </c>
      <c r="B13" s="211" t="s">
        <v>3192</v>
      </c>
      <c r="C13" s="212" t="s">
        <v>3193</v>
      </c>
      <c r="D13" s="214" t="s">
        <v>3194</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3160</v>
      </c>
      <c r="B14" s="211" t="s">
        <v>3195</v>
      </c>
      <c r="C14" s="212" t="s">
        <v>3196</v>
      </c>
      <c r="D14" s="214" t="s">
        <v>3197</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3160</v>
      </c>
      <c r="B15" s="211" t="s">
        <v>3198</v>
      </c>
      <c r="C15" s="212" t="s">
        <v>3199</v>
      </c>
      <c r="D15" s="214" t="s">
        <v>3200</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3160</v>
      </c>
      <c r="B16" s="211" t="s">
        <v>3201</v>
      </c>
      <c r="C16" s="212" t="s">
        <v>3202</v>
      </c>
      <c r="D16" s="214" t="s">
        <v>3203</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3160</v>
      </c>
      <c r="B17" s="211" t="s">
        <v>3204</v>
      </c>
      <c r="C17" s="212" t="s">
        <v>3205</v>
      </c>
      <c r="D17" s="214" t="s">
        <v>3206</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3160</v>
      </c>
      <c r="B18" s="211" t="s">
        <v>3207</v>
      </c>
      <c r="C18" s="212" t="s">
        <v>3208</v>
      </c>
      <c r="D18" s="214" t="s">
        <v>3209</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3160</v>
      </c>
      <c r="B19" s="211" t="s">
        <v>3210</v>
      </c>
      <c r="C19" s="212" t="s">
        <v>3211</v>
      </c>
      <c r="D19" s="214" t="s">
        <v>3212</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3160</v>
      </c>
      <c r="B20" s="211" t="s">
        <v>3213</v>
      </c>
      <c r="C20" s="212" t="s">
        <v>3214</v>
      </c>
      <c r="D20" s="214" t="s">
        <v>3215</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3160</v>
      </c>
      <c r="B21" s="211" t="s">
        <v>3216</v>
      </c>
      <c r="C21" s="212" t="s">
        <v>3217</v>
      </c>
      <c r="D21" s="214" t="s">
        <v>3218</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3160</v>
      </c>
      <c r="B22" s="211" t="s">
        <v>3219</v>
      </c>
      <c r="C22" s="212" t="s">
        <v>3220</v>
      </c>
      <c r="D22" s="214" t="s">
        <v>3221</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3160</v>
      </c>
      <c r="B23" s="211" t="s">
        <v>3222</v>
      </c>
      <c r="C23" s="212" t="s">
        <v>3223</v>
      </c>
      <c r="D23" s="214" t="s">
        <v>3224</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3160</v>
      </c>
      <c r="B24" s="211" t="s">
        <v>3225</v>
      </c>
      <c r="C24" s="212" t="s">
        <v>3226</v>
      </c>
      <c r="D24" s="214" t="s">
        <v>3227</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3160</v>
      </c>
      <c r="B25" s="211" t="s">
        <v>3228</v>
      </c>
      <c r="C25" s="212" t="s">
        <v>3229</v>
      </c>
      <c r="D25" s="214" t="s">
        <v>3230</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3160</v>
      </c>
      <c r="B26" s="211" t="s">
        <v>3231</v>
      </c>
      <c r="C26" s="212" t="s">
        <v>3232</v>
      </c>
      <c r="D26" s="214" t="s">
        <v>3233</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3160</v>
      </c>
      <c r="B27" s="211" t="s">
        <v>3234</v>
      </c>
      <c r="C27" s="212" t="s">
        <v>3235</v>
      </c>
      <c r="D27" s="214" t="s">
        <v>3236</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3160</v>
      </c>
      <c r="B28" s="211" t="s">
        <v>3237</v>
      </c>
      <c r="C28" s="212" t="s">
        <v>3238</v>
      </c>
      <c r="D28" s="214" t="s">
        <v>3239</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3160</v>
      </c>
      <c r="B29" s="211" t="s">
        <v>3240</v>
      </c>
      <c r="C29" s="212" t="s">
        <v>3241</v>
      </c>
      <c r="D29" s="214" t="s">
        <v>3242</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3160</v>
      </c>
      <c r="B30" s="211" t="s">
        <v>3243</v>
      </c>
      <c r="C30" s="212" t="s">
        <v>3244</v>
      </c>
      <c r="D30" s="214" t="s">
        <v>3245</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3160</v>
      </c>
      <c r="B31" s="211" t="s">
        <v>3246</v>
      </c>
      <c r="C31" s="212" t="s">
        <v>3247</v>
      </c>
      <c r="D31" s="214" t="s">
        <v>3248</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3160</v>
      </c>
      <c r="B32" s="211" t="s">
        <v>3249</v>
      </c>
      <c r="C32" s="212" t="s">
        <v>3250</v>
      </c>
      <c r="D32" s="214" t="s">
        <v>3251</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3160</v>
      </c>
      <c r="B33" s="211" t="s">
        <v>3252</v>
      </c>
      <c r="C33" s="212" t="s">
        <v>3253</v>
      </c>
      <c r="D33" s="214" t="s">
        <v>3254</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3160</v>
      </c>
      <c r="B34" s="211" t="s">
        <v>3255</v>
      </c>
      <c r="C34" s="212" t="s">
        <v>3256</v>
      </c>
      <c r="D34" s="214" t="s">
        <v>3257</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3160</v>
      </c>
      <c r="B35" s="211" t="s">
        <v>3258</v>
      </c>
      <c r="C35" s="212" t="s">
        <v>3259</v>
      </c>
      <c r="D35" s="214" t="s">
        <v>3260</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3160</v>
      </c>
      <c r="B36" s="211" t="s">
        <v>3261</v>
      </c>
      <c r="C36" s="212" t="s">
        <v>3262</v>
      </c>
      <c r="D36" s="214" t="s">
        <v>3263</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3160</v>
      </c>
      <c r="B37" s="211" t="s">
        <v>3264</v>
      </c>
      <c r="C37" s="212" t="s">
        <v>3265</v>
      </c>
      <c r="D37" s="214" t="s">
        <v>3266</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3160</v>
      </c>
      <c r="B38" s="211" t="s">
        <v>3267</v>
      </c>
      <c r="C38" s="212" t="s">
        <v>3268</v>
      </c>
      <c r="D38" s="214" t="s">
        <v>3269</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3160</v>
      </c>
      <c r="B39" s="211" t="s">
        <v>3270</v>
      </c>
      <c r="C39" s="212" t="s">
        <v>3271</v>
      </c>
      <c r="D39" s="214" t="s">
        <v>3272</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3273</v>
      </c>
      <c r="B40" s="210" t="s">
        <v>3274</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3273</v>
      </c>
      <c r="B41" s="211" t="s">
        <v>3275</v>
      </c>
      <c r="C41" s="212" t="s">
        <v>3276</v>
      </c>
      <c r="D41" s="214" t="s">
        <v>3277</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3273</v>
      </c>
      <c r="B42" s="211" t="s">
        <v>3278</v>
      </c>
      <c r="C42" s="212" t="s">
        <v>3279</v>
      </c>
      <c r="D42" s="214" t="s">
        <v>3280</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3273</v>
      </c>
      <c r="B43" s="211" t="s">
        <v>3281</v>
      </c>
      <c r="C43" s="212" t="s">
        <v>3282</v>
      </c>
      <c r="D43" s="214" t="s">
        <v>3283</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3273</v>
      </c>
      <c r="B44" s="211" t="s">
        <v>3284</v>
      </c>
      <c r="C44" s="212" t="s">
        <v>3285</v>
      </c>
      <c r="D44" s="214" t="s">
        <v>3286</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3273</v>
      </c>
      <c r="B45" s="211" t="s">
        <v>3287</v>
      </c>
      <c r="C45" s="212" t="s">
        <v>3288</v>
      </c>
      <c r="D45" s="214" t="s">
        <v>3289</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3273</v>
      </c>
      <c r="B46" s="211" t="s">
        <v>3290</v>
      </c>
      <c r="C46" s="212" t="s">
        <v>3291</v>
      </c>
      <c r="D46" s="214" t="s">
        <v>3292</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3273</v>
      </c>
      <c r="B47" s="211" t="s">
        <v>3293</v>
      </c>
      <c r="C47" s="212" t="s">
        <v>3294</v>
      </c>
      <c r="D47" s="214" t="s">
        <v>3295</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3273</v>
      </c>
      <c r="B48" s="211" t="s">
        <v>3296</v>
      </c>
      <c r="C48" s="212" t="s">
        <v>3297</v>
      </c>
      <c r="D48" s="214" t="s">
        <v>3298</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3299</v>
      </c>
      <c r="B49" s="210" t="s">
        <v>3300</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3299</v>
      </c>
      <c r="B50" s="211" t="s">
        <v>3301</v>
      </c>
      <c r="C50" s="212" t="s">
        <v>3302</v>
      </c>
      <c r="D50" s="214" t="s">
        <v>3303</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3299</v>
      </c>
      <c r="B51" s="211" t="s">
        <v>3304</v>
      </c>
      <c r="C51" s="212" t="s">
        <v>3305</v>
      </c>
      <c r="D51" s="214" t="s">
        <v>3306</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3299</v>
      </c>
      <c r="B52" s="211" t="s">
        <v>3307</v>
      </c>
      <c r="C52" s="212" t="s">
        <v>3308</v>
      </c>
      <c r="D52" s="214" t="s">
        <v>3309</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3299</v>
      </c>
      <c r="B53" s="211" t="s">
        <v>3310</v>
      </c>
      <c r="C53" s="212" t="s">
        <v>3311</v>
      </c>
      <c r="D53" s="214" t="s">
        <v>3312</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3299</v>
      </c>
      <c r="B54" s="211" t="s">
        <v>3313</v>
      </c>
      <c r="C54" s="212" t="s">
        <v>3314</v>
      </c>
      <c r="D54" s="214" t="s">
        <v>3315</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3299</v>
      </c>
      <c r="B55" s="211" t="s">
        <v>3316</v>
      </c>
      <c r="C55" s="212" t="s">
        <v>3317</v>
      </c>
      <c r="D55" s="214" t="s">
        <v>3318</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3299</v>
      </c>
      <c r="B56" s="211" t="s">
        <v>3319</v>
      </c>
      <c r="C56" s="212" t="s">
        <v>3320</v>
      </c>
      <c r="D56" s="214" t="s">
        <v>3321</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3299</v>
      </c>
      <c r="B57" s="211" t="s">
        <v>3322</v>
      </c>
      <c r="C57" s="212" t="s">
        <v>3323</v>
      </c>
      <c r="D57" s="214" t="s">
        <v>3324</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3299</v>
      </c>
      <c r="B58" s="211" t="s">
        <v>3325</v>
      </c>
      <c r="C58" s="212" t="s">
        <v>3326</v>
      </c>
      <c r="D58" s="214" t="s">
        <v>3327</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3299</v>
      </c>
      <c r="B59" s="211" t="s">
        <v>3328</v>
      </c>
      <c r="C59" s="212" t="s">
        <v>3329</v>
      </c>
      <c r="D59" s="214" t="s">
        <v>3330</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3299</v>
      </c>
      <c r="B60" s="211" t="s">
        <v>3331</v>
      </c>
      <c r="C60" s="212" t="s">
        <v>3332</v>
      </c>
      <c r="D60" s="214" t="s">
        <v>3333</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3299</v>
      </c>
      <c r="B61" s="211" t="s">
        <v>3334</v>
      </c>
      <c r="C61" s="212" t="s">
        <v>3335</v>
      </c>
      <c r="D61" s="214" t="s">
        <v>3336</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3299</v>
      </c>
      <c r="B62" s="211" t="s">
        <v>3337</v>
      </c>
      <c r="C62" s="212" t="s">
        <v>3338</v>
      </c>
      <c r="D62" s="214" t="s">
        <v>3339</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3299</v>
      </c>
      <c r="B63" s="211" t="s">
        <v>3340</v>
      </c>
      <c r="C63" s="212" t="s">
        <v>3341</v>
      </c>
      <c r="D63" s="214" t="s">
        <v>3342</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3343</v>
      </c>
      <c r="B64" s="210" t="s">
        <v>3344</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3343</v>
      </c>
      <c r="B65" s="211" t="s">
        <v>3345</v>
      </c>
      <c r="C65" s="212" t="s">
        <v>3346</v>
      </c>
      <c r="D65" s="214" t="s">
        <v>3347</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3343</v>
      </c>
      <c r="B66" s="211" t="s">
        <v>3348</v>
      </c>
      <c r="C66" s="212" t="s">
        <v>3349</v>
      </c>
      <c r="D66" s="214" t="s">
        <v>3350</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3343</v>
      </c>
      <c r="B67" s="211" t="s">
        <v>3351</v>
      </c>
      <c r="C67" s="212" t="s">
        <v>3352</v>
      </c>
      <c r="D67" s="214" t="s">
        <v>3353</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3343</v>
      </c>
      <c r="B68" s="211" t="s">
        <v>3354</v>
      </c>
      <c r="C68" s="212" t="s">
        <v>3355</v>
      </c>
      <c r="D68" s="214" t="s">
        <v>3356</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3343</v>
      </c>
      <c r="B69" s="211" t="s">
        <v>3357</v>
      </c>
      <c r="C69" s="212" t="s">
        <v>3358</v>
      </c>
      <c r="D69" s="214" t="s">
        <v>3359</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3343</v>
      </c>
      <c r="B70" s="211" t="s">
        <v>3360</v>
      </c>
      <c r="C70" s="212" t="s">
        <v>3361</v>
      </c>
      <c r="D70" s="214" t="s">
        <v>3362</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3343</v>
      </c>
      <c r="B71" s="211" t="s">
        <v>3363</v>
      </c>
      <c r="C71" s="212" t="s">
        <v>3364</v>
      </c>
      <c r="D71" s="214" t="s">
        <v>3365</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3343</v>
      </c>
      <c r="B72" s="211" t="s">
        <v>3366</v>
      </c>
      <c r="C72" s="212" t="s">
        <v>3367</v>
      </c>
      <c r="D72" s="214" t="s">
        <v>3368</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3343</v>
      </c>
      <c r="B73" s="211" t="s">
        <v>3369</v>
      </c>
      <c r="C73" s="212" t="s">
        <v>3370</v>
      </c>
      <c r="D73" s="214" t="s">
        <v>3371</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3343</v>
      </c>
      <c r="B74" s="211" t="s">
        <v>3372</v>
      </c>
      <c r="C74" s="212" t="s">
        <v>3373</v>
      </c>
      <c r="D74" s="214" t="s">
        <v>3374</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3343</v>
      </c>
      <c r="B75" s="211" t="s">
        <v>3375</v>
      </c>
      <c r="C75" s="212" t="s">
        <v>3376</v>
      </c>
      <c r="D75" s="214" t="s">
        <v>3377</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3343</v>
      </c>
      <c r="B76" s="211" t="s">
        <v>3378</v>
      </c>
      <c r="C76" s="212" t="s">
        <v>3379</v>
      </c>
      <c r="D76" s="214" t="s">
        <v>3380</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3343</v>
      </c>
      <c r="B77" s="211" t="s">
        <v>3381</v>
      </c>
      <c r="C77" s="212" t="s">
        <v>3382</v>
      </c>
      <c r="D77" s="214" t="s">
        <v>3383</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3343</v>
      </c>
      <c r="B78" s="211" t="s">
        <v>3384</v>
      </c>
      <c r="C78" s="212" t="s">
        <v>3385</v>
      </c>
      <c r="D78" s="214" t="s">
        <v>3386</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3343</v>
      </c>
      <c r="B79" s="211" t="s">
        <v>3387</v>
      </c>
      <c r="C79" s="212" t="s">
        <v>3388</v>
      </c>
      <c r="D79" s="214" t="s">
        <v>3389</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3343</v>
      </c>
      <c r="B80" s="211" t="s">
        <v>3390</v>
      </c>
      <c r="C80" s="212" t="s">
        <v>3391</v>
      </c>
      <c r="D80" s="214" t="s">
        <v>3392</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3343</v>
      </c>
      <c r="B81" s="211" t="s">
        <v>3393</v>
      </c>
      <c r="C81" s="212" t="s">
        <v>3394</v>
      </c>
      <c r="D81" s="214" t="s">
        <v>3395</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3343</v>
      </c>
      <c r="B82" s="211" t="s">
        <v>3396</v>
      </c>
      <c r="C82" s="212" t="s">
        <v>3397</v>
      </c>
      <c r="D82" s="214" t="s">
        <v>3398</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3343</v>
      </c>
      <c r="B83" s="211" t="s">
        <v>3399</v>
      </c>
      <c r="C83" s="212" t="s">
        <v>3400</v>
      </c>
      <c r="D83" s="214" t="s">
        <v>3401</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3343</v>
      </c>
      <c r="B84" s="211" t="s">
        <v>3402</v>
      </c>
      <c r="C84" s="212" t="s">
        <v>3403</v>
      </c>
      <c r="D84" s="214" t="s">
        <v>3404</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3343</v>
      </c>
      <c r="B85" s="211" t="s">
        <v>3405</v>
      </c>
      <c r="C85" s="212" t="s">
        <v>3406</v>
      </c>
      <c r="D85" s="214" t="s">
        <v>3407</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3343</v>
      </c>
      <c r="B86" s="211" t="s">
        <v>3408</v>
      </c>
      <c r="C86" s="212" t="s">
        <v>3409</v>
      </c>
      <c r="D86" s="214" t="s">
        <v>3410</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3343</v>
      </c>
      <c r="B87" s="211" t="s">
        <v>3411</v>
      </c>
      <c r="C87" s="212" t="s">
        <v>3412</v>
      </c>
      <c r="D87" s="214" t="s">
        <v>3413</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3343</v>
      </c>
      <c r="B88" s="211" t="s">
        <v>3414</v>
      </c>
      <c r="C88" s="212" t="s">
        <v>3415</v>
      </c>
      <c r="D88" s="214" t="s">
        <v>3416</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3343</v>
      </c>
      <c r="B89" s="211" t="s">
        <v>3417</v>
      </c>
      <c r="C89" s="212" t="s">
        <v>3418</v>
      </c>
      <c r="D89" s="214" t="s">
        <v>3419</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3343</v>
      </c>
      <c r="B90" s="211" t="s">
        <v>3420</v>
      </c>
      <c r="C90" s="212" t="s">
        <v>3421</v>
      </c>
      <c r="D90" s="214" t="s">
        <v>3422</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3343</v>
      </c>
      <c r="B91" s="211" t="s">
        <v>3423</v>
      </c>
      <c r="C91" s="212" t="s">
        <v>3424</v>
      </c>
      <c r="D91" s="214" t="s">
        <v>3425</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3343</v>
      </c>
      <c r="B92" s="211" t="s">
        <v>3426</v>
      </c>
      <c r="C92" s="212" t="s">
        <v>3427</v>
      </c>
      <c r="D92" s="214" t="s">
        <v>3428</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3343</v>
      </c>
      <c r="B93" s="211" t="s">
        <v>3429</v>
      </c>
      <c r="C93" s="212" t="s">
        <v>3430</v>
      </c>
      <c r="D93" s="214" t="s">
        <v>3431</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3343</v>
      </c>
      <c r="B94" s="211" t="s">
        <v>3432</v>
      </c>
      <c r="C94" s="212" t="s">
        <v>3433</v>
      </c>
      <c r="D94" s="214" t="s">
        <v>3434</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3343</v>
      </c>
      <c r="B95" s="211" t="s">
        <v>3435</v>
      </c>
      <c r="C95" s="212" t="s">
        <v>3436</v>
      </c>
      <c r="D95" s="214" t="s">
        <v>3437</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3343</v>
      </c>
      <c r="B96" s="211" t="s">
        <v>3438</v>
      </c>
      <c r="C96" s="212" t="s">
        <v>3439</v>
      </c>
      <c r="D96" s="214" t="s">
        <v>3440</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3343</v>
      </c>
      <c r="B97" s="211" t="s">
        <v>3441</v>
      </c>
      <c r="C97" s="212" t="s">
        <v>3442</v>
      </c>
      <c r="D97" s="214" t="s">
        <v>3443</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3343</v>
      </c>
      <c r="B98" s="218" t="s">
        <v>3444</v>
      </c>
      <c r="C98" s="219" t="s">
        <v>3445</v>
      </c>
      <c r="D98" s="220" t="s">
        <v>3446</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434</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IFERROR(INDEX('Recommendations'!$I$2:$I$73, MATCH(F2,'Recommendations'!$B$2:$B$73,0))="Implemented", FALSE))</xm:f>
            <x14:dxf>
              <font>
                <color rgb="FF000000"/>
              </font>
              <fill>
                <patternFill>
                  <bgColor rgb="FF3C7D22"/>
                </patternFill>
              </fill>
            </x14:dxf>
          </x14:cfRule>
          <x14:cfRule type="expression" priority="2" id="{00000000-000E-0000-0900-000002000000}">
            <xm:f>AND(F2&lt;&gt;"", IFERROR(INDEX('Recommendations'!$I$2:$I$73, MATCH(F2,'Recommendations'!$B$2:$B$73,0))="Compensated", FALSE))</xm:f>
            <x14:dxf>
              <font>
                <color rgb="FF000000"/>
              </font>
              <fill>
                <patternFill>
                  <bgColor rgb="FFC6E0B4"/>
                </patternFill>
              </fill>
            </x14:dxf>
          </x14:cfRule>
          <x14:cfRule type="expression" priority="3" id="{00000000-000E-0000-0900-000003000000}">
            <xm:f>AND(F2&lt;&gt;"", IFERROR(INDEX('Recommendations'!$I$2:$I$73, MATCH(F2,'Recommendations'!$B$2:$B$73,0))="Testing", FALSE))</xm:f>
            <x14:dxf>
              <font>
                <color rgb="FF000000"/>
              </font>
              <fill>
                <patternFill>
                  <bgColor rgb="FFFFC000"/>
                </patternFill>
              </fill>
            </x14:dxf>
          </x14:cfRule>
          <x14:cfRule type="expression" priority="4" id="{00000000-000E-0000-0900-000004000000}">
            <xm:f>AND(F2&lt;&gt;"", IFERROR(INDEX('Recommendations'!$I$2:$I$73, MATCH(F2,'Recommendations'!$B$2:$B$73,0))="Failed", FALSE))</xm:f>
            <x14:dxf>
              <font>
                <color rgb="FF000000"/>
              </font>
              <fill>
                <patternFill>
                  <bgColor rgb="FFD82891"/>
                </patternFill>
              </fill>
            </x14:dxf>
          </x14:cfRule>
          <x14:cfRule type="expression" priority="5" id="{00000000-000E-0000-0900-000005000000}">
            <xm:f>AND(F2&lt;&gt;"", IFERROR(INDEX('Recommendations'!$I$2:$I$73, MATCH(F2,'Recommendations'!$B$2:$B$73,0))="Risk Accepted", FALSE))</xm:f>
            <x14:dxf>
              <font>
                <color rgb="FF000000"/>
              </font>
              <fill>
                <patternFill>
                  <bgColor rgb="FFD9D9D9"/>
                </patternFill>
              </fill>
            </x14:dxf>
          </x14:cfRule>
          <x14:cfRule type="expression" priority="6" id="{00000000-000E-0000-0900-000006000000}">
            <xm:f>AND(F2&lt;&gt;"", IFERROR(INDEX('Recommendations'!$I$2:$I$73, MATCH(F2,'Recommendations'!$B$2:$B$73,0))="N/A",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3447</v>
      </c>
      <c r="C1" s="253" t="s">
        <v>3448</v>
      </c>
      <c r="D1" s="253" t="s">
        <v>3449</v>
      </c>
      <c r="E1" s="253" t="s">
        <v>3450</v>
      </c>
      <c r="F1" s="253" t="s">
        <v>2276</v>
      </c>
      <c r="G1" s="253" t="s">
        <v>3451</v>
      </c>
      <c r="H1" s="253" t="s">
        <v>3452</v>
      </c>
      <c r="I1" s="253" t="s">
        <v>3453</v>
      </c>
      <c r="J1" s="253" t="s">
        <v>13</v>
      </c>
      <c r="K1" s="253" t="s">
        <v>684</v>
      </c>
      <c r="L1" s="253" t="s">
        <v>685</v>
      </c>
      <c r="M1" s="253" t="s">
        <v>686</v>
      </c>
      <c r="N1" s="253" t="s">
        <v>687</v>
      </c>
      <c r="O1" s="253" t="s">
        <v>688</v>
      </c>
      <c r="P1" s="253" t="s">
        <v>689</v>
      </c>
      <c r="Q1" s="253" t="s">
        <v>690</v>
      </c>
      <c r="R1" s="253" t="s">
        <v>691</v>
      </c>
      <c r="S1" s="253" t="s">
        <v>692</v>
      </c>
      <c r="T1" s="253" t="s">
        <v>693</v>
      </c>
      <c r="U1" s="253" t="s">
        <v>694</v>
      </c>
      <c r="V1" s="253" t="s">
        <v>695</v>
      </c>
      <c r="W1" s="253" t="s">
        <v>696</v>
      </c>
      <c r="X1" s="253" t="s">
        <v>697</v>
      </c>
      <c r="Y1" s="253" t="s">
        <v>698</v>
      </c>
      <c r="Z1" s="253" t="s">
        <v>699</v>
      </c>
      <c r="AA1" s="253" t="s">
        <v>700</v>
      </c>
      <c r="AB1" s="253" t="s">
        <v>701</v>
      </c>
      <c r="AC1" s="253" t="s">
        <v>702</v>
      </c>
      <c r="AD1" s="253" t="s">
        <v>703</v>
      </c>
      <c r="AE1" s="253" t="s">
        <v>704</v>
      </c>
      <c r="AF1" s="253" t="s">
        <v>705</v>
      </c>
      <c r="AG1" s="253" t="s">
        <v>706</v>
      </c>
      <c r="AH1" s="253" t="s">
        <v>707</v>
      </c>
      <c r="AI1" s="253" t="s">
        <v>708</v>
      </c>
      <c r="AJ1" s="253" t="s">
        <v>709</v>
      </c>
      <c r="AK1" s="253" t="s">
        <v>710</v>
      </c>
      <c r="AL1" s="253" t="s">
        <v>711</v>
      </c>
      <c r="AM1" s="253" t="s">
        <v>712</v>
      </c>
      <c r="AN1" s="253" t="s">
        <v>713</v>
      </c>
      <c r="AO1" s="253" t="s">
        <v>714</v>
      </c>
      <c r="AP1" s="253" t="s">
        <v>715</v>
      </c>
      <c r="AQ1" s="253" t="s">
        <v>716</v>
      </c>
      <c r="AR1" s="253" t="s">
        <v>717</v>
      </c>
      <c r="AS1" s="253" t="s">
        <v>718</v>
      </c>
      <c r="AT1" s="253" t="s">
        <v>719</v>
      </c>
      <c r="AU1" s="253" t="s">
        <v>720</v>
      </c>
      <c r="AV1" s="253" t="s">
        <v>721</v>
      </c>
      <c r="AW1" s="253" t="s">
        <v>722</v>
      </c>
      <c r="AX1" s="253" t="s">
        <v>723</v>
      </c>
      <c r="AY1" s="254" t="s">
        <v>724</v>
      </c>
    </row>
    <row r="2" spans="1:51" ht="60" customHeight="1" outlineLevel="1" x14ac:dyDescent="0.35">
      <c r="A2" s="244" t="s">
        <v>3454</v>
      </c>
      <c r="B2" s="232" t="s">
        <v>3455</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3456</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3457</v>
      </c>
      <c r="B4" s="234" t="s">
        <v>3458</v>
      </c>
      <c r="C4" s="234" t="s">
        <v>3459</v>
      </c>
      <c r="D4" s="234" t="s">
        <v>3460</v>
      </c>
      <c r="E4" s="234" t="s">
        <v>3461</v>
      </c>
      <c r="F4" s="234" t="s">
        <v>25</v>
      </c>
      <c r="G4" s="234" t="s">
        <v>25</v>
      </c>
      <c r="H4" s="234" t="s">
        <v>3462</v>
      </c>
      <c r="I4" s="234" t="s">
        <v>25</v>
      </c>
      <c r="J4" s="234" t="s">
        <v>3463</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3464</v>
      </c>
      <c r="B5" s="234" t="s">
        <v>3465</v>
      </c>
      <c r="C5" s="234" t="s">
        <v>3466</v>
      </c>
      <c r="D5" s="234" t="s">
        <v>3467</v>
      </c>
      <c r="E5" s="234" t="s">
        <v>3468</v>
      </c>
      <c r="F5" s="234" t="s">
        <v>3469</v>
      </c>
      <c r="G5" s="234" t="s">
        <v>25</v>
      </c>
      <c r="H5" s="234" t="s">
        <v>3470</v>
      </c>
      <c r="I5" s="234" t="s">
        <v>25</v>
      </c>
      <c r="J5" s="234" t="s">
        <v>3471</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29</v>
      </c>
      <c r="B6" s="233" t="s">
        <v>3472</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3473</v>
      </c>
      <c r="B7" s="234" t="s">
        <v>3474</v>
      </c>
      <c r="C7" s="234" t="s">
        <v>3475</v>
      </c>
      <c r="D7" s="234" t="s">
        <v>3476</v>
      </c>
      <c r="E7" s="234" t="s">
        <v>3468</v>
      </c>
      <c r="F7" s="234" t="s">
        <v>3477</v>
      </c>
      <c r="G7" s="234" t="s">
        <v>25</v>
      </c>
      <c r="H7" s="234" t="s">
        <v>3478</v>
      </c>
      <c r="I7" s="234" t="s">
        <v>25</v>
      </c>
      <c r="J7" s="234" t="s">
        <v>3479</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3480</v>
      </c>
      <c r="B8" s="234" t="s">
        <v>3481</v>
      </c>
      <c r="C8" s="234" t="s">
        <v>3482</v>
      </c>
      <c r="D8" s="234" t="s">
        <v>3483</v>
      </c>
      <c r="E8" s="234" t="s">
        <v>25</v>
      </c>
      <c r="F8" s="234" t="s">
        <v>25</v>
      </c>
      <c r="G8" s="234" t="s">
        <v>25</v>
      </c>
      <c r="H8" s="234" t="s">
        <v>3484</v>
      </c>
      <c r="I8" s="234" t="s">
        <v>3485</v>
      </c>
      <c r="J8" s="234" t="s">
        <v>3486</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3487</v>
      </c>
      <c r="B9" s="234" t="s">
        <v>3488</v>
      </c>
      <c r="C9" s="234" t="s">
        <v>3489</v>
      </c>
      <c r="D9" s="234" t="s">
        <v>3490</v>
      </c>
      <c r="E9" s="234" t="s">
        <v>25</v>
      </c>
      <c r="F9" s="234" t="s">
        <v>25</v>
      </c>
      <c r="G9" s="234" t="s">
        <v>25</v>
      </c>
      <c r="H9" s="234" t="s">
        <v>3491</v>
      </c>
      <c r="I9" s="234" t="s">
        <v>3492</v>
      </c>
      <c r="J9" s="234" t="s">
        <v>3493</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3494</v>
      </c>
      <c r="B10" s="234" t="s">
        <v>3495</v>
      </c>
      <c r="C10" s="234" t="s">
        <v>3496</v>
      </c>
      <c r="D10" s="234" t="s">
        <v>3497</v>
      </c>
      <c r="E10" s="234" t="s">
        <v>25</v>
      </c>
      <c r="F10" s="234" t="s">
        <v>25</v>
      </c>
      <c r="G10" s="234" t="s">
        <v>25</v>
      </c>
      <c r="H10" s="234" t="s">
        <v>3498</v>
      </c>
      <c r="I10" s="234" t="s">
        <v>3499</v>
      </c>
      <c r="J10" s="234" t="s">
        <v>3500</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3501</v>
      </c>
      <c r="B11" s="234" t="s">
        <v>3502</v>
      </c>
      <c r="C11" s="234" t="s">
        <v>3503</v>
      </c>
      <c r="D11" s="234" t="s">
        <v>3504</v>
      </c>
      <c r="E11" s="234" t="s">
        <v>25</v>
      </c>
      <c r="F11" s="234" t="s">
        <v>25</v>
      </c>
      <c r="G11" s="234" t="s">
        <v>25</v>
      </c>
      <c r="H11" s="234" t="s">
        <v>3505</v>
      </c>
      <c r="I11" s="234" t="s">
        <v>25</v>
      </c>
      <c r="J11" s="234" t="s">
        <v>3506</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3507</v>
      </c>
      <c r="B12" s="234" t="s">
        <v>3508</v>
      </c>
      <c r="C12" s="234" t="s">
        <v>3509</v>
      </c>
      <c r="D12" s="234" t="s">
        <v>3510</v>
      </c>
      <c r="E12" s="234" t="s">
        <v>25</v>
      </c>
      <c r="F12" s="234" t="s">
        <v>25</v>
      </c>
      <c r="G12" s="234" t="s">
        <v>3511</v>
      </c>
      <c r="H12" s="234" t="s">
        <v>3512</v>
      </c>
      <c r="I12" s="234" t="s">
        <v>25</v>
      </c>
      <c r="J12" s="234" t="s">
        <v>3513</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3514</v>
      </c>
      <c r="B13" s="234" t="s">
        <v>3515</v>
      </c>
      <c r="C13" s="234" t="s">
        <v>3516</v>
      </c>
      <c r="D13" s="234" t="s">
        <v>3517</v>
      </c>
      <c r="E13" s="234" t="s">
        <v>25</v>
      </c>
      <c r="F13" s="234" t="s">
        <v>25</v>
      </c>
      <c r="G13" s="234" t="s">
        <v>25</v>
      </c>
      <c r="H13" s="234" t="s">
        <v>3518</v>
      </c>
      <c r="I13" s="234" t="s">
        <v>25</v>
      </c>
      <c r="J13" s="234" t="s">
        <v>3519</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3520</v>
      </c>
      <c r="B14" s="234" t="s">
        <v>3521</v>
      </c>
      <c r="C14" s="234" t="s">
        <v>3522</v>
      </c>
      <c r="D14" s="234" t="s">
        <v>3523</v>
      </c>
      <c r="E14" s="234" t="s">
        <v>25</v>
      </c>
      <c r="F14" s="234" t="s">
        <v>3524</v>
      </c>
      <c r="G14" s="234" t="s">
        <v>25</v>
      </c>
      <c r="H14" s="234" t="s">
        <v>3525</v>
      </c>
      <c r="I14" s="234" t="s">
        <v>3526</v>
      </c>
      <c r="J14" s="234" t="s">
        <v>3527</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34</v>
      </c>
      <c r="B15" s="233" t="s">
        <v>3528</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3529</v>
      </c>
      <c r="B16" s="234" t="s">
        <v>3530</v>
      </c>
      <c r="C16" s="234" t="s">
        <v>3531</v>
      </c>
      <c r="D16" s="234" t="s">
        <v>3523</v>
      </c>
      <c r="E16" s="234" t="s">
        <v>25</v>
      </c>
      <c r="F16" s="234" t="s">
        <v>3532</v>
      </c>
      <c r="G16" s="234" t="s">
        <v>25</v>
      </c>
      <c r="H16" s="234" t="s">
        <v>3533</v>
      </c>
      <c r="I16" s="234" t="s">
        <v>25</v>
      </c>
      <c r="J16" s="234" t="s">
        <v>3534</v>
      </c>
      <c r="K16" s="237">
        <f>IF(COUNTIF(L16:AY16,"&lt;&gt;")=0,"",SUMPRODUCT(((Recommendations[ImplStatus]="Implemented")+(Recommendations[ImplStatus]="Compensated"))*ISNUMBER(MATCH(Recommendations[Id],L16:AY16,0)))/COUNTIF(L16:AY16,"&lt;&gt;"))</f>
        <v>0</v>
      </c>
      <c r="L16" s="240" t="s">
        <v>299</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3535</v>
      </c>
      <c r="B17" s="234" t="s">
        <v>3536</v>
      </c>
      <c r="C17" s="234" t="s">
        <v>3537</v>
      </c>
      <c r="D17" s="234" t="s">
        <v>3538</v>
      </c>
      <c r="E17" s="234" t="s">
        <v>25</v>
      </c>
      <c r="F17" s="234" t="s">
        <v>3532</v>
      </c>
      <c r="G17" s="234" t="s">
        <v>25</v>
      </c>
      <c r="H17" s="234" t="s">
        <v>3539</v>
      </c>
      <c r="I17" s="234" t="s">
        <v>25</v>
      </c>
      <c r="J17" s="234" t="s">
        <v>3540</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3541</v>
      </c>
      <c r="B18" s="234" t="s">
        <v>3542</v>
      </c>
      <c r="C18" s="234" t="s">
        <v>3543</v>
      </c>
      <c r="D18" s="234" t="s">
        <v>25</v>
      </c>
      <c r="E18" s="234" t="s">
        <v>25</v>
      </c>
      <c r="F18" s="234" t="s">
        <v>25</v>
      </c>
      <c r="G18" s="234" t="s">
        <v>25</v>
      </c>
      <c r="H18" s="234" t="s">
        <v>3544</v>
      </c>
      <c r="I18" s="234" t="s">
        <v>25</v>
      </c>
      <c r="J18" s="234" t="s">
        <v>3545</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40</v>
      </c>
      <c r="B19" s="233" t="s">
        <v>3546</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3547</v>
      </c>
      <c r="B20" s="234" t="s">
        <v>3548</v>
      </c>
      <c r="C20" s="234" t="s">
        <v>3549</v>
      </c>
      <c r="D20" s="234" t="s">
        <v>3550</v>
      </c>
      <c r="E20" s="234" t="s">
        <v>25</v>
      </c>
      <c r="F20" s="234" t="s">
        <v>3551</v>
      </c>
      <c r="G20" s="234" t="s">
        <v>25</v>
      </c>
      <c r="H20" s="234" t="s">
        <v>3552</v>
      </c>
      <c r="I20" s="234" t="s">
        <v>25</v>
      </c>
      <c r="J20" s="234" t="s">
        <v>3553</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3554</v>
      </c>
      <c r="B21" s="234" t="s">
        <v>3555</v>
      </c>
      <c r="C21" s="234" t="s">
        <v>3556</v>
      </c>
      <c r="D21" s="234" t="s">
        <v>3557</v>
      </c>
      <c r="E21" s="234" t="s">
        <v>3558</v>
      </c>
      <c r="F21" s="234" t="s">
        <v>25</v>
      </c>
      <c r="G21" s="234" t="s">
        <v>25</v>
      </c>
      <c r="H21" s="234" t="s">
        <v>3559</v>
      </c>
      <c r="I21" s="234" t="s">
        <v>3560</v>
      </c>
      <c r="J21" s="234" t="s">
        <v>3561</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3562</v>
      </c>
      <c r="B22" s="234" t="s">
        <v>3563</v>
      </c>
      <c r="C22" s="234" t="s">
        <v>3564</v>
      </c>
      <c r="D22" s="234" t="s">
        <v>3565</v>
      </c>
      <c r="E22" s="234" t="s">
        <v>25</v>
      </c>
      <c r="F22" s="234" t="s">
        <v>3566</v>
      </c>
      <c r="G22" s="234" t="s">
        <v>25</v>
      </c>
      <c r="H22" s="234" t="s">
        <v>3567</v>
      </c>
      <c r="I22" s="234" t="s">
        <v>25</v>
      </c>
      <c r="J22" s="234" t="s">
        <v>3568</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3569</v>
      </c>
      <c r="B23" s="234" t="s">
        <v>3570</v>
      </c>
      <c r="C23" s="234" t="s">
        <v>3571</v>
      </c>
      <c r="D23" s="234" t="s">
        <v>3572</v>
      </c>
      <c r="E23" s="234" t="s">
        <v>25</v>
      </c>
      <c r="F23" s="234" t="s">
        <v>25</v>
      </c>
      <c r="G23" s="234" t="s">
        <v>25</v>
      </c>
      <c r="H23" s="234" t="s">
        <v>3573</v>
      </c>
      <c r="I23" s="234" t="s">
        <v>3574</v>
      </c>
      <c r="J23" s="234" t="s">
        <v>3575</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3576</v>
      </c>
      <c r="B24" s="234" t="s">
        <v>3577</v>
      </c>
      <c r="C24" s="234" t="s">
        <v>3578</v>
      </c>
      <c r="D24" s="234" t="s">
        <v>3572</v>
      </c>
      <c r="E24" s="234" t="s">
        <v>25</v>
      </c>
      <c r="F24" s="234" t="s">
        <v>3579</v>
      </c>
      <c r="G24" s="234" t="s">
        <v>25</v>
      </c>
      <c r="H24" s="234" t="s">
        <v>3580</v>
      </c>
      <c r="I24" s="234" t="s">
        <v>25</v>
      </c>
      <c r="J24" s="234" t="s">
        <v>3581</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45</v>
      </c>
      <c r="B25" s="233" t="s">
        <v>3582</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3583</v>
      </c>
      <c r="B26" s="234" t="s">
        <v>3584</v>
      </c>
      <c r="C26" s="234" t="s">
        <v>3585</v>
      </c>
      <c r="D26" s="234" t="s">
        <v>3586</v>
      </c>
      <c r="E26" s="234" t="s">
        <v>25</v>
      </c>
      <c r="F26" s="234" t="s">
        <v>3587</v>
      </c>
      <c r="G26" s="234" t="s">
        <v>25</v>
      </c>
      <c r="H26" s="234" t="s">
        <v>3588</v>
      </c>
      <c r="I26" s="234" t="s">
        <v>25</v>
      </c>
      <c r="J26" s="234" t="s">
        <v>3589</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3590</v>
      </c>
      <c r="B27" s="232" t="s">
        <v>3591</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62</v>
      </c>
      <c r="B28" s="233" t="s">
        <v>3592</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3593</v>
      </c>
      <c r="B29" s="234" t="s">
        <v>3594</v>
      </c>
      <c r="C29" s="234" t="s">
        <v>3595</v>
      </c>
      <c r="D29" s="234" t="s">
        <v>3596</v>
      </c>
      <c r="E29" s="234" t="s">
        <v>3597</v>
      </c>
      <c r="F29" s="234" t="s">
        <v>25</v>
      </c>
      <c r="G29" s="234" t="s">
        <v>25</v>
      </c>
      <c r="H29" s="234" t="s">
        <v>3598</v>
      </c>
      <c r="I29" s="234" t="s">
        <v>25</v>
      </c>
      <c r="J29" s="234" t="s">
        <v>3599</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3600</v>
      </c>
      <c r="B30" s="234" t="s">
        <v>3601</v>
      </c>
      <c r="C30" s="234" t="s">
        <v>3466</v>
      </c>
      <c r="D30" s="234" t="s">
        <v>3467</v>
      </c>
      <c r="E30" s="234" t="s">
        <v>25</v>
      </c>
      <c r="F30" s="234" t="s">
        <v>3469</v>
      </c>
      <c r="G30" s="234" t="s">
        <v>25</v>
      </c>
      <c r="H30" s="234" t="s">
        <v>3602</v>
      </c>
      <c r="I30" s="234" t="s">
        <v>25</v>
      </c>
      <c r="J30" s="234" t="s">
        <v>3603</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68</v>
      </c>
      <c r="B31" s="233" t="s">
        <v>3604</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3605</v>
      </c>
      <c r="B32" s="234" t="s">
        <v>3606</v>
      </c>
      <c r="C32" s="234" t="s">
        <v>3607</v>
      </c>
      <c r="D32" s="234" t="s">
        <v>3608</v>
      </c>
      <c r="E32" s="234" t="s">
        <v>25</v>
      </c>
      <c r="F32" s="234" t="s">
        <v>25</v>
      </c>
      <c r="G32" s="234" t="s">
        <v>3609</v>
      </c>
      <c r="H32" s="234" t="s">
        <v>3610</v>
      </c>
      <c r="I32" s="234" t="s">
        <v>25</v>
      </c>
      <c r="J32" s="234" t="s">
        <v>3611</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3612</v>
      </c>
      <c r="B33" s="234" t="s">
        <v>3613</v>
      </c>
      <c r="C33" s="234" t="s">
        <v>3614</v>
      </c>
      <c r="D33" s="234" t="s">
        <v>3615</v>
      </c>
      <c r="E33" s="234" t="s">
        <v>25</v>
      </c>
      <c r="F33" s="234" t="s">
        <v>3616</v>
      </c>
      <c r="G33" s="234" t="s">
        <v>25</v>
      </c>
      <c r="H33" s="234" t="s">
        <v>3617</v>
      </c>
      <c r="I33" s="234" t="s">
        <v>3618</v>
      </c>
      <c r="J33" s="234" t="s">
        <v>3619</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3620</v>
      </c>
      <c r="B34" s="234" t="s">
        <v>3621</v>
      </c>
      <c r="C34" s="234" t="s">
        <v>3622</v>
      </c>
      <c r="D34" s="234" t="s">
        <v>3623</v>
      </c>
      <c r="E34" s="234" t="s">
        <v>25</v>
      </c>
      <c r="F34" s="234" t="s">
        <v>25</v>
      </c>
      <c r="G34" s="234" t="s">
        <v>25</v>
      </c>
      <c r="H34" s="234" t="s">
        <v>3624</v>
      </c>
      <c r="I34" s="234" t="s">
        <v>25</v>
      </c>
      <c r="J34" s="234" t="s">
        <v>3625</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3626</v>
      </c>
      <c r="B35" s="234" t="s">
        <v>3627</v>
      </c>
      <c r="C35" s="234" t="s">
        <v>3628</v>
      </c>
      <c r="D35" s="234" t="s">
        <v>3629</v>
      </c>
      <c r="E35" s="234" t="s">
        <v>25</v>
      </c>
      <c r="F35" s="234" t="s">
        <v>3630</v>
      </c>
      <c r="G35" s="234" t="s">
        <v>25</v>
      </c>
      <c r="H35" s="234" t="s">
        <v>3631</v>
      </c>
      <c r="I35" s="234" t="s">
        <v>25</v>
      </c>
      <c r="J35" s="234" t="s">
        <v>3632</v>
      </c>
      <c r="K35" s="237">
        <f>IF(COUNTIF(L35:AY35,"&lt;&gt;")=0,"",SUMPRODUCT(((Recommendations[ImplStatus]="Implemented")+(Recommendations[ImplStatus]="Compensated"))*ISNUMBER(MATCH(Recommendations[Id],L35:AY35,0)))/COUNTIF(L35:AY35,"&lt;&gt;"))</f>
        <v>0</v>
      </c>
      <c r="L35" s="240" t="s">
        <v>29</v>
      </c>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3633</v>
      </c>
      <c r="B36" s="234" t="s">
        <v>3634</v>
      </c>
      <c r="C36" s="234" t="s">
        <v>3635</v>
      </c>
      <c r="D36" s="234" t="s">
        <v>3636</v>
      </c>
      <c r="E36" s="234" t="s">
        <v>25</v>
      </c>
      <c r="F36" s="234" t="s">
        <v>25</v>
      </c>
      <c r="G36" s="234" t="s">
        <v>3637</v>
      </c>
      <c r="H36" s="234" t="s">
        <v>3638</v>
      </c>
      <c r="I36" s="234" t="s">
        <v>25</v>
      </c>
      <c r="J36" s="234" t="s">
        <v>3639</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3640</v>
      </c>
      <c r="B37" s="234" t="s">
        <v>3641</v>
      </c>
      <c r="C37" s="234" t="s">
        <v>3642</v>
      </c>
      <c r="D37" s="234" t="s">
        <v>3643</v>
      </c>
      <c r="E37" s="234" t="s">
        <v>25</v>
      </c>
      <c r="F37" s="234" t="s">
        <v>3644</v>
      </c>
      <c r="G37" s="234" t="s">
        <v>3645</v>
      </c>
      <c r="H37" s="234" t="s">
        <v>3646</v>
      </c>
      <c r="I37" s="234" t="s">
        <v>25</v>
      </c>
      <c r="J37" s="234" t="s">
        <v>3647</v>
      </c>
      <c r="K37" s="237">
        <f>IF(COUNTIF(L37:AY37,"&lt;&gt;")=0,"",SUMPRODUCT(((Recommendations[ImplStatus]="Implemented")+(Recommendations[ImplStatus]="Compensated"))*ISNUMBER(MATCH(Recommendations[Id],L37:AY37,0)))/COUNTIF(L37:AY37,"&lt;&gt;"))</f>
        <v>0</v>
      </c>
      <c r="L37" s="240" t="s">
        <v>62</v>
      </c>
      <c r="M37" s="240" t="s">
        <v>68</v>
      </c>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3648</v>
      </c>
      <c r="B38" s="234" t="s">
        <v>3649</v>
      </c>
      <c r="C38" s="234" t="s">
        <v>3650</v>
      </c>
      <c r="D38" s="234" t="s">
        <v>3651</v>
      </c>
      <c r="E38" s="234" t="s">
        <v>25</v>
      </c>
      <c r="F38" s="234" t="s">
        <v>3644</v>
      </c>
      <c r="G38" s="234" t="s">
        <v>3652</v>
      </c>
      <c r="H38" s="234" t="s">
        <v>3653</v>
      </c>
      <c r="I38" s="234" t="s">
        <v>3654</v>
      </c>
      <c r="J38" s="234" t="s">
        <v>3655</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73</v>
      </c>
      <c r="B39" s="233" t="s">
        <v>3656</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3657</v>
      </c>
      <c r="B40" s="234" t="s">
        <v>3658</v>
      </c>
      <c r="C40" s="234" t="s">
        <v>3659</v>
      </c>
      <c r="D40" s="234" t="s">
        <v>3660</v>
      </c>
      <c r="E40" s="234" t="s">
        <v>25</v>
      </c>
      <c r="F40" s="234" t="s">
        <v>25</v>
      </c>
      <c r="G40" s="234" t="s">
        <v>25</v>
      </c>
      <c r="H40" s="234" t="s">
        <v>3661</v>
      </c>
      <c r="I40" s="234" t="s">
        <v>3662</v>
      </c>
      <c r="J40" s="234" t="s">
        <v>3663</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3664</v>
      </c>
      <c r="B41" s="234" t="s">
        <v>3665</v>
      </c>
      <c r="C41" s="234" t="s">
        <v>3666</v>
      </c>
      <c r="D41" s="234" t="s">
        <v>25</v>
      </c>
      <c r="E41" s="234" t="s">
        <v>25</v>
      </c>
      <c r="F41" s="234" t="s">
        <v>25</v>
      </c>
      <c r="G41" s="234" t="s">
        <v>25</v>
      </c>
      <c r="H41" s="234" t="s">
        <v>3667</v>
      </c>
      <c r="I41" s="234" t="s">
        <v>25</v>
      </c>
      <c r="J41" s="234" t="s">
        <v>3668</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3669</v>
      </c>
      <c r="B42" s="232" t="s">
        <v>3670</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776</v>
      </c>
      <c r="B43" s="233" t="s">
        <v>3671</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3672</v>
      </c>
      <c r="B44" s="234" t="s">
        <v>3673</v>
      </c>
      <c r="C44" s="234" t="s">
        <v>3674</v>
      </c>
      <c r="D44" s="234" t="s">
        <v>3675</v>
      </c>
      <c r="E44" s="234" t="s">
        <v>3461</v>
      </c>
      <c r="F44" s="234" t="s">
        <v>25</v>
      </c>
      <c r="G44" s="234" t="s">
        <v>25</v>
      </c>
      <c r="H44" s="234" t="s">
        <v>3676</v>
      </c>
      <c r="I44" s="234" t="s">
        <v>25</v>
      </c>
      <c r="J44" s="234" t="s">
        <v>3677</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85</v>
      </c>
      <c r="B45" s="234" t="s">
        <v>3678</v>
      </c>
      <c r="C45" s="234" t="s">
        <v>3679</v>
      </c>
      <c r="D45" s="234" t="s">
        <v>3467</v>
      </c>
      <c r="E45" s="234" t="s">
        <v>25</v>
      </c>
      <c r="F45" s="234" t="s">
        <v>3469</v>
      </c>
      <c r="G45" s="234" t="s">
        <v>25</v>
      </c>
      <c r="H45" s="234" t="s">
        <v>3680</v>
      </c>
      <c r="I45" s="234" t="s">
        <v>25</v>
      </c>
      <c r="J45" s="234" t="s">
        <v>3681</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230</v>
      </c>
      <c r="B46" s="233" t="s">
        <v>3682</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3683</v>
      </c>
      <c r="B47" s="234" t="s">
        <v>3684</v>
      </c>
      <c r="C47" s="234" t="s">
        <v>3685</v>
      </c>
      <c r="D47" s="234" t="s">
        <v>3686</v>
      </c>
      <c r="E47" s="234" t="s">
        <v>25</v>
      </c>
      <c r="F47" s="234" t="s">
        <v>3687</v>
      </c>
      <c r="G47" s="234" t="s">
        <v>3688</v>
      </c>
      <c r="H47" s="234" t="s">
        <v>3689</v>
      </c>
      <c r="I47" s="234" t="s">
        <v>3690</v>
      </c>
      <c r="J47" s="234" t="s">
        <v>3691</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785</v>
      </c>
      <c r="B48" s="233" t="s">
        <v>3692</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3693</v>
      </c>
      <c r="B49" s="234" t="s">
        <v>3694</v>
      </c>
      <c r="C49" s="234" t="s">
        <v>3695</v>
      </c>
      <c r="D49" s="234" t="s">
        <v>3696</v>
      </c>
      <c r="E49" s="234" t="s">
        <v>3697</v>
      </c>
      <c r="F49" s="234" t="s">
        <v>25</v>
      </c>
      <c r="G49" s="234" t="s">
        <v>25</v>
      </c>
      <c r="H49" s="234" t="s">
        <v>3698</v>
      </c>
      <c r="I49" s="234" t="s">
        <v>3699</v>
      </c>
      <c r="J49" s="234" t="s">
        <v>3700</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3701</v>
      </c>
      <c r="B50" s="234" t="s">
        <v>3702</v>
      </c>
      <c r="C50" s="234" t="s">
        <v>3703</v>
      </c>
      <c r="D50" s="234" t="s">
        <v>25</v>
      </c>
      <c r="E50" s="234" t="s">
        <v>3704</v>
      </c>
      <c r="F50" s="234" t="s">
        <v>3705</v>
      </c>
      <c r="G50" s="234" t="s">
        <v>25</v>
      </c>
      <c r="H50" s="234" t="s">
        <v>3698</v>
      </c>
      <c r="I50" s="234" t="s">
        <v>3706</v>
      </c>
      <c r="J50" s="234" t="s">
        <v>3707</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3708</v>
      </c>
      <c r="B51" s="234" t="s">
        <v>3709</v>
      </c>
      <c r="C51" s="234" t="s">
        <v>3710</v>
      </c>
      <c r="D51" s="234" t="s">
        <v>25</v>
      </c>
      <c r="E51" s="234" t="s">
        <v>25</v>
      </c>
      <c r="F51" s="234" t="s">
        <v>3711</v>
      </c>
      <c r="G51" s="234" t="s">
        <v>25</v>
      </c>
      <c r="H51" s="234" t="s">
        <v>3698</v>
      </c>
      <c r="I51" s="234" t="s">
        <v>3712</v>
      </c>
      <c r="J51" s="234" t="s">
        <v>3713</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3714</v>
      </c>
      <c r="B52" s="234" t="s">
        <v>3715</v>
      </c>
      <c r="C52" s="234" t="s">
        <v>3716</v>
      </c>
      <c r="D52" s="234" t="s">
        <v>25</v>
      </c>
      <c r="E52" s="234" t="s">
        <v>25</v>
      </c>
      <c r="F52" s="234" t="s">
        <v>3717</v>
      </c>
      <c r="G52" s="234" t="s">
        <v>25</v>
      </c>
      <c r="H52" s="234" t="s">
        <v>3698</v>
      </c>
      <c r="I52" s="234" t="s">
        <v>3718</v>
      </c>
      <c r="J52" s="234" t="s">
        <v>3719</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3720</v>
      </c>
      <c r="B53" s="234" t="s">
        <v>3721</v>
      </c>
      <c r="C53" s="234" t="s">
        <v>3722</v>
      </c>
      <c r="D53" s="234" t="s">
        <v>3723</v>
      </c>
      <c r="E53" s="234" t="s">
        <v>3724</v>
      </c>
      <c r="F53" s="234" t="s">
        <v>25</v>
      </c>
      <c r="G53" s="234" t="s">
        <v>25</v>
      </c>
      <c r="H53" s="234" t="s">
        <v>3725</v>
      </c>
      <c r="I53" s="234" t="s">
        <v>25</v>
      </c>
      <c r="J53" s="234" t="s">
        <v>3726</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3727</v>
      </c>
      <c r="B54" s="234" t="s">
        <v>3728</v>
      </c>
      <c r="C54" s="234" t="s">
        <v>3722</v>
      </c>
      <c r="D54" s="234" t="s">
        <v>3723</v>
      </c>
      <c r="E54" s="234" t="s">
        <v>25</v>
      </c>
      <c r="F54" s="234" t="s">
        <v>25</v>
      </c>
      <c r="G54" s="234" t="s">
        <v>25</v>
      </c>
      <c r="H54" s="234" t="s">
        <v>3729</v>
      </c>
      <c r="I54" s="234" t="s">
        <v>3730</v>
      </c>
      <c r="J54" s="234" t="s">
        <v>3731</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789</v>
      </c>
      <c r="B55" s="233" t="s">
        <v>3732</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3733</v>
      </c>
      <c r="B56" s="234" t="s">
        <v>3734</v>
      </c>
      <c r="C56" s="234" t="s">
        <v>3735</v>
      </c>
      <c r="D56" s="234" t="s">
        <v>3736</v>
      </c>
      <c r="E56" s="234" t="s">
        <v>3737</v>
      </c>
      <c r="F56" s="234" t="s">
        <v>25</v>
      </c>
      <c r="G56" s="234" t="s">
        <v>3738</v>
      </c>
      <c r="H56" s="234" t="s">
        <v>25</v>
      </c>
      <c r="I56" s="234" t="s">
        <v>25</v>
      </c>
      <c r="J56" s="234" t="s">
        <v>3739</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3740</v>
      </c>
      <c r="B57" s="234" t="s">
        <v>3741</v>
      </c>
      <c r="C57" s="234" t="s">
        <v>3742</v>
      </c>
      <c r="D57" s="234" t="s">
        <v>3743</v>
      </c>
      <c r="E57" s="234" t="s">
        <v>3744</v>
      </c>
      <c r="F57" s="234" t="s">
        <v>25</v>
      </c>
      <c r="G57" s="234" t="s">
        <v>3745</v>
      </c>
      <c r="H57" s="234" t="s">
        <v>3746</v>
      </c>
      <c r="I57" s="234" t="s">
        <v>25</v>
      </c>
      <c r="J57" s="234" t="s">
        <v>3747</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793</v>
      </c>
      <c r="B58" s="233" t="s">
        <v>3748</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3749</v>
      </c>
      <c r="B59" s="234" t="s">
        <v>3750</v>
      </c>
      <c r="C59" s="234" t="s">
        <v>3751</v>
      </c>
      <c r="D59" s="234" t="s">
        <v>3752</v>
      </c>
      <c r="E59" s="234" t="s">
        <v>25</v>
      </c>
      <c r="F59" s="234" t="s">
        <v>25</v>
      </c>
      <c r="G59" s="234" t="s">
        <v>3753</v>
      </c>
      <c r="H59" s="234" t="s">
        <v>3754</v>
      </c>
      <c r="I59" s="234" t="s">
        <v>3755</v>
      </c>
      <c r="J59" s="234" t="s">
        <v>3756</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3757</v>
      </c>
      <c r="B60" s="234" t="s">
        <v>3758</v>
      </c>
      <c r="C60" s="234" t="s">
        <v>3759</v>
      </c>
      <c r="D60" s="234" t="s">
        <v>25</v>
      </c>
      <c r="E60" s="234" t="s">
        <v>3760</v>
      </c>
      <c r="F60" s="234" t="s">
        <v>3761</v>
      </c>
      <c r="G60" s="234" t="s">
        <v>25</v>
      </c>
      <c r="H60" s="234" t="s">
        <v>3762</v>
      </c>
      <c r="I60" s="234" t="s">
        <v>3763</v>
      </c>
      <c r="J60" s="234" t="s">
        <v>3764</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3765</v>
      </c>
      <c r="B61" s="234" t="s">
        <v>3766</v>
      </c>
      <c r="C61" s="234" t="s">
        <v>3767</v>
      </c>
      <c r="D61" s="234" t="s">
        <v>25</v>
      </c>
      <c r="E61" s="234" t="s">
        <v>25</v>
      </c>
      <c r="F61" s="234" t="s">
        <v>25</v>
      </c>
      <c r="G61" s="234" t="s">
        <v>3768</v>
      </c>
      <c r="H61" s="234" t="s">
        <v>3769</v>
      </c>
      <c r="I61" s="234" t="s">
        <v>3770</v>
      </c>
      <c r="J61" s="234" t="s">
        <v>3771</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3772</v>
      </c>
      <c r="B62" s="234" t="s">
        <v>3773</v>
      </c>
      <c r="C62" s="234" t="s">
        <v>3774</v>
      </c>
      <c r="D62" s="234" t="s">
        <v>3775</v>
      </c>
      <c r="E62" s="234" t="s">
        <v>25</v>
      </c>
      <c r="F62" s="234" t="s">
        <v>25</v>
      </c>
      <c r="G62" s="234" t="s">
        <v>25</v>
      </c>
      <c r="H62" s="234" t="s">
        <v>3776</v>
      </c>
      <c r="I62" s="234" t="s">
        <v>3777</v>
      </c>
      <c r="J62" s="234" t="s">
        <v>3778</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797</v>
      </c>
      <c r="B63" s="233" t="s">
        <v>3779</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3780</v>
      </c>
      <c r="B64" s="234" t="s">
        <v>3781</v>
      </c>
      <c r="C64" s="234" t="s">
        <v>3782</v>
      </c>
      <c r="D64" s="234" t="s">
        <v>3783</v>
      </c>
      <c r="E64" s="234" t="s">
        <v>25</v>
      </c>
      <c r="F64" s="234" t="s">
        <v>25</v>
      </c>
      <c r="G64" s="234" t="s">
        <v>3784</v>
      </c>
      <c r="H64" s="234" t="s">
        <v>3785</v>
      </c>
      <c r="I64" s="234" t="s">
        <v>3786</v>
      </c>
      <c r="J64" s="234" t="s">
        <v>3787</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3788</v>
      </c>
      <c r="B65" s="234" t="s">
        <v>3789</v>
      </c>
      <c r="C65" s="234" t="s">
        <v>3790</v>
      </c>
      <c r="D65" s="234" t="s">
        <v>3791</v>
      </c>
      <c r="E65" s="234" t="s">
        <v>25</v>
      </c>
      <c r="F65" s="234" t="s">
        <v>25</v>
      </c>
      <c r="G65" s="234" t="s">
        <v>25</v>
      </c>
      <c r="H65" s="234" t="s">
        <v>3792</v>
      </c>
      <c r="I65" s="234" t="s">
        <v>3793</v>
      </c>
      <c r="J65" s="234" t="s">
        <v>3794</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3795</v>
      </c>
      <c r="B66" s="234" t="s">
        <v>3796</v>
      </c>
      <c r="C66" s="234" t="s">
        <v>3797</v>
      </c>
      <c r="D66" s="234" t="s">
        <v>3798</v>
      </c>
      <c r="E66" s="234" t="s">
        <v>25</v>
      </c>
      <c r="F66" s="234" t="s">
        <v>25</v>
      </c>
      <c r="G66" s="234" t="s">
        <v>25</v>
      </c>
      <c r="H66" s="234" t="s">
        <v>3799</v>
      </c>
      <c r="I66" s="234" t="s">
        <v>3800</v>
      </c>
      <c r="J66" s="234" t="s">
        <v>3801</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3802</v>
      </c>
      <c r="B67" s="234" t="s">
        <v>3803</v>
      </c>
      <c r="C67" s="234" t="s">
        <v>3804</v>
      </c>
      <c r="D67" s="234" t="s">
        <v>3805</v>
      </c>
      <c r="E67" s="234" t="s">
        <v>25</v>
      </c>
      <c r="F67" s="234" t="s">
        <v>25</v>
      </c>
      <c r="G67" s="234" t="s">
        <v>25</v>
      </c>
      <c r="H67" s="234" t="s">
        <v>3806</v>
      </c>
      <c r="I67" s="234" t="s">
        <v>25</v>
      </c>
      <c r="J67" s="234" t="s">
        <v>3807</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3808</v>
      </c>
      <c r="B68" s="234" t="s">
        <v>3809</v>
      </c>
      <c r="C68" s="234" t="s">
        <v>3810</v>
      </c>
      <c r="D68" s="234" t="s">
        <v>25</v>
      </c>
      <c r="E68" s="234" t="s">
        <v>25</v>
      </c>
      <c r="F68" s="234" t="s">
        <v>25</v>
      </c>
      <c r="G68" s="234" t="s">
        <v>25</v>
      </c>
      <c r="H68" s="234" t="s">
        <v>3811</v>
      </c>
      <c r="I68" s="234" t="s">
        <v>25</v>
      </c>
      <c r="J68" s="234" t="s">
        <v>3812</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801</v>
      </c>
      <c r="B69" s="233" t="s">
        <v>3813</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3814</v>
      </c>
      <c r="B70" s="234" t="s">
        <v>3815</v>
      </c>
      <c r="C70" s="234" t="s">
        <v>3816</v>
      </c>
      <c r="D70" s="234" t="s">
        <v>25</v>
      </c>
      <c r="E70" s="234" t="s">
        <v>25</v>
      </c>
      <c r="F70" s="234" t="s">
        <v>25</v>
      </c>
      <c r="G70" s="234" t="s">
        <v>3817</v>
      </c>
      <c r="H70" s="234" t="s">
        <v>3818</v>
      </c>
      <c r="I70" s="234" t="s">
        <v>25</v>
      </c>
      <c r="J70" s="234" t="s">
        <v>3819</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3820</v>
      </c>
      <c r="B71" s="234" t="s">
        <v>3821</v>
      </c>
      <c r="C71" s="234" t="s">
        <v>3822</v>
      </c>
      <c r="D71" s="234" t="s">
        <v>25</v>
      </c>
      <c r="E71" s="234" t="s">
        <v>25</v>
      </c>
      <c r="F71" s="234" t="s">
        <v>25</v>
      </c>
      <c r="G71" s="234" t="s">
        <v>25</v>
      </c>
      <c r="H71" s="234" t="s">
        <v>3823</v>
      </c>
      <c r="I71" s="234" t="s">
        <v>25</v>
      </c>
      <c r="J71" s="234" t="s">
        <v>3824</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3825</v>
      </c>
      <c r="B72" s="234" t="s">
        <v>3826</v>
      </c>
      <c r="C72" s="234" t="s">
        <v>3827</v>
      </c>
      <c r="D72" s="234" t="s">
        <v>3828</v>
      </c>
      <c r="E72" s="234" t="s">
        <v>3829</v>
      </c>
      <c r="F72" s="234" t="s">
        <v>25</v>
      </c>
      <c r="G72" s="234" t="s">
        <v>25</v>
      </c>
      <c r="H72" s="234" t="s">
        <v>3830</v>
      </c>
      <c r="I72" s="234" t="s">
        <v>25</v>
      </c>
      <c r="J72" s="234" t="s">
        <v>3831</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3832</v>
      </c>
      <c r="B73" s="234" t="s">
        <v>3833</v>
      </c>
      <c r="C73" s="234" t="s">
        <v>3834</v>
      </c>
      <c r="D73" s="234" t="s">
        <v>3835</v>
      </c>
      <c r="E73" s="234" t="s">
        <v>3829</v>
      </c>
      <c r="F73" s="234" t="s">
        <v>25</v>
      </c>
      <c r="G73" s="234" t="s">
        <v>3836</v>
      </c>
      <c r="H73" s="234" t="s">
        <v>3837</v>
      </c>
      <c r="I73" s="234" t="s">
        <v>25</v>
      </c>
      <c r="J73" s="234" t="s">
        <v>3838</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3839</v>
      </c>
      <c r="B74" s="234" t="s">
        <v>3840</v>
      </c>
      <c r="C74" s="234" t="s">
        <v>3841</v>
      </c>
      <c r="D74" s="234" t="s">
        <v>3835</v>
      </c>
      <c r="E74" s="234" t="s">
        <v>3842</v>
      </c>
      <c r="F74" s="234" t="s">
        <v>25</v>
      </c>
      <c r="G74" s="234" t="s">
        <v>3843</v>
      </c>
      <c r="H74" s="234" t="s">
        <v>3844</v>
      </c>
      <c r="I74" s="234" t="s">
        <v>3845</v>
      </c>
      <c r="J74" s="234" t="s">
        <v>3846</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3847</v>
      </c>
      <c r="B75" s="234" t="s">
        <v>3848</v>
      </c>
      <c r="C75" s="234" t="s">
        <v>3849</v>
      </c>
      <c r="D75" s="234" t="s">
        <v>3850</v>
      </c>
      <c r="E75" s="234" t="s">
        <v>3842</v>
      </c>
      <c r="F75" s="234" t="s">
        <v>3851</v>
      </c>
      <c r="G75" s="234" t="s">
        <v>3852</v>
      </c>
      <c r="H75" s="234" t="s">
        <v>3853</v>
      </c>
      <c r="I75" s="234" t="s">
        <v>3854</v>
      </c>
      <c r="J75" s="234" t="s">
        <v>3855</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3856</v>
      </c>
      <c r="B76" s="234" t="s">
        <v>3857</v>
      </c>
      <c r="C76" s="234" t="s">
        <v>3858</v>
      </c>
      <c r="D76" s="234" t="s">
        <v>3859</v>
      </c>
      <c r="E76" s="234" t="s">
        <v>25</v>
      </c>
      <c r="F76" s="234" t="s">
        <v>25</v>
      </c>
      <c r="G76" s="234" t="s">
        <v>25</v>
      </c>
      <c r="H76" s="234" t="s">
        <v>3860</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3861</v>
      </c>
      <c r="B77" s="234" t="s">
        <v>3862</v>
      </c>
      <c r="C77" s="234" t="s">
        <v>3863</v>
      </c>
      <c r="D77" s="234" t="s">
        <v>25</v>
      </c>
      <c r="E77" s="234" t="s">
        <v>25</v>
      </c>
      <c r="F77" s="234" t="s">
        <v>25</v>
      </c>
      <c r="G77" s="234" t="s">
        <v>3864</v>
      </c>
      <c r="H77" s="234" t="s">
        <v>3865</v>
      </c>
      <c r="I77" s="234" t="s">
        <v>25</v>
      </c>
      <c r="J77" s="234" t="s">
        <v>3866</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3867</v>
      </c>
      <c r="B78" s="234" t="s">
        <v>3868</v>
      </c>
      <c r="C78" s="234" t="s">
        <v>3869</v>
      </c>
      <c r="D78" s="234" t="s">
        <v>25</v>
      </c>
      <c r="E78" s="234" t="s">
        <v>25</v>
      </c>
      <c r="F78" s="234" t="s">
        <v>25</v>
      </c>
      <c r="G78" s="234" t="s">
        <v>3870</v>
      </c>
      <c r="H78" s="234" t="s">
        <v>3871</v>
      </c>
      <c r="I78" s="234" t="s">
        <v>3872</v>
      </c>
      <c r="J78" s="234" t="s">
        <v>3873</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3874</v>
      </c>
      <c r="B79" s="232" t="s">
        <v>3875</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237</v>
      </c>
      <c r="B80" s="233" t="s">
        <v>3876</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3877</v>
      </c>
      <c r="B81" s="234" t="s">
        <v>3878</v>
      </c>
      <c r="C81" s="234" t="s">
        <v>3879</v>
      </c>
      <c r="D81" s="234" t="s">
        <v>3675</v>
      </c>
      <c r="E81" s="234" t="s">
        <v>3880</v>
      </c>
      <c r="F81" s="234" t="s">
        <v>25</v>
      </c>
      <c r="G81" s="234" t="s">
        <v>25</v>
      </c>
      <c r="H81" s="234" t="s">
        <v>3881</v>
      </c>
      <c r="I81" s="234" t="s">
        <v>25</v>
      </c>
      <c r="J81" s="234" t="s">
        <v>3882</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3883</v>
      </c>
      <c r="B82" s="234" t="s">
        <v>3884</v>
      </c>
      <c r="C82" s="234" t="s">
        <v>3466</v>
      </c>
      <c r="D82" s="234" t="s">
        <v>3467</v>
      </c>
      <c r="E82" s="234" t="s">
        <v>25</v>
      </c>
      <c r="F82" s="234" t="s">
        <v>3469</v>
      </c>
      <c r="G82" s="234" t="s">
        <v>25</v>
      </c>
      <c r="H82" s="234" t="s">
        <v>3885</v>
      </c>
      <c r="I82" s="234" t="s">
        <v>25</v>
      </c>
      <c r="J82" s="234" t="s">
        <v>3886</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243</v>
      </c>
      <c r="B83" s="233" t="s">
        <v>3887</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3888</v>
      </c>
      <c r="B84" s="234" t="s">
        <v>3889</v>
      </c>
      <c r="C84" s="234" t="s">
        <v>3890</v>
      </c>
      <c r="D84" s="234" t="s">
        <v>3891</v>
      </c>
      <c r="E84" s="234" t="s">
        <v>25</v>
      </c>
      <c r="F84" s="234" t="s">
        <v>3892</v>
      </c>
      <c r="G84" s="234" t="s">
        <v>3893</v>
      </c>
      <c r="H84" s="234" t="s">
        <v>3894</v>
      </c>
      <c r="I84" s="234" t="s">
        <v>3895</v>
      </c>
      <c r="J84" s="234" t="s">
        <v>3896</v>
      </c>
      <c r="K84" s="237">
        <f>IF(COUNTIF(L84:AY84,"&lt;&gt;")=0,"",SUMPRODUCT(((Recommendations[ImplStatus]="Implemented")+(Recommendations[ImplStatus]="Compensated"))*ISNUMBER(MATCH(Recommendations[Id],L84:AY84,0)))/COUNTIF(L84:AY84,"&lt;&gt;"))</f>
        <v>0</v>
      </c>
      <c r="L84" s="240" t="s">
        <v>362</v>
      </c>
      <c r="M84" s="240" t="s">
        <v>367</v>
      </c>
      <c r="N84" s="240" t="s">
        <v>374</v>
      </c>
      <c r="O84" s="240" t="s">
        <v>379</v>
      </c>
      <c r="P84" s="240" t="s">
        <v>411</v>
      </c>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3897</v>
      </c>
      <c r="B85" s="234" t="s">
        <v>3898</v>
      </c>
      <c r="C85" s="234" t="s">
        <v>3899</v>
      </c>
      <c r="D85" s="234" t="s">
        <v>3900</v>
      </c>
      <c r="E85" s="234" t="s">
        <v>25</v>
      </c>
      <c r="F85" s="234" t="s">
        <v>25</v>
      </c>
      <c r="G85" s="234" t="s">
        <v>25</v>
      </c>
      <c r="H85" s="234" t="s">
        <v>3901</v>
      </c>
      <c r="I85" s="234" t="s">
        <v>3902</v>
      </c>
      <c r="J85" s="234" t="s">
        <v>3903</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3904</v>
      </c>
      <c r="B86" s="234" t="s">
        <v>3905</v>
      </c>
      <c r="C86" s="234" t="s">
        <v>3906</v>
      </c>
      <c r="D86" s="234" t="s">
        <v>3907</v>
      </c>
      <c r="E86" s="234" t="s">
        <v>25</v>
      </c>
      <c r="F86" s="234" t="s">
        <v>25</v>
      </c>
      <c r="G86" s="234" t="s">
        <v>3908</v>
      </c>
      <c r="H86" s="234" t="s">
        <v>3909</v>
      </c>
      <c r="I86" s="234" t="s">
        <v>25</v>
      </c>
      <c r="J86" s="234" t="s">
        <v>3910</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3911</v>
      </c>
      <c r="B87" s="234" t="s">
        <v>3912</v>
      </c>
      <c r="C87" s="234" t="s">
        <v>3913</v>
      </c>
      <c r="D87" s="234" t="s">
        <v>3914</v>
      </c>
      <c r="E87" s="234" t="s">
        <v>25</v>
      </c>
      <c r="F87" s="234" t="s">
        <v>3915</v>
      </c>
      <c r="G87" s="234" t="s">
        <v>25</v>
      </c>
      <c r="H87" s="234" t="s">
        <v>3916</v>
      </c>
      <c r="I87" s="234" t="s">
        <v>3917</v>
      </c>
      <c r="J87" s="234" t="s">
        <v>3918</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3919</v>
      </c>
      <c r="B88" s="232" t="s">
        <v>3920</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294</v>
      </c>
      <c r="B89" s="233" t="s">
        <v>3921</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3922</v>
      </c>
      <c r="B90" s="234" t="s">
        <v>3923</v>
      </c>
      <c r="C90" s="234" t="s">
        <v>3924</v>
      </c>
      <c r="D90" s="234" t="s">
        <v>3675</v>
      </c>
      <c r="E90" s="234" t="s">
        <v>3461</v>
      </c>
      <c r="F90" s="234" t="s">
        <v>25</v>
      </c>
      <c r="G90" s="234" t="s">
        <v>25</v>
      </c>
      <c r="H90" s="234" t="s">
        <v>3925</v>
      </c>
      <c r="I90" s="234" t="s">
        <v>25</v>
      </c>
      <c r="J90" s="234" t="s">
        <v>3926</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3927</v>
      </c>
      <c r="B91" s="234" t="s">
        <v>3928</v>
      </c>
      <c r="C91" s="234" t="s">
        <v>3929</v>
      </c>
      <c r="D91" s="234" t="s">
        <v>3467</v>
      </c>
      <c r="E91" s="234" t="s">
        <v>25</v>
      </c>
      <c r="F91" s="234" t="s">
        <v>3469</v>
      </c>
      <c r="G91" s="234" t="s">
        <v>25</v>
      </c>
      <c r="H91" s="234" t="s">
        <v>3930</v>
      </c>
      <c r="I91" s="234" t="s">
        <v>25</v>
      </c>
      <c r="J91" s="234" t="s">
        <v>3931</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299</v>
      </c>
      <c r="B92" s="233" t="s">
        <v>3932</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3933</v>
      </c>
      <c r="B93" s="234" t="s">
        <v>3934</v>
      </c>
      <c r="C93" s="234" t="s">
        <v>3935</v>
      </c>
      <c r="D93" s="234" t="s">
        <v>3936</v>
      </c>
      <c r="E93" s="234" t="s">
        <v>3937</v>
      </c>
      <c r="F93" s="234" t="s">
        <v>25</v>
      </c>
      <c r="G93" s="234" t="s">
        <v>25</v>
      </c>
      <c r="H93" s="234" t="s">
        <v>3938</v>
      </c>
      <c r="I93" s="234" t="s">
        <v>25</v>
      </c>
      <c r="J93" s="234" t="s">
        <v>3939</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3940</v>
      </c>
      <c r="B94" s="234" t="s">
        <v>3941</v>
      </c>
      <c r="C94" s="234" t="s">
        <v>3942</v>
      </c>
      <c r="D94" s="234" t="s">
        <v>3943</v>
      </c>
      <c r="E94" s="234" t="s">
        <v>25</v>
      </c>
      <c r="F94" s="234" t="s">
        <v>3944</v>
      </c>
      <c r="G94" s="234" t="s">
        <v>25</v>
      </c>
      <c r="H94" s="234" t="s">
        <v>3945</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3946</v>
      </c>
      <c r="B95" s="234" t="s">
        <v>3947</v>
      </c>
      <c r="C95" s="234" t="s">
        <v>3948</v>
      </c>
      <c r="D95" s="234" t="s">
        <v>3949</v>
      </c>
      <c r="E95" s="234" t="s">
        <v>25</v>
      </c>
      <c r="F95" s="234" t="s">
        <v>25</v>
      </c>
      <c r="G95" s="234" t="s">
        <v>25</v>
      </c>
      <c r="H95" s="234" t="s">
        <v>3950</v>
      </c>
      <c r="I95" s="234" t="s">
        <v>3951</v>
      </c>
      <c r="J95" s="234" t="s">
        <v>3952</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3953</v>
      </c>
      <c r="B96" s="234" t="s">
        <v>3954</v>
      </c>
      <c r="C96" s="234" t="s">
        <v>3955</v>
      </c>
      <c r="D96" s="234" t="s">
        <v>25</v>
      </c>
      <c r="E96" s="234" t="s">
        <v>25</v>
      </c>
      <c r="F96" s="234" t="s">
        <v>25</v>
      </c>
      <c r="G96" s="234" t="s">
        <v>25</v>
      </c>
      <c r="H96" s="234" t="s">
        <v>3956</v>
      </c>
      <c r="I96" s="234" t="s">
        <v>3902</v>
      </c>
      <c r="J96" s="234" t="s">
        <v>3957</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304</v>
      </c>
      <c r="B97" s="233" t="s">
        <v>3958</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3959</v>
      </c>
      <c r="B98" s="234" t="s">
        <v>3960</v>
      </c>
      <c r="C98" s="234" t="s">
        <v>3961</v>
      </c>
      <c r="D98" s="234" t="s">
        <v>3962</v>
      </c>
      <c r="E98" s="234" t="s">
        <v>25</v>
      </c>
      <c r="F98" s="234" t="s">
        <v>25</v>
      </c>
      <c r="G98" s="234" t="s">
        <v>25</v>
      </c>
      <c r="H98" s="234" t="s">
        <v>3963</v>
      </c>
      <c r="I98" s="234" t="s">
        <v>25</v>
      </c>
      <c r="J98" s="234" t="s">
        <v>3964</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3965</v>
      </c>
      <c r="B99" s="234" t="s">
        <v>3966</v>
      </c>
      <c r="C99" s="234" t="s">
        <v>3967</v>
      </c>
      <c r="D99" s="234" t="s">
        <v>3968</v>
      </c>
      <c r="E99" s="234" t="s">
        <v>3969</v>
      </c>
      <c r="F99" s="234" t="s">
        <v>25</v>
      </c>
      <c r="G99" s="234" t="s">
        <v>25</v>
      </c>
      <c r="H99" s="234" t="s">
        <v>3970</v>
      </c>
      <c r="I99" s="234" t="s">
        <v>25</v>
      </c>
      <c r="J99" s="234" t="s">
        <v>3971</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3972</v>
      </c>
      <c r="B100" s="234" t="s">
        <v>3973</v>
      </c>
      <c r="C100" s="234" t="s">
        <v>3974</v>
      </c>
      <c r="D100" s="234" t="s">
        <v>25</v>
      </c>
      <c r="E100" s="234" t="s">
        <v>25</v>
      </c>
      <c r="F100" s="234" t="s">
        <v>25</v>
      </c>
      <c r="G100" s="234" t="s">
        <v>25</v>
      </c>
      <c r="H100" s="234" t="s">
        <v>3975</v>
      </c>
      <c r="I100" s="234" t="s">
        <v>3976</v>
      </c>
      <c r="J100" s="234" t="s">
        <v>3977</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3978</v>
      </c>
      <c r="B101" s="234" t="s">
        <v>3979</v>
      </c>
      <c r="C101" s="234" t="s">
        <v>3980</v>
      </c>
      <c r="D101" s="234" t="s">
        <v>25</v>
      </c>
      <c r="E101" s="234" t="s">
        <v>25</v>
      </c>
      <c r="F101" s="234" t="s">
        <v>25</v>
      </c>
      <c r="G101" s="234" t="s">
        <v>25</v>
      </c>
      <c r="H101" s="234" t="s">
        <v>3981</v>
      </c>
      <c r="I101" s="234" t="s">
        <v>3902</v>
      </c>
      <c r="J101" s="234" t="s">
        <v>3982</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3983</v>
      </c>
      <c r="B102" s="234" t="s">
        <v>3984</v>
      </c>
      <c r="C102" s="234" t="s">
        <v>3985</v>
      </c>
      <c r="D102" s="234" t="s">
        <v>3986</v>
      </c>
      <c r="E102" s="234" t="s">
        <v>25</v>
      </c>
      <c r="F102" s="234" t="s">
        <v>25</v>
      </c>
      <c r="G102" s="234" t="s">
        <v>25</v>
      </c>
      <c r="H102" s="234" t="s">
        <v>3987</v>
      </c>
      <c r="I102" s="234" t="s">
        <v>25</v>
      </c>
      <c r="J102" s="234" t="s">
        <v>3988</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3989</v>
      </c>
      <c r="B103" s="234" t="s">
        <v>3990</v>
      </c>
      <c r="C103" s="234" t="s">
        <v>3991</v>
      </c>
      <c r="D103" s="234" t="s">
        <v>3986</v>
      </c>
      <c r="E103" s="234" t="s">
        <v>25</v>
      </c>
      <c r="F103" s="234" t="s">
        <v>3992</v>
      </c>
      <c r="G103" s="234" t="s">
        <v>25</v>
      </c>
      <c r="H103" s="234" t="s">
        <v>3993</v>
      </c>
      <c r="I103" s="234" t="s">
        <v>3994</v>
      </c>
      <c r="J103" s="234" t="s">
        <v>3995</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309</v>
      </c>
      <c r="B104" s="233" t="s">
        <v>3996</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3997</v>
      </c>
      <c r="B105" s="234" t="s">
        <v>3998</v>
      </c>
      <c r="C105" s="234" t="s">
        <v>3999</v>
      </c>
      <c r="D105" s="234" t="s">
        <v>4000</v>
      </c>
      <c r="E105" s="234" t="s">
        <v>4001</v>
      </c>
      <c r="F105" s="234" t="s">
        <v>25</v>
      </c>
      <c r="G105" s="234" t="s">
        <v>25</v>
      </c>
      <c r="H105" s="234" t="s">
        <v>4002</v>
      </c>
      <c r="I105" s="234" t="s">
        <v>4003</v>
      </c>
      <c r="J105" s="234" t="s">
        <v>4004</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4005</v>
      </c>
      <c r="B106" s="232" t="s">
        <v>4006</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327</v>
      </c>
      <c r="B107" s="233" t="s">
        <v>4007</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4008</v>
      </c>
      <c r="B108" s="234" t="s">
        <v>4009</v>
      </c>
      <c r="C108" s="234" t="s">
        <v>4010</v>
      </c>
      <c r="D108" s="234" t="s">
        <v>3675</v>
      </c>
      <c r="E108" s="234" t="s">
        <v>3461</v>
      </c>
      <c r="F108" s="234" t="s">
        <v>25</v>
      </c>
      <c r="G108" s="234" t="s">
        <v>25</v>
      </c>
      <c r="H108" s="234" t="s">
        <v>4011</v>
      </c>
      <c r="I108" s="234" t="s">
        <v>25</v>
      </c>
      <c r="J108" s="234" t="s">
        <v>4012</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4013</v>
      </c>
      <c r="B109" s="234" t="s">
        <v>4014</v>
      </c>
      <c r="C109" s="234" t="s">
        <v>4015</v>
      </c>
      <c r="D109" s="234" t="s">
        <v>3467</v>
      </c>
      <c r="E109" s="234" t="s">
        <v>25</v>
      </c>
      <c r="F109" s="234" t="s">
        <v>3469</v>
      </c>
      <c r="G109" s="234" t="s">
        <v>25</v>
      </c>
      <c r="H109" s="234" t="s">
        <v>4016</v>
      </c>
      <c r="I109" s="234" t="s">
        <v>25</v>
      </c>
      <c r="J109" s="234" t="s">
        <v>4017</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333</v>
      </c>
      <c r="B110" s="233" t="s">
        <v>4018</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4019</v>
      </c>
      <c r="B111" s="234" t="s">
        <v>4020</v>
      </c>
      <c r="C111" s="234" t="s">
        <v>4021</v>
      </c>
      <c r="D111" s="234" t="s">
        <v>4022</v>
      </c>
      <c r="E111" s="234" t="s">
        <v>25</v>
      </c>
      <c r="F111" s="234" t="s">
        <v>4023</v>
      </c>
      <c r="G111" s="234" t="s">
        <v>25</v>
      </c>
      <c r="H111" s="234" t="s">
        <v>4024</v>
      </c>
      <c r="I111" s="234" t="s">
        <v>4025</v>
      </c>
      <c r="J111" s="234" t="s">
        <v>4026</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4027</v>
      </c>
      <c r="B112" s="234" t="s">
        <v>4028</v>
      </c>
      <c r="C112" s="234" t="s">
        <v>4029</v>
      </c>
      <c r="D112" s="234" t="s">
        <v>4030</v>
      </c>
      <c r="E112" s="234" t="s">
        <v>25</v>
      </c>
      <c r="F112" s="234" t="s">
        <v>25</v>
      </c>
      <c r="G112" s="234" t="s">
        <v>25</v>
      </c>
      <c r="H112" s="234" t="s">
        <v>4031</v>
      </c>
      <c r="I112" s="234" t="s">
        <v>25</v>
      </c>
      <c r="J112" s="234" t="s">
        <v>4032</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4033</v>
      </c>
      <c r="B113" s="234" t="s">
        <v>4034</v>
      </c>
      <c r="C113" s="234" t="s">
        <v>4035</v>
      </c>
      <c r="D113" s="234" t="s">
        <v>4036</v>
      </c>
      <c r="E113" s="234" t="s">
        <v>25</v>
      </c>
      <c r="F113" s="234" t="s">
        <v>25</v>
      </c>
      <c r="G113" s="234" t="s">
        <v>25</v>
      </c>
      <c r="H113" s="234" t="s">
        <v>4037</v>
      </c>
      <c r="I113" s="234" t="s">
        <v>4038</v>
      </c>
      <c r="J113" s="234" t="s">
        <v>4039</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4040</v>
      </c>
      <c r="B114" s="234" t="s">
        <v>4041</v>
      </c>
      <c r="C114" s="234" t="s">
        <v>4042</v>
      </c>
      <c r="D114" s="234" t="s">
        <v>4043</v>
      </c>
      <c r="E114" s="234" t="s">
        <v>25</v>
      </c>
      <c r="F114" s="234" t="s">
        <v>25</v>
      </c>
      <c r="G114" s="234" t="s">
        <v>4044</v>
      </c>
      <c r="H114" s="234" t="s">
        <v>4045</v>
      </c>
      <c r="I114" s="234" t="s">
        <v>4046</v>
      </c>
      <c r="J114" s="234" t="s">
        <v>4047</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4048</v>
      </c>
      <c r="B115" s="234" t="s">
        <v>4049</v>
      </c>
      <c r="C115" s="234" t="s">
        <v>4050</v>
      </c>
      <c r="D115" s="234" t="s">
        <v>4051</v>
      </c>
      <c r="E115" s="234" t="s">
        <v>25</v>
      </c>
      <c r="F115" s="234" t="s">
        <v>4052</v>
      </c>
      <c r="G115" s="234" t="s">
        <v>25</v>
      </c>
      <c r="H115" s="234" t="s">
        <v>4053</v>
      </c>
      <c r="I115" s="234" t="s">
        <v>4053</v>
      </c>
      <c r="J115" s="234" t="s">
        <v>4054</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339</v>
      </c>
      <c r="B116" s="233" t="s">
        <v>4055</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4056</v>
      </c>
      <c r="B117" s="234" t="s">
        <v>4057</v>
      </c>
      <c r="C117" s="234" t="s">
        <v>4058</v>
      </c>
      <c r="D117" s="234" t="s">
        <v>4059</v>
      </c>
      <c r="E117" s="234" t="s">
        <v>25</v>
      </c>
      <c r="F117" s="234" t="s">
        <v>4060</v>
      </c>
      <c r="G117" s="234" t="s">
        <v>4061</v>
      </c>
      <c r="H117" s="234" t="s">
        <v>4062</v>
      </c>
      <c r="I117" s="234" t="s">
        <v>4063</v>
      </c>
      <c r="J117" s="234" t="s">
        <v>4064</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4065</v>
      </c>
      <c r="B118" s="234" t="s">
        <v>4066</v>
      </c>
      <c r="C118" s="234" t="s">
        <v>4067</v>
      </c>
      <c r="D118" s="234" t="s">
        <v>4068</v>
      </c>
      <c r="E118" s="234" t="s">
        <v>25</v>
      </c>
      <c r="F118" s="234" t="s">
        <v>25</v>
      </c>
      <c r="G118" s="234" t="s">
        <v>25</v>
      </c>
      <c r="H118" s="234" t="s">
        <v>4069</v>
      </c>
      <c r="I118" s="234" t="s">
        <v>3902</v>
      </c>
      <c r="J118" s="234" t="s">
        <v>4070</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4071</v>
      </c>
      <c r="B119" s="234" t="s">
        <v>4072</v>
      </c>
      <c r="C119" s="234" t="s">
        <v>4073</v>
      </c>
      <c r="D119" s="234" t="s">
        <v>4074</v>
      </c>
      <c r="E119" s="234" t="s">
        <v>25</v>
      </c>
      <c r="F119" s="234" t="s">
        <v>4075</v>
      </c>
      <c r="G119" s="234" t="s">
        <v>25</v>
      </c>
      <c r="H119" s="234" t="s">
        <v>4076</v>
      </c>
      <c r="I119" s="234" t="s">
        <v>4077</v>
      </c>
      <c r="J119" s="234" t="s">
        <v>4078</v>
      </c>
      <c r="K119" s="237">
        <f>IF(COUNTIF(L119:AY119,"&lt;&gt;")=0,"",SUMPRODUCT(((Recommendations[ImplStatus]="Implemented")+(Recommendations[ImplStatus]="Compensated"))*ISNUMBER(MATCH(Recommendations[Id],L119:AY119,0)))/COUNTIF(L119:AY119,"&lt;&gt;"))</f>
        <v>0</v>
      </c>
      <c r="L119" s="240" t="s">
        <v>18</v>
      </c>
      <c r="M119" s="240" t="s">
        <v>45</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345</v>
      </c>
      <c r="B120" s="233" t="s">
        <v>4079</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4080</v>
      </c>
      <c r="B121" s="234" t="s">
        <v>4081</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4082</v>
      </c>
      <c r="B122" s="234" t="s">
        <v>4083</v>
      </c>
      <c r="C122" s="234" t="s">
        <v>4084</v>
      </c>
      <c r="D122" s="234" t="s">
        <v>4085</v>
      </c>
      <c r="E122" s="234" t="s">
        <v>25</v>
      </c>
      <c r="F122" s="234" t="s">
        <v>4086</v>
      </c>
      <c r="G122" s="234" t="s">
        <v>25</v>
      </c>
      <c r="H122" s="234" t="s">
        <v>4087</v>
      </c>
      <c r="I122" s="234" t="s">
        <v>4088</v>
      </c>
      <c r="J122" s="234" t="s">
        <v>4089</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4090</v>
      </c>
      <c r="B123" s="234" t="s">
        <v>4091</v>
      </c>
      <c r="C123" s="234" t="s">
        <v>4092</v>
      </c>
      <c r="D123" s="234" t="s">
        <v>4093</v>
      </c>
      <c r="E123" s="234" t="s">
        <v>25</v>
      </c>
      <c r="F123" s="234" t="s">
        <v>4094</v>
      </c>
      <c r="G123" s="234" t="s">
        <v>25</v>
      </c>
      <c r="H123" s="234" t="s">
        <v>4095</v>
      </c>
      <c r="I123" s="234" t="s">
        <v>25</v>
      </c>
      <c r="J123" s="234" t="s">
        <v>4096</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350</v>
      </c>
      <c r="B124" s="233" t="s">
        <v>4097</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4098</v>
      </c>
      <c r="B125" s="234" t="s">
        <v>4099</v>
      </c>
      <c r="C125" s="234" t="s">
        <v>4100</v>
      </c>
      <c r="D125" s="234" t="s">
        <v>4101</v>
      </c>
      <c r="E125" s="234" t="s">
        <v>25</v>
      </c>
      <c r="F125" s="234" t="s">
        <v>25</v>
      </c>
      <c r="G125" s="234" t="s">
        <v>25</v>
      </c>
      <c r="H125" s="234" t="s">
        <v>4102</v>
      </c>
      <c r="I125" s="234" t="s">
        <v>25</v>
      </c>
      <c r="J125" s="234" t="s">
        <v>4103</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4104</v>
      </c>
      <c r="B126" s="234" t="s">
        <v>4105</v>
      </c>
      <c r="C126" s="234" t="s">
        <v>4106</v>
      </c>
      <c r="D126" s="234" t="s">
        <v>4107</v>
      </c>
      <c r="E126" s="234" t="s">
        <v>25</v>
      </c>
      <c r="F126" s="234" t="s">
        <v>4108</v>
      </c>
      <c r="G126" s="234" t="s">
        <v>25</v>
      </c>
      <c r="H126" s="234" t="s">
        <v>4109</v>
      </c>
      <c r="I126" s="234" t="s">
        <v>4110</v>
      </c>
      <c r="J126" s="234" t="s">
        <v>4111</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4112</v>
      </c>
      <c r="B127" s="234" t="s">
        <v>4113</v>
      </c>
      <c r="C127" s="234" t="s">
        <v>4114</v>
      </c>
      <c r="D127" s="234" t="s">
        <v>4115</v>
      </c>
      <c r="E127" s="234" t="s">
        <v>4116</v>
      </c>
      <c r="F127" s="234" t="s">
        <v>25</v>
      </c>
      <c r="G127" s="234" t="s">
        <v>25</v>
      </c>
      <c r="H127" s="234" t="s">
        <v>4117</v>
      </c>
      <c r="I127" s="234" t="s">
        <v>25</v>
      </c>
      <c r="J127" s="234" t="s">
        <v>4118</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4119</v>
      </c>
      <c r="B128" s="234" t="s">
        <v>4120</v>
      </c>
      <c r="C128" s="234" t="s">
        <v>4121</v>
      </c>
      <c r="D128" s="234" t="s">
        <v>25</v>
      </c>
      <c r="E128" s="234" t="s">
        <v>25</v>
      </c>
      <c r="F128" s="234" t="s">
        <v>25</v>
      </c>
      <c r="G128" s="234" t="s">
        <v>25</v>
      </c>
      <c r="H128" s="234" t="s">
        <v>4122</v>
      </c>
      <c r="I128" s="234" t="s">
        <v>4123</v>
      </c>
      <c r="J128" s="234" t="s">
        <v>4124</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4125</v>
      </c>
      <c r="B129" s="234" t="s">
        <v>4126</v>
      </c>
      <c r="C129" s="234" t="s">
        <v>4127</v>
      </c>
      <c r="D129" s="234" t="s">
        <v>25</v>
      </c>
      <c r="E129" s="234" t="s">
        <v>4128</v>
      </c>
      <c r="F129" s="234" t="s">
        <v>25</v>
      </c>
      <c r="G129" s="234" t="s">
        <v>25</v>
      </c>
      <c r="H129" s="234" t="s">
        <v>4129</v>
      </c>
      <c r="I129" s="234" t="s">
        <v>25</v>
      </c>
      <c r="J129" s="234" t="s">
        <v>4130</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4131</v>
      </c>
      <c r="B130" s="234" t="s">
        <v>4132</v>
      </c>
      <c r="C130" s="234" t="s">
        <v>4133</v>
      </c>
      <c r="D130" s="234" t="s">
        <v>25</v>
      </c>
      <c r="E130" s="234" t="s">
        <v>25</v>
      </c>
      <c r="F130" s="234" t="s">
        <v>25</v>
      </c>
      <c r="G130" s="234" t="s">
        <v>25</v>
      </c>
      <c r="H130" s="234" t="s">
        <v>4134</v>
      </c>
      <c r="I130" s="234" t="s">
        <v>25</v>
      </c>
      <c r="J130" s="234" t="s">
        <v>4135</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4136</v>
      </c>
      <c r="B131" s="232" t="s">
        <v>4137</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391</v>
      </c>
      <c r="B132" s="233" t="s">
        <v>4138</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4139</v>
      </c>
      <c r="B133" s="234" t="s">
        <v>4140</v>
      </c>
      <c r="C133" s="234" t="s">
        <v>4141</v>
      </c>
      <c r="D133" s="234" t="s">
        <v>3675</v>
      </c>
      <c r="E133" s="234" t="s">
        <v>3461</v>
      </c>
      <c r="F133" s="234" t="s">
        <v>25</v>
      </c>
      <c r="G133" s="234" t="s">
        <v>25</v>
      </c>
      <c r="H133" s="234" t="s">
        <v>4142</v>
      </c>
      <c r="I133" s="234" t="s">
        <v>25</v>
      </c>
      <c r="J133" s="234" t="s">
        <v>4143</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4144</v>
      </c>
      <c r="B134" s="234" t="s">
        <v>4145</v>
      </c>
      <c r="C134" s="234" t="s">
        <v>3679</v>
      </c>
      <c r="D134" s="234" t="s">
        <v>3467</v>
      </c>
      <c r="E134" s="234" t="s">
        <v>25</v>
      </c>
      <c r="F134" s="234" t="s">
        <v>3469</v>
      </c>
      <c r="G134" s="234" t="s">
        <v>25</v>
      </c>
      <c r="H134" s="234" t="s">
        <v>4146</v>
      </c>
      <c r="I134" s="234" t="s">
        <v>25</v>
      </c>
      <c r="J134" s="234" t="s">
        <v>4147</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396</v>
      </c>
      <c r="B135" s="233" t="s">
        <v>4148</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4149</v>
      </c>
      <c r="B136" s="234" t="s">
        <v>4150</v>
      </c>
      <c r="C136" s="234" t="s">
        <v>4151</v>
      </c>
      <c r="D136" s="234" t="s">
        <v>4152</v>
      </c>
      <c r="E136" s="234" t="s">
        <v>4153</v>
      </c>
      <c r="F136" s="234" t="s">
        <v>4154</v>
      </c>
      <c r="G136" s="234" t="s">
        <v>25</v>
      </c>
      <c r="H136" s="234" t="s">
        <v>4155</v>
      </c>
      <c r="I136" s="234" t="s">
        <v>25</v>
      </c>
      <c r="J136" s="234" t="s">
        <v>4156</v>
      </c>
      <c r="K136" s="237">
        <f>IF(COUNTIF(L136:AY136,"&lt;&gt;")=0,"",SUMPRODUCT(((Recommendations[ImplStatus]="Implemented")+(Recommendations[ImplStatus]="Compensated"))*ISNUMBER(MATCH(Recommendations[Id],L136:AY136,0)))/COUNTIF(L136:AY136,"&lt;&gt;"))</f>
        <v>0</v>
      </c>
      <c r="L136" s="240" t="s">
        <v>243</v>
      </c>
      <c r="M136" s="240" t="s">
        <v>248</v>
      </c>
      <c r="N136" s="240" t="s">
        <v>259</v>
      </c>
      <c r="O136" s="240" t="s">
        <v>264</v>
      </c>
      <c r="P136" s="240" t="s">
        <v>270</v>
      </c>
      <c r="Q136" s="240" t="s">
        <v>281</v>
      </c>
      <c r="R136" s="240" t="s">
        <v>391</v>
      </c>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4157</v>
      </c>
      <c r="B137" s="234" t="s">
        <v>4158</v>
      </c>
      <c r="C137" s="234" t="s">
        <v>4159</v>
      </c>
      <c r="D137" s="234" t="s">
        <v>4160</v>
      </c>
      <c r="E137" s="234" t="s">
        <v>25</v>
      </c>
      <c r="F137" s="234" t="s">
        <v>25</v>
      </c>
      <c r="G137" s="234" t="s">
        <v>25</v>
      </c>
      <c r="H137" s="234" t="s">
        <v>4161</v>
      </c>
      <c r="I137" s="234" t="s">
        <v>25</v>
      </c>
      <c r="J137" s="234" t="s">
        <v>4162</v>
      </c>
      <c r="K137" s="237">
        <f>IF(COUNTIF(L137:AY137,"&lt;&gt;")=0,"",SUMPRODUCT(((Recommendations[ImplStatus]="Implemented")+(Recommendations[ImplStatus]="Compensated"))*ISNUMBER(MATCH(Recommendations[Id],L137:AY137,0)))/COUNTIF(L137:AY137,"&lt;&gt;"))</f>
        <v>0</v>
      </c>
      <c r="L137" s="240" t="s">
        <v>248</v>
      </c>
      <c r="M137" s="240" t="s">
        <v>275</v>
      </c>
      <c r="N137" s="240" t="s">
        <v>281</v>
      </c>
      <c r="O137" s="240" t="s">
        <v>391</v>
      </c>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4163</v>
      </c>
      <c r="B138" s="234" t="s">
        <v>4164</v>
      </c>
      <c r="C138" s="234" t="s">
        <v>4165</v>
      </c>
      <c r="D138" s="234" t="s">
        <v>25</v>
      </c>
      <c r="E138" s="234" t="s">
        <v>25</v>
      </c>
      <c r="F138" s="234" t="s">
        <v>25</v>
      </c>
      <c r="G138" s="234" t="s">
        <v>25</v>
      </c>
      <c r="H138" s="234" t="s">
        <v>4166</v>
      </c>
      <c r="I138" s="234" t="s">
        <v>25</v>
      </c>
      <c r="J138" s="234" t="s">
        <v>4167</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4168</v>
      </c>
      <c r="B139" s="234" t="s">
        <v>4169</v>
      </c>
      <c r="C139" s="234" t="s">
        <v>4170</v>
      </c>
      <c r="D139" s="234" t="s">
        <v>4171</v>
      </c>
      <c r="E139" s="234" t="s">
        <v>25</v>
      </c>
      <c r="F139" s="234" t="s">
        <v>25</v>
      </c>
      <c r="G139" s="234" t="s">
        <v>25</v>
      </c>
      <c r="H139" s="234" t="s">
        <v>4172</v>
      </c>
      <c r="I139" s="234" t="s">
        <v>4173</v>
      </c>
      <c r="J139" s="234" t="s">
        <v>4174</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4175</v>
      </c>
      <c r="B140" s="234" t="s">
        <v>4176</v>
      </c>
      <c r="C140" s="234" t="s">
        <v>4177</v>
      </c>
      <c r="D140" s="234" t="s">
        <v>4178</v>
      </c>
      <c r="E140" s="234" t="s">
        <v>25</v>
      </c>
      <c r="F140" s="234" t="s">
        <v>25</v>
      </c>
      <c r="G140" s="234" t="s">
        <v>25</v>
      </c>
      <c r="H140" s="234" t="s">
        <v>4179</v>
      </c>
      <c r="I140" s="234" t="s">
        <v>3902</v>
      </c>
      <c r="J140" s="234" t="s">
        <v>4180</v>
      </c>
      <c r="K140" s="237">
        <f>IF(COUNTIF(L140:AY140,"&lt;&gt;")=0,"",SUMPRODUCT(((Recommendations[ImplStatus]="Implemented")+(Recommendations[ImplStatus]="Compensated"))*ISNUMBER(MATCH(Recommendations[Id],L140:AY140,0)))/COUNTIF(L140:AY140,"&lt;&gt;"))</f>
        <v>0</v>
      </c>
      <c r="L140" s="240" t="s">
        <v>259</v>
      </c>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4181</v>
      </c>
      <c r="B141" s="234" t="s">
        <v>4182</v>
      </c>
      <c r="C141" s="234" t="s">
        <v>4183</v>
      </c>
      <c r="D141" s="234" t="s">
        <v>25</v>
      </c>
      <c r="E141" s="234" t="s">
        <v>4184</v>
      </c>
      <c r="F141" s="234" t="s">
        <v>25</v>
      </c>
      <c r="G141" s="234" t="s">
        <v>25</v>
      </c>
      <c r="H141" s="234" t="s">
        <v>4185</v>
      </c>
      <c r="I141" s="234" t="s">
        <v>3902</v>
      </c>
      <c r="J141" s="234" t="s">
        <v>4186</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4187</v>
      </c>
      <c r="B142" s="234" t="s">
        <v>4188</v>
      </c>
      <c r="C142" s="234" t="s">
        <v>4189</v>
      </c>
      <c r="D142" s="234" t="s">
        <v>4190</v>
      </c>
      <c r="E142" s="234" t="s">
        <v>4184</v>
      </c>
      <c r="F142" s="234" t="s">
        <v>25</v>
      </c>
      <c r="G142" s="234" t="s">
        <v>25</v>
      </c>
      <c r="H142" s="234" t="s">
        <v>4191</v>
      </c>
      <c r="I142" s="234" t="s">
        <v>4192</v>
      </c>
      <c r="J142" s="234" t="s">
        <v>4193</v>
      </c>
      <c r="K142" s="237">
        <f>IF(COUNTIF(L142:AY142,"&lt;&gt;")=0,"",SUMPRODUCT(((Recommendations[ImplStatus]="Implemented")+(Recommendations[ImplStatus]="Compensated"))*ISNUMBER(MATCH(Recommendations[Id],L142:AY142,0)))/COUNTIF(L142:AY142,"&lt;&gt;"))</f>
        <v>0</v>
      </c>
      <c r="L142" s="240" t="s">
        <v>264</v>
      </c>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401</v>
      </c>
      <c r="B143" s="233" t="s">
        <v>4194</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4195</v>
      </c>
      <c r="B144" s="234" t="s">
        <v>4196</v>
      </c>
      <c r="C144" s="234" t="s">
        <v>4197</v>
      </c>
      <c r="D144" s="234" t="s">
        <v>25</v>
      </c>
      <c r="E144" s="234" t="s">
        <v>25</v>
      </c>
      <c r="F144" s="234" t="s">
        <v>25</v>
      </c>
      <c r="G144" s="234" t="s">
        <v>25</v>
      </c>
      <c r="H144" s="234" t="s">
        <v>4198</v>
      </c>
      <c r="I144" s="234" t="s">
        <v>25</v>
      </c>
      <c r="J144" s="234" t="s">
        <v>4199</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4200</v>
      </c>
      <c r="B145" s="234" t="s">
        <v>4201</v>
      </c>
      <c r="C145" s="234" t="s">
        <v>4202</v>
      </c>
      <c r="D145" s="234" t="s">
        <v>25</v>
      </c>
      <c r="E145" s="234" t="s">
        <v>25</v>
      </c>
      <c r="F145" s="234" t="s">
        <v>25</v>
      </c>
      <c r="G145" s="234" t="s">
        <v>25</v>
      </c>
      <c r="H145" s="234" t="s">
        <v>4203</v>
      </c>
      <c r="I145" s="234" t="s">
        <v>25</v>
      </c>
      <c r="J145" s="234" t="s">
        <v>4204</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4205</v>
      </c>
      <c r="B146" s="234" t="s">
        <v>4206</v>
      </c>
      <c r="C146" s="234" t="s">
        <v>4207</v>
      </c>
      <c r="D146" s="234" t="s">
        <v>4208</v>
      </c>
      <c r="E146" s="234" t="s">
        <v>25</v>
      </c>
      <c r="F146" s="234" t="s">
        <v>25</v>
      </c>
      <c r="G146" s="234" t="s">
        <v>25</v>
      </c>
      <c r="H146" s="234" t="s">
        <v>4209</v>
      </c>
      <c r="I146" s="234" t="s">
        <v>25</v>
      </c>
      <c r="J146" s="234" t="s">
        <v>4210</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4211</v>
      </c>
      <c r="B147" s="232" t="s">
        <v>4212</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417</v>
      </c>
      <c r="B148" s="233" t="s">
        <v>4213</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4214</v>
      </c>
      <c r="B149" s="234" t="s">
        <v>4215</v>
      </c>
      <c r="C149" s="234" t="s">
        <v>4216</v>
      </c>
      <c r="D149" s="234" t="s">
        <v>3675</v>
      </c>
      <c r="E149" s="234" t="s">
        <v>3461</v>
      </c>
      <c r="F149" s="234" t="s">
        <v>25</v>
      </c>
      <c r="G149" s="234" t="s">
        <v>25</v>
      </c>
      <c r="H149" s="234" t="s">
        <v>4217</v>
      </c>
      <c r="I149" s="234" t="s">
        <v>25</v>
      </c>
      <c r="J149" s="234" t="s">
        <v>4218</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4219</v>
      </c>
      <c r="B150" s="234" t="s">
        <v>4220</v>
      </c>
      <c r="C150" s="234" t="s">
        <v>3466</v>
      </c>
      <c r="D150" s="234" t="s">
        <v>3467</v>
      </c>
      <c r="E150" s="234" t="s">
        <v>25</v>
      </c>
      <c r="F150" s="234" t="s">
        <v>3469</v>
      </c>
      <c r="G150" s="234" t="s">
        <v>25</v>
      </c>
      <c r="H150" s="234" t="s">
        <v>4221</v>
      </c>
      <c r="I150" s="234" t="s">
        <v>25</v>
      </c>
      <c r="J150" s="234" t="s">
        <v>4222</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423</v>
      </c>
      <c r="B151" s="233" t="s">
        <v>4223</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4224</v>
      </c>
      <c r="B152" s="234" t="s">
        <v>4225</v>
      </c>
      <c r="C152" s="234" t="s">
        <v>4226</v>
      </c>
      <c r="D152" s="234" t="s">
        <v>25</v>
      </c>
      <c r="E152" s="234" t="s">
        <v>25</v>
      </c>
      <c r="F152" s="234" t="s">
        <v>25</v>
      </c>
      <c r="G152" s="234" t="s">
        <v>25</v>
      </c>
      <c r="H152" s="234" t="s">
        <v>4227</v>
      </c>
      <c r="I152" s="234" t="s">
        <v>4228</v>
      </c>
      <c r="J152" s="234" t="s">
        <v>4229</v>
      </c>
      <c r="K152" s="237">
        <f>IF(COUNTIF(L152:AY152,"&lt;&gt;")=0,"",SUMPRODUCT(((Recommendations[ImplStatus]="Implemented")+(Recommendations[ImplStatus]="Compensated"))*ISNUMBER(MATCH(Recommendations[Id],L152:AY152,0)))/COUNTIF(L152:AY152,"&lt;&gt;"))</f>
        <v>0</v>
      </c>
      <c r="L152" s="240" t="s">
        <v>287</v>
      </c>
      <c r="M152" s="240" t="s">
        <v>304</v>
      </c>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4230</v>
      </c>
      <c r="B153" s="234" t="s">
        <v>4231</v>
      </c>
      <c r="C153" s="234" t="s">
        <v>4232</v>
      </c>
      <c r="D153" s="234" t="s">
        <v>4233</v>
      </c>
      <c r="E153" s="234" t="s">
        <v>25</v>
      </c>
      <c r="F153" s="234" t="s">
        <v>4234</v>
      </c>
      <c r="G153" s="234" t="s">
        <v>25</v>
      </c>
      <c r="H153" s="234" t="s">
        <v>4235</v>
      </c>
      <c r="I153" s="234" t="s">
        <v>4236</v>
      </c>
      <c r="J153" s="234" t="s">
        <v>4237</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4238</v>
      </c>
      <c r="B154" s="234" t="s">
        <v>4239</v>
      </c>
      <c r="C154" s="234" t="s">
        <v>4240</v>
      </c>
      <c r="D154" s="234" t="s">
        <v>25</v>
      </c>
      <c r="E154" s="234" t="s">
        <v>25</v>
      </c>
      <c r="F154" s="234" t="s">
        <v>4241</v>
      </c>
      <c r="G154" s="234" t="s">
        <v>25</v>
      </c>
      <c r="H154" s="234" t="s">
        <v>4242</v>
      </c>
      <c r="I154" s="234" t="s">
        <v>25</v>
      </c>
      <c r="J154" s="234" t="s">
        <v>4243</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4244</v>
      </c>
      <c r="B155" s="234" t="s">
        <v>4245</v>
      </c>
      <c r="C155" s="234" t="s">
        <v>4246</v>
      </c>
      <c r="D155" s="234" t="s">
        <v>25</v>
      </c>
      <c r="E155" s="234" t="s">
        <v>25</v>
      </c>
      <c r="F155" s="234" t="s">
        <v>25</v>
      </c>
      <c r="G155" s="234" t="s">
        <v>25</v>
      </c>
      <c r="H155" s="234" t="s">
        <v>4247</v>
      </c>
      <c r="I155" s="234" t="s">
        <v>4248</v>
      </c>
      <c r="J155" s="234" t="s">
        <v>4249</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4250</v>
      </c>
      <c r="B156" s="234" t="s">
        <v>4251</v>
      </c>
      <c r="C156" s="234" t="s">
        <v>4252</v>
      </c>
      <c r="D156" s="234" t="s">
        <v>25</v>
      </c>
      <c r="E156" s="234" t="s">
        <v>25</v>
      </c>
      <c r="F156" s="234" t="s">
        <v>25</v>
      </c>
      <c r="G156" s="234" t="s">
        <v>25</v>
      </c>
      <c r="H156" s="234" t="s">
        <v>4253</v>
      </c>
      <c r="I156" s="234" t="s">
        <v>25</v>
      </c>
      <c r="J156" s="234" t="s">
        <v>4254</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4255</v>
      </c>
      <c r="B157" s="234" t="s">
        <v>4256</v>
      </c>
      <c r="C157" s="234" t="s">
        <v>4257</v>
      </c>
      <c r="D157" s="234" t="s">
        <v>4258</v>
      </c>
      <c r="E157" s="234" t="s">
        <v>25</v>
      </c>
      <c r="F157" s="234" t="s">
        <v>25</v>
      </c>
      <c r="G157" s="234" t="s">
        <v>25</v>
      </c>
      <c r="H157" s="234" t="s">
        <v>4259</v>
      </c>
      <c r="I157" s="234" t="s">
        <v>25</v>
      </c>
      <c r="J157" s="234" t="s">
        <v>4260</v>
      </c>
      <c r="K157" s="237">
        <f>IF(COUNTIF(L157:AY157,"&lt;&gt;")=0,"",SUMPRODUCT(((Recommendations[ImplStatus]="Implemented")+(Recommendations[ImplStatus]="Compensated"))*ISNUMBER(MATCH(Recommendations[Id],L157:AY157,0)))/COUNTIF(L157:AY157,"&lt;&gt;"))</f>
        <v>0</v>
      </c>
      <c r="L157" s="240" t="s">
        <v>253</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4261</v>
      </c>
      <c r="B158" s="234" t="s">
        <v>4262</v>
      </c>
      <c r="C158" s="234" t="s">
        <v>4263</v>
      </c>
      <c r="D158" s="234" t="s">
        <v>4264</v>
      </c>
      <c r="E158" s="234" t="s">
        <v>25</v>
      </c>
      <c r="F158" s="234" t="s">
        <v>25</v>
      </c>
      <c r="G158" s="234" t="s">
        <v>25</v>
      </c>
      <c r="H158" s="234" t="s">
        <v>25</v>
      </c>
      <c r="I158" s="234" t="s">
        <v>25</v>
      </c>
      <c r="J158" s="234" t="s">
        <v>4265</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4266</v>
      </c>
      <c r="B159" s="234" t="s">
        <v>4267</v>
      </c>
      <c r="C159" s="234" t="s">
        <v>4268</v>
      </c>
      <c r="D159" s="234" t="s">
        <v>4269</v>
      </c>
      <c r="E159" s="234" t="s">
        <v>25</v>
      </c>
      <c r="F159" s="234" t="s">
        <v>4270</v>
      </c>
      <c r="G159" s="234" t="s">
        <v>25</v>
      </c>
      <c r="H159" s="234" t="s">
        <v>4271</v>
      </c>
      <c r="I159" s="234" t="s">
        <v>4272</v>
      </c>
      <c r="J159" s="234" t="s">
        <v>4273</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428</v>
      </c>
      <c r="B160" s="233" t="s">
        <v>4274</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4275</v>
      </c>
      <c r="B161" s="234" t="s">
        <v>4276</v>
      </c>
      <c r="C161" s="234" t="s">
        <v>4277</v>
      </c>
      <c r="D161" s="234" t="s">
        <v>4278</v>
      </c>
      <c r="E161" s="234" t="s">
        <v>25</v>
      </c>
      <c r="F161" s="234" t="s">
        <v>25</v>
      </c>
      <c r="G161" s="234" t="s">
        <v>4279</v>
      </c>
      <c r="H161" s="234" t="s">
        <v>4280</v>
      </c>
      <c r="I161" s="234" t="s">
        <v>4281</v>
      </c>
      <c r="J161" s="234" t="s">
        <v>4282</v>
      </c>
      <c r="K161" s="237">
        <f>IF(COUNTIF(L161:AY161,"&lt;&gt;")=0,"",SUMPRODUCT(((Recommendations[ImplStatus]="Implemented")+(Recommendations[ImplStatus]="Compensated"))*ISNUMBER(MATCH(Recommendations[Id],L161:AY161,0)))/COUNTIF(L161:AY161,"&lt;&gt;"))</f>
        <v>0</v>
      </c>
      <c r="L161" s="240" t="s">
        <v>287</v>
      </c>
      <c r="M161" s="240" t="s">
        <v>309</v>
      </c>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4283</v>
      </c>
      <c r="B162" s="234" t="s">
        <v>4284</v>
      </c>
      <c r="C162" s="234" t="s">
        <v>4285</v>
      </c>
      <c r="D162" s="234" t="s">
        <v>4286</v>
      </c>
      <c r="E162" s="234" t="s">
        <v>25</v>
      </c>
      <c r="F162" s="234" t="s">
        <v>25</v>
      </c>
      <c r="G162" s="234" t="s">
        <v>25</v>
      </c>
      <c r="H162" s="234" t="s">
        <v>4287</v>
      </c>
      <c r="I162" s="234" t="s">
        <v>25</v>
      </c>
      <c r="J162" s="234" t="s">
        <v>4288</v>
      </c>
      <c r="K162" s="237">
        <f>IF(COUNTIF(L162:AY162,"&lt;&gt;")=0,"",SUMPRODUCT(((Recommendations[ImplStatus]="Implemented")+(Recommendations[ImplStatus]="Compensated"))*ISNUMBER(MATCH(Recommendations[Id],L162:AY162,0)))/COUNTIF(L162:AY162,"&lt;&gt;"))</f>
        <v>0</v>
      </c>
      <c r="L162" s="240" t="s">
        <v>309</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4289</v>
      </c>
      <c r="B163" s="234" t="s">
        <v>4290</v>
      </c>
      <c r="C163" s="234" t="s">
        <v>4291</v>
      </c>
      <c r="D163" s="234" t="s">
        <v>4286</v>
      </c>
      <c r="E163" s="234" t="s">
        <v>25</v>
      </c>
      <c r="F163" s="234" t="s">
        <v>4292</v>
      </c>
      <c r="G163" s="234" t="s">
        <v>25</v>
      </c>
      <c r="H163" s="234" t="s">
        <v>4293</v>
      </c>
      <c r="I163" s="234" t="s">
        <v>25</v>
      </c>
      <c r="J163" s="234" t="s">
        <v>4294</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4295</v>
      </c>
      <c r="B164" s="234" t="s">
        <v>4296</v>
      </c>
      <c r="C164" s="234" t="s">
        <v>4297</v>
      </c>
      <c r="D164" s="234" t="s">
        <v>4298</v>
      </c>
      <c r="E164" s="234" t="s">
        <v>25</v>
      </c>
      <c r="F164" s="234" t="s">
        <v>25</v>
      </c>
      <c r="G164" s="234" t="s">
        <v>25</v>
      </c>
      <c r="H164" s="234" t="s">
        <v>4299</v>
      </c>
      <c r="I164" s="234" t="s">
        <v>4300</v>
      </c>
      <c r="J164" s="234" t="s">
        <v>4301</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4302</v>
      </c>
      <c r="B165" s="234" t="s">
        <v>4303</v>
      </c>
      <c r="C165" s="234" t="s">
        <v>4304</v>
      </c>
      <c r="D165" s="234" t="s">
        <v>25</v>
      </c>
      <c r="E165" s="234" t="s">
        <v>25</v>
      </c>
      <c r="F165" s="234" t="s">
        <v>25</v>
      </c>
      <c r="G165" s="234" t="s">
        <v>25</v>
      </c>
      <c r="H165" s="234" t="s">
        <v>4305</v>
      </c>
      <c r="I165" s="234" t="s">
        <v>25</v>
      </c>
      <c r="J165" s="234" t="s">
        <v>4306</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4307</v>
      </c>
      <c r="B166" s="234" t="s">
        <v>4308</v>
      </c>
      <c r="C166" s="234" t="s">
        <v>4309</v>
      </c>
      <c r="D166" s="234" t="s">
        <v>4310</v>
      </c>
      <c r="E166" s="234" t="s">
        <v>25</v>
      </c>
      <c r="F166" s="234" t="s">
        <v>25</v>
      </c>
      <c r="G166" s="234" t="s">
        <v>25</v>
      </c>
      <c r="H166" s="234" t="s">
        <v>4311</v>
      </c>
      <c r="I166" s="234" t="s">
        <v>4312</v>
      </c>
      <c r="J166" s="234" t="s">
        <v>4313</v>
      </c>
      <c r="K166" s="237">
        <f>IF(COUNTIF(L166:AY166,"&lt;&gt;")=0,"",SUMPRODUCT(((Recommendations[ImplStatus]="Implemented")+(Recommendations[ImplStatus]="Compensated"))*ISNUMBER(MATCH(Recommendations[Id],L166:AY166,0)))/COUNTIF(L166:AY166,"&lt;&gt;"))</f>
        <v>0</v>
      </c>
      <c r="L166" s="240" t="s">
        <v>321</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4314</v>
      </c>
      <c r="B167" s="234" t="s">
        <v>4315</v>
      </c>
      <c r="C167" s="234" t="s">
        <v>4316</v>
      </c>
      <c r="D167" s="234" t="s">
        <v>25</v>
      </c>
      <c r="E167" s="234" t="s">
        <v>25</v>
      </c>
      <c r="F167" s="234" t="s">
        <v>25</v>
      </c>
      <c r="G167" s="234" t="s">
        <v>25</v>
      </c>
      <c r="H167" s="234" t="s">
        <v>4317</v>
      </c>
      <c r="I167" s="234" t="s">
        <v>4318</v>
      </c>
      <c r="J167" s="234" t="s">
        <v>4319</v>
      </c>
      <c r="K167" s="237">
        <f>IF(COUNTIF(L167:AY167,"&lt;&gt;")=0,"",SUMPRODUCT(((Recommendations[ImplStatus]="Implemented")+(Recommendations[ImplStatus]="Compensated"))*ISNUMBER(MATCH(Recommendations[Id],L167:AY167,0)))/COUNTIF(L167:AY167,"&lt;&gt;"))</f>
        <v>0</v>
      </c>
      <c r="L167" s="240" t="s">
        <v>321</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4320</v>
      </c>
      <c r="B168" s="234" t="s">
        <v>4321</v>
      </c>
      <c r="C168" s="234" t="s">
        <v>4322</v>
      </c>
      <c r="D168" s="234" t="s">
        <v>4323</v>
      </c>
      <c r="E168" s="234" t="s">
        <v>25</v>
      </c>
      <c r="F168" s="234" t="s">
        <v>25</v>
      </c>
      <c r="G168" s="234" t="s">
        <v>25</v>
      </c>
      <c r="H168" s="234" t="s">
        <v>4324</v>
      </c>
      <c r="I168" s="234" t="s">
        <v>25</v>
      </c>
      <c r="J168" s="234" t="s">
        <v>4325</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4326</v>
      </c>
      <c r="B169" s="234" t="s">
        <v>4327</v>
      </c>
      <c r="C169" s="234" t="s">
        <v>4328</v>
      </c>
      <c r="D169" s="234" t="s">
        <v>4329</v>
      </c>
      <c r="E169" s="234" t="s">
        <v>25</v>
      </c>
      <c r="F169" s="234" t="s">
        <v>25</v>
      </c>
      <c r="G169" s="234" t="s">
        <v>4330</v>
      </c>
      <c r="H169" s="234" t="s">
        <v>4331</v>
      </c>
      <c r="I169" s="234" t="s">
        <v>4332</v>
      </c>
      <c r="J169" s="234" t="s">
        <v>4333</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4334</v>
      </c>
      <c r="B170" s="234" t="s">
        <v>4335</v>
      </c>
      <c r="C170" s="234" t="s">
        <v>4336</v>
      </c>
      <c r="D170" s="234" t="s">
        <v>4337</v>
      </c>
      <c r="E170" s="234" t="s">
        <v>25</v>
      </c>
      <c r="F170" s="234" t="s">
        <v>25</v>
      </c>
      <c r="G170" s="234" t="s">
        <v>25</v>
      </c>
      <c r="H170" s="234" t="s">
        <v>4338</v>
      </c>
      <c r="I170" s="234" t="s">
        <v>4339</v>
      </c>
      <c r="J170" s="234" t="s">
        <v>4340</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4341</v>
      </c>
      <c r="B171" s="234" t="s">
        <v>4342</v>
      </c>
      <c r="C171" s="234" t="s">
        <v>4336</v>
      </c>
      <c r="D171" s="234" t="s">
        <v>4343</v>
      </c>
      <c r="E171" s="234" t="s">
        <v>25</v>
      </c>
      <c r="F171" s="234" t="s">
        <v>25</v>
      </c>
      <c r="G171" s="234" t="s">
        <v>4344</v>
      </c>
      <c r="H171" s="234" t="s">
        <v>4338</v>
      </c>
      <c r="I171" s="234" t="s">
        <v>4345</v>
      </c>
      <c r="J171" s="234" t="s">
        <v>4346</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4347</v>
      </c>
      <c r="B172" s="234" t="s">
        <v>4348</v>
      </c>
      <c r="C172" s="234" t="s">
        <v>4349</v>
      </c>
      <c r="D172" s="234" t="s">
        <v>4350</v>
      </c>
      <c r="E172" s="234" t="s">
        <v>25</v>
      </c>
      <c r="F172" s="234" t="s">
        <v>25</v>
      </c>
      <c r="G172" s="234" t="s">
        <v>25</v>
      </c>
      <c r="H172" s="234" t="s">
        <v>4351</v>
      </c>
      <c r="I172" s="234" t="s">
        <v>25</v>
      </c>
      <c r="J172" s="234" t="s">
        <v>4352</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957</v>
      </c>
      <c r="B173" s="233" t="s">
        <v>4353</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4354</v>
      </c>
      <c r="B174" s="234" t="s">
        <v>4355</v>
      </c>
      <c r="C174" s="234" t="s">
        <v>4356</v>
      </c>
      <c r="D174" s="234" t="s">
        <v>4357</v>
      </c>
      <c r="E174" s="234" t="s">
        <v>4358</v>
      </c>
      <c r="F174" s="234" t="s">
        <v>25</v>
      </c>
      <c r="G174" s="234" t="s">
        <v>25</v>
      </c>
      <c r="H174" s="234" t="s">
        <v>4359</v>
      </c>
      <c r="I174" s="234" t="s">
        <v>4360</v>
      </c>
      <c r="J174" s="234" t="s">
        <v>4361</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4362</v>
      </c>
      <c r="B175" s="234" t="s">
        <v>4363</v>
      </c>
      <c r="C175" s="234" t="s">
        <v>4364</v>
      </c>
      <c r="D175" s="234" t="s">
        <v>25</v>
      </c>
      <c r="E175" s="234" t="s">
        <v>4365</v>
      </c>
      <c r="F175" s="234" t="s">
        <v>25</v>
      </c>
      <c r="G175" s="234" t="s">
        <v>25</v>
      </c>
      <c r="H175" s="234" t="s">
        <v>4366</v>
      </c>
      <c r="I175" s="234" t="s">
        <v>25</v>
      </c>
      <c r="J175" s="234" t="s">
        <v>4367</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4368</v>
      </c>
      <c r="B176" s="234" t="s">
        <v>4369</v>
      </c>
      <c r="C176" s="234" t="s">
        <v>4370</v>
      </c>
      <c r="D176" s="234" t="s">
        <v>25</v>
      </c>
      <c r="E176" s="234" t="s">
        <v>4371</v>
      </c>
      <c r="F176" s="234" t="s">
        <v>25</v>
      </c>
      <c r="G176" s="234" t="s">
        <v>25</v>
      </c>
      <c r="H176" s="234" t="s">
        <v>4372</v>
      </c>
      <c r="I176" s="234" t="s">
        <v>4373</v>
      </c>
      <c r="J176" s="234" t="s">
        <v>4374</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962</v>
      </c>
      <c r="B177" s="233" t="s">
        <v>4375</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4376</v>
      </c>
      <c r="B178" s="234" t="s">
        <v>4377</v>
      </c>
      <c r="C178" s="234" t="s">
        <v>4378</v>
      </c>
      <c r="D178" s="234" t="s">
        <v>4379</v>
      </c>
      <c r="E178" s="234" t="s">
        <v>4380</v>
      </c>
      <c r="F178" s="234" t="s">
        <v>4381</v>
      </c>
      <c r="G178" s="234" t="s">
        <v>25</v>
      </c>
      <c r="H178" s="234" t="s">
        <v>4382</v>
      </c>
      <c r="I178" s="234" t="s">
        <v>4383</v>
      </c>
      <c r="J178" s="234" t="s">
        <v>4384</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966</v>
      </c>
      <c r="B179" s="233" t="s">
        <v>4385</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4386</v>
      </c>
      <c r="B180" s="234" t="s">
        <v>4387</v>
      </c>
      <c r="C180" s="234" t="s">
        <v>4388</v>
      </c>
      <c r="D180" s="234" t="s">
        <v>4379</v>
      </c>
      <c r="E180" s="234" t="s">
        <v>4389</v>
      </c>
      <c r="F180" s="234" t="s">
        <v>25</v>
      </c>
      <c r="G180" s="234" t="s">
        <v>25</v>
      </c>
      <c r="H180" s="234" t="s">
        <v>4390</v>
      </c>
      <c r="I180" s="234" t="s">
        <v>3902</v>
      </c>
      <c r="J180" s="234" t="s">
        <v>4391</v>
      </c>
      <c r="K180" s="237">
        <f>IF(COUNTIF(L180:AY180,"&lt;&gt;")=0,"",SUMPRODUCT(((Recommendations[ImplStatus]="Implemented")+(Recommendations[ImplStatus]="Compensated"))*ISNUMBER(MATCH(Recommendations[Id],L180:AY180,0)))/COUNTIF(L180:AY180,"&lt;&gt;"))</f>
        <v>0</v>
      </c>
      <c r="L180" s="240" t="s">
        <v>237</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4392</v>
      </c>
      <c r="B181" s="234" t="s">
        <v>4393</v>
      </c>
      <c r="C181" s="234" t="s">
        <v>4394</v>
      </c>
      <c r="D181" s="234" t="s">
        <v>4395</v>
      </c>
      <c r="E181" s="234" t="s">
        <v>25</v>
      </c>
      <c r="F181" s="234" t="s">
        <v>25</v>
      </c>
      <c r="G181" s="234" t="s">
        <v>25</v>
      </c>
      <c r="H181" s="234" t="s">
        <v>4396</v>
      </c>
      <c r="I181" s="234" t="s">
        <v>4397</v>
      </c>
      <c r="J181" s="234" t="s">
        <v>4398</v>
      </c>
      <c r="K181" s="237">
        <f>IF(COUNTIF(L181:AY181,"&lt;&gt;")=0,"",SUMPRODUCT(((Recommendations[ImplStatus]="Implemented")+(Recommendations[ImplStatus]="Compensated"))*ISNUMBER(MATCH(Recommendations[Id],L181:AY181,0)))/COUNTIF(L181:AY181,"&lt;&gt;"))</f>
        <v>0</v>
      </c>
      <c r="L181" s="240" t="s">
        <v>294</v>
      </c>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4399</v>
      </c>
      <c r="B182" s="234" t="s">
        <v>4400</v>
      </c>
      <c r="C182" s="234" t="s">
        <v>4401</v>
      </c>
      <c r="D182" s="234" t="s">
        <v>4402</v>
      </c>
      <c r="E182" s="234" t="s">
        <v>25</v>
      </c>
      <c r="F182" s="234" t="s">
        <v>25</v>
      </c>
      <c r="G182" s="234" t="s">
        <v>25</v>
      </c>
      <c r="H182" s="234" t="s">
        <v>4403</v>
      </c>
      <c r="I182" s="234" t="s">
        <v>3902</v>
      </c>
      <c r="J182" s="234" t="s">
        <v>4404</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4405</v>
      </c>
      <c r="B183" s="232" t="s">
        <v>4406</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996</v>
      </c>
      <c r="B184" s="233" t="s">
        <v>4407</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4408</v>
      </c>
      <c r="B185" s="234" t="s">
        <v>4409</v>
      </c>
      <c r="C185" s="234" t="s">
        <v>4410</v>
      </c>
      <c r="D185" s="234" t="s">
        <v>3675</v>
      </c>
      <c r="E185" s="234" t="s">
        <v>4411</v>
      </c>
      <c r="F185" s="234" t="s">
        <v>25</v>
      </c>
      <c r="G185" s="234" t="s">
        <v>25</v>
      </c>
      <c r="H185" s="234" t="s">
        <v>4412</v>
      </c>
      <c r="I185" s="234" t="s">
        <v>25</v>
      </c>
      <c r="J185" s="234" t="s">
        <v>4413</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4414</v>
      </c>
      <c r="B186" s="234" t="s">
        <v>4415</v>
      </c>
      <c r="C186" s="234" t="s">
        <v>3679</v>
      </c>
      <c r="D186" s="234" t="s">
        <v>4416</v>
      </c>
      <c r="E186" s="234" t="s">
        <v>25</v>
      </c>
      <c r="F186" s="234" t="s">
        <v>25</v>
      </c>
      <c r="G186" s="234" t="s">
        <v>25</v>
      </c>
      <c r="H186" s="234" t="s">
        <v>4417</v>
      </c>
      <c r="I186" s="234" t="s">
        <v>25</v>
      </c>
      <c r="J186" s="234" t="s">
        <v>4418</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1000</v>
      </c>
      <c r="B187" s="233" t="s">
        <v>4419</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4420</v>
      </c>
      <c r="B188" s="234" t="s">
        <v>4421</v>
      </c>
      <c r="C188" s="234" t="s">
        <v>4422</v>
      </c>
      <c r="D188" s="234" t="s">
        <v>4423</v>
      </c>
      <c r="E188" s="234" t="s">
        <v>25</v>
      </c>
      <c r="F188" s="234" t="s">
        <v>4424</v>
      </c>
      <c r="G188" s="234" t="s">
        <v>25</v>
      </c>
      <c r="H188" s="234" t="s">
        <v>4425</v>
      </c>
      <c r="I188" s="234" t="s">
        <v>4426</v>
      </c>
      <c r="J188" s="234" t="s">
        <v>4427</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4428</v>
      </c>
      <c r="B189" s="234" t="s">
        <v>4429</v>
      </c>
      <c r="C189" s="234" t="s">
        <v>4430</v>
      </c>
      <c r="D189" s="234" t="s">
        <v>4431</v>
      </c>
      <c r="E189" s="234" t="s">
        <v>25</v>
      </c>
      <c r="F189" s="234" t="s">
        <v>25</v>
      </c>
      <c r="G189" s="234" t="s">
        <v>25</v>
      </c>
      <c r="H189" s="234" t="s">
        <v>4432</v>
      </c>
      <c r="I189" s="234" t="s">
        <v>25</v>
      </c>
      <c r="J189" s="234" t="s">
        <v>4433</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4434</v>
      </c>
      <c r="B190" s="234" t="s">
        <v>4435</v>
      </c>
      <c r="C190" s="234" t="s">
        <v>4436</v>
      </c>
      <c r="D190" s="234" t="s">
        <v>4437</v>
      </c>
      <c r="E190" s="234" t="s">
        <v>25</v>
      </c>
      <c r="F190" s="234" t="s">
        <v>4438</v>
      </c>
      <c r="G190" s="234" t="s">
        <v>25</v>
      </c>
      <c r="H190" s="234" t="s">
        <v>4439</v>
      </c>
      <c r="I190" s="234" t="s">
        <v>25</v>
      </c>
      <c r="J190" s="234" t="s">
        <v>4440</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4441</v>
      </c>
      <c r="B191" s="234" t="s">
        <v>4442</v>
      </c>
      <c r="C191" s="234" t="s">
        <v>4443</v>
      </c>
      <c r="D191" s="234" t="s">
        <v>25</v>
      </c>
      <c r="E191" s="234" t="s">
        <v>25</v>
      </c>
      <c r="F191" s="234" t="s">
        <v>25</v>
      </c>
      <c r="G191" s="234" t="s">
        <v>25</v>
      </c>
      <c r="H191" s="234" t="s">
        <v>4444</v>
      </c>
      <c r="I191" s="234" t="s">
        <v>25</v>
      </c>
      <c r="J191" s="234" t="s">
        <v>4445</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4446</v>
      </c>
      <c r="B192" s="234" t="s">
        <v>4447</v>
      </c>
      <c r="C192" s="234" t="s">
        <v>4448</v>
      </c>
      <c r="D192" s="234" t="s">
        <v>4449</v>
      </c>
      <c r="E192" s="234" t="s">
        <v>4450</v>
      </c>
      <c r="F192" s="234" t="s">
        <v>25</v>
      </c>
      <c r="G192" s="234" t="s">
        <v>25</v>
      </c>
      <c r="H192" s="234" t="s">
        <v>4451</v>
      </c>
      <c r="I192" s="234" t="s">
        <v>25</v>
      </c>
      <c r="J192" s="234" t="s">
        <v>4452</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1004</v>
      </c>
      <c r="B193" s="233" t="s">
        <v>4453</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4454</v>
      </c>
      <c r="B194" s="234" t="s">
        <v>4455</v>
      </c>
      <c r="C194" s="234" t="s">
        <v>4456</v>
      </c>
      <c r="D194" s="234" t="s">
        <v>4449</v>
      </c>
      <c r="E194" s="234" t="s">
        <v>4450</v>
      </c>
      <c r="F194" s="234" t="s">
        <v>4457</v>
      </c>
      <c r="G194" s="234" t="s">
        <v>25</v>
      </c>
      <c r="H194" s="234" t="s">
        <v>4458</v>
      </c>
      <c r="I194" s="234" t="s">
        <v>25</v>
      </c>
      <c r="J194" s="234" t="s">
        <v>4459</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4460</v>
      </c>
      <c r="B195" s="234" t="s">
        <v>4461</v>
      </c>
      <c r="C195" s="234" t="s">
        <v>4462</v>
      </c>
      <c r="D195" s="234" t="s">
        <v>4463</v>
      </c>
      <c r="E195" s="234" t="s">
        <v>25</v>
      </c>
      <c r="F195" s="234" t="s">
        <v>25</v>
      </c>
      <c r="G195" s="234" t="s">
        <v>25</v>
      </c>
      <c r="H195" s="234" t="s">
        <v>4464</v>
      </c>
      <c r="I195" s="234" t="s">
        <v>25</v>
      </c>
      <c r="J195" s="234" t="s">
        <v>4465</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4466</v>
      </c>
      <c r="B196" s="234" t="s">
        <v>4467</v>
      </c>
      <c r="C196" s="234" t="s">
        <v>4468</v>
      </c>
      <c r="D196" s="234" t="s">
        <v>25</v>
      </c>
      <c r="E196" s="234" t="s">
        <v>4469</v>
      </c>
      <c r="F196" s="234" t="s">
        <v>25</v>
      </c>
      <c r="G196" s="234" t="s">
        <v>25</v>
      </c>
      <c r="H196" s="234" t="s">
        <v>4470</v>
      </c>
      <c r="I196" s="234" t="s">
        <v>25</v>
      </c>
      <c r="J196" s="234" t="s">
        <v>4471</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4472</v>
      </c>
      <c r="B197" s="234" t="s">
        <v>4473</v>
      </c>
      <c r="C197" s="234" t="s">
        <v>4474</v>
      </c>
      <c r="D197" s="234" t="s">
        <v>25</v>
      </c>
      <c r="E197" s="234" t="s">
        <v>25</v>
      </c>
      <c r="F197" s="234" t="s">
        <v>25</v>
      </c>
      <c r="G197" s="234" t="s">
        <v>25</v>
      </c>
      <c r="H197" s="234" t="s">
        <v>4475</v>
      </c>
      <c r="I197" s="234" t="s">
        <v>25</v>
      </c>
      <c r="J197" s="234" t="s">
        <v>4476</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4477</v>
      </c>
      <c r="B198" s="234" t="s">
        <v>4478</v>
      </c>
      <c r="C198" s="234" t="s">
        <v>4479</v>
      </c>
      <c r="D198" s="234" t="s">
        <v>4480</v>
      </c>
      <c r="E198" s="234" t="s">
        <v>25</v>
      </c>
      <c r="F198" s="234" t="s">
        <v>25</v>
      </c>
      <c r="G198" s="234" t="s">
        <v>25</v>
      </c>
      <c r="H198" s="234" t="s">
        <v>4481</v>
      </c>
      <c r="I198" s="234" t="s">
        <v>25</v>
      </c>
      <c r="J198" s="234" t="s">
        <v>4482</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1008</v>
      </c>
      <c r="B199" s="233" t="s">
        <v>4483</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4484</v>
      </c>
      <c r="B200" s="234" t="s">
        <v>4485</v>
      </c>
      <c r="C200" s="234" t="s">
        <v>4486</v>
      </c>
      <c r="D200" s="234" t="s">
        <v>25</v>
      </c>
      <c r="E200" s="234" t="s">
        <v>25</v>
      </c>
      <c r="F200" s="234" t="s">
        <v>25</v>
      </c>
      <c r="G200" s="234" t="s">
        <v>25</v>
      </c>
      <c r="H200" s="234" t="s">
        <v>4487</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4488</v>
      </c>
      <c r="B201" s="234" t="s">
        <v>4489</v>
      </c>
      <c r="C201" s="234" t="s">
        <v>4490</v>
      </c>
      <c r="D201" s="234" t="s">
        <v>4491</v>
      </c>
      <c r="E201" s="234" t="s">
        <v>25</v>
      </c>
      <c r="F201" s="234" t="s">
        <v>25</v>
      </c>
      <c r="G201" s="234" t="s">
        <v>25</v>
      </c>
      <c r="H201" s="234" t="s">
        <v>4492</v>
      </c>
      <c r="I201" s="234" t="s">
        <v>25</v>
      </c>
      <c r="J201" s="234" t="s">
        <v>4493</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4494</v>
      </c>
      <c r="B202" s="234" t="s">
        <v>4495</v>
      </c>
      <c r="C202" s="234" t="s">
        <v>4496</v>
      </c>
      <c r="D202" s="234" t="s">
        <v>25</v>
      </c>
      <c r="E202" s="234" t="s">
        <v>25</v>
      </c>
      <c r="F202" s="234" t="s">
        <v>25</v>
      </c>
      <c r="G202" s="234" t="s">
        <v>25</v>
      </c>
      <c r="H202" s="234" t="s">
        <v>4497</v>
      </c>
      <c r="I202" s="234" t="s">
        <v>25</v>
      </c>
      <c r="J202" s="234" t="s">
        <v>4498</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4499</v>
      </c>
      <c r="B203" s="234" t="s">
        <v>4500</v>
      </c>
      <c r="C203" s="234" t="s">
        <v>4501</v>
      </c>
      <c r="D203" s="234" t="s">
        <v>4502</v>
      </c>
      <c r="E203" s="234" t="s">
        <v>25</v>
      </c>
      <c r="F203" s="234" t="s">
        <v>25</v>
      </c>
      <c r="G203" s="234" t="s">
        <v>25</v>
      </c>
      <c r="H203" s="234" t="s">
        <v>4503</v>
      </c>
      <c r="I203" s="234" t="s">
        <v>25</v>
      </c>
      <c r="J203" s="234" t="s">
        <v>4504</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4505</v>
      </c>
      <c r="B204" s="234" t="s">
        <v>4506</v>
      </c>
      <c r="C204" s="234" t="s">
        <v>4507</v>
      </c>
      <c r="D204" s="234" t="s">
        <v>25</v>
      </c>
      <c r="E204" s="234" t="s">
        <v>25</v>
      </c>
      <c r="F204" s="234" t="s">
        <v>25</v>
      </c>
      <c r="G204" s="234" t="s">
        <v>25</v>
      </c>
      <c r="H204" s="234" t="s">
        <v>4508</v>
      </c>
      <c r="I204" s="234" t="s">
        <v>25</v>
      </c>
      <c r="J204" s="234" t="s">
        <v>4509</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4510</v>
      </c>
      <c r="B205" s="234" t="s">
        <v>4511</v>
      </c>
      <c r="C205" s="234" t="s">
        <v>4512</v>
      </c>
      <c r="D205" s="234" t="s">
        <v>25</v>
      </c>
      <c r="E205" s="234" t="s">
        <v>25</v>
      </c>
      <c r="F205" s="234" t="s">
        <v>25</v>
      </c>
      <c r="G205" s="234" t="s">
        <v>25</v>
      </c>
      <c r="H205" s="234" t="s">
        <v>4513</v>
      </c>
      <c r="I205" s="234" t="s">
        <v>4514</v>
      </c>
      <c r="J205" s="234" t="s">
        <v>4515</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4516</v>
      </c>
      <c r="B206" s="234" t="s">
        <v>4517</v>
      </c>
      <c r="C206" s="234" t="s">
        <v>4518</v>
      </c>
      <c r="D206" s="234" t="s">
        <v>25</v>
      </c>
      <c r="E206" s="234" t="s">
        <v>25</v>
      </c>
      <c r="F206" s="234" t="s">
        <v>25</v>
      </c>
      <c r="G206" s="234" t="s">
        <v>25</v>
      </c>
      <c r="H206" s="234" t="s">
        <v>4519</v>
      </c>
      <c r="I206" s="234" t="s">
        <v>25</v>
      </c>
      <c r="J206" s="234" t="s">
        <v>4520</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4521</v>
      </c>
      <c r="B207" s="234" t="s">
        <v>4522</v>
      </c>
      <c r="C207" s="234" t="s">
        <v>4518</v>
      </c>
      <c r="D207" s="234" t="s">
        <v>4523</v>
      </c>
      <c r="E207" s="234" t="s">
        <v>25</v>
      </c>
      <c r="F207" s="234" t="s">
        <v>25</v>
      </c>
      <c r="G207" s="234" t="s">
        <v>25</v>
      </c>
      <c r="H207" s="234" t="s">
        <v>4524</v>
      </c>
      <c r="I207" s="234" t="s">
        <v>25</v>
      </c>
      <c r="J207" s="234" t="s">
        <v>4525</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4526</v>
      </c>
      <c r="B208" s="234" t="s">
        <v>4527</v>
      </c>
      <c r="C208" s="234" t="s">
        <v>4528</v>
      </c>
      <c r="D208" s="234" t="s">
        <v>4523</v>
      </c>
      <c r="E208" s="234" t="s">
        <v>25</v>
      </c>
      <c r="F208" s="234" t="s">
        <v>4529</v>
      </c>
      <c r="G208" s="234" t="s">
        <v>4530</v>
      </c>
      <c r="H208" s="234" t="s">
        <v>4531</v>
      </c>
      <c r="I208" s="234" t="s">
        <v>4532</v>
      </c>
      <c r="J208" s="234" t="s">
        <v>4533</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4534</v>
      </c>
      <c r="B209" s="234" t="s">
        <v>4535</v>
      </c>
      <c r="C209" s="234" t="s">
        <v>4536</v>
      </c>
      <c r="D209" s="234" t="s">
        <v>4537</v>
      </c>
      <c r="E209" s="234" t="s">
        <v>25</v>
      </c>
      <c r="F209" s="234" t="s">
        <v>4529</v>
      </c>
      <c r="G209" s="234" t="s">
        <v>4538</v>
      </c>
      <c r="H209" s="234" t="s">
        <v>4539</v>
      </c>
      <c r="I209" s="234" t="s">
        <v>4532</v>
      </c>
      <c r="J209" s="234" t="s">
        <v>4540</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1012</v>
      </c>
      <c r="B210" s="233" t="s">
        <v>4541</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4542</v>
      </c>
      <c r="B211" s="234" t="s">
        <v>4543</v>
      </c>
      <c r="C211" s="234" t="s">
        <v>4544</v>
      </c>
      <c r="D211" s="234" t="s">
        <v>4545</v>
      </c>
      <c r="E211" s="234" t="s">
        <v>25</v>
      </c>
      <c r="F211" s="234" t="s">
        <v>25</v>
      </c>
      <c r="G211" s="234" t="s">
        <v>4546</v>
      </c>
      <c r="H211" s="234" t="s">
        <v>4547</v>
      </c>
      <c r="I211" s="234" t="s">
        <v>4548</v>
      </c>
      <c r="J211" s="234" t="s">
        <v>4549</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4550</v>
      </c>
      <c r="B212" s="234" t="s">
        <v>4551</v>
      </c>
      <c r="C212" s="234" t="s">
        <v>4552</v>
      </c>
      <c r="D212" s="234" t="s">
        <v>4553</v>
      </c>
      <c r="E212" s="234" t="s">
        <v>25</v>
      </c>
      <c r="F212" s="234" t="s">
        <v>4554</v>
      </c>
      <c r="G212" s="234" t="s">
        <v>25</v>
      </c>
      <c r="H212" s="234" t="s">
        <v>25</v>
      </c>
      <c r="I212" s="234" t="s">
        <v>25</v>
      </c>
      <c r="J212" s="234" t="s">
        <v>4555</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4556</v>
      </c>
      <c r="B213" s="234" t="s">
        <v>4557</v>
      </c>
      <c r="C213" s="234" t="s">
        <v>4558</v>
      </c>
      <c r="D213" s="234" t="s">
        <v>4559</v>
      </c>
      <c r="E213" s="234" t="s">
        <v>25</v>
      </c>
      <c r="F213" s="234" t="s">
        <v>4560</v>
      </c>
      <c r="G213" s="234" t="s">
        <v>25</v>
      </c>
      <c r="H213" s="234" t="s">
        <v>4561</v>
      </c>
      <c r="I213" s="234" t="s">
        <v>25</v>
      </c>
      <c r="J213" s="234" t="s">
        <v>4562</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4563</v>
      </c>
      <c r="B214" s="234" t="s">
        <v>4564</v>
      </c>
      <c r="C214" s="234" t="s">
        <v>4565</v>
      </c>
      <c r="D214" s="234" t="s">
        <v>4566</v>
      </c>
      <c r="E214" s="234" t="s">
        <v>25</v>
      </c>
      <c r="F214" s="234" t="s">
        <v>25</v>
      </c>
      <c r="G214" s="234" t="s">
        <v>25</v>
      </c>
      <c r="H214" s="234" t="s">
        <v>4567</v>
      </c>
      <c r="I214" s="234" t="s">
        <v>3902</v>
      </c>
      <c r="J214" s="234" t="s">
        <v>4568</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4569</v>
      </c>
      <c r="B215" s="234" t="s">
        <v>4570</v>
      </c>
      <c r="C215" s="234" t="s">
        <v>4571</v>
      </c>
      <c r="D215" s="234" t="s">
        <v>4572</v>
      </c>
      <c r="E215" s="234" t="s">
        <v>25</v>
      </c>
      <c r="F215" s="234" t="s">
        <v>25</v>
      </c>
      <c r="G215" s="234" t="s">
        <v>25</v>
      </c>
      <c r="H215" s="234" t="s">
        <v>4573</v>
      </c>
      <c r="I215" s="234" t="s">
        <v>25</v>
      </c>
      <c r="J215" s="234" t="s">
        <v>4574</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4575</v>
      </c>
      <c r="B216" s="232" t="s">
        <v>4576</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1026</v>
      </c>
      <c r="B217" s="233" t="s">
        <v>4577</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4578</v>
      </c>
      <c r="B218" s="234" t="s">
        <v>4579</v>
      </c>
      <c r="C218" s="234" t="s">
        <v>4580</v>
      </c>
      <c r="D218" s="234" t="s">
        <v>3675</v>
      </c>
      <c r="E218" s="234" t="s">
        <v>3461</v>
      </c>
      <c r="F218" s="234" t="s">
        <v>25</v>
      </c>
      <c r="G218" s="234" t="s">
        <v>25</v>
      </c>
      <c r="H218" s="234" t="s">
        <v>4581</v>
      </c>
      <c r="I218" s="234" t="s">
        <v>25</v>
      </c>
      <c r="J218" s="234" t="s">
        <v>4582</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4583</v>
      </c>
      <c r="B219" s="234" t="s">
        <v>4584</v>
      </c>
      <c r="C219" s="234" t="s">
        <v>3466</v>
      </c>
      <c r="D219" s="234" t="s">
        <v>3467</v>
      </c>
      <c r="E219" s="234" t="s">
        <v>25</v>
      </c>
      <c r="F219" s="234" t="s">
        <v>3469</v>
      </c>
      <c r="G219" s="234" t="s">
        <v>25</v>
      </c>
      <c r="H219" s="234" t="s">
        <v>4585</v>
      </c>
      <c r="I219" s="234" t="s">
        <v>25</v>
      </c>
      <c r="J219" s="234" t="s">
        <v>4586</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1030</v>
      </c>
      <c r="B220" s="233" t="s">
        <v>4587</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4588</v>
      </c>
      <c r="B221" s="234" t="s">
        <v>4589</v>
      </c>
      <c r="C221" s="234" t="s">
        <v>4590</v>
      </c>
      <c r="D221" s="234" t="s">
        <v>4591</v>
      </c>
      <c r="E221" s="234" t="s">
        <v>25</v>
      </c>
      <c r="F221" s="234" t="s">
        <v>25</v>
      </c>
      <c r="G221" s="234" t="s">
        <v>25</v>
      </c>
      <c r="H221" s="234" t="s">
        <v>4592</v>
      </c>
      <c r="I221" s="234" t="s">
        <v>25</v>
      </c>
      <c r="J221" s="234" t="s">
        <v>4593</v>
      </c>
      <c r="K221" s="237">
        <f>IF(COUNTIF(L221:AY221,"&lt;&gt;")=0,"",SUMPRODUCT(((Recommendations[ImplStatus]="Implemented")+(Recommendations[ImplStatus]="Compensated"))*ISNUMBER(MATCH(Recommendations[Id],L221:AY221,0)))/COUNTIF(L221:AY221,"&lt;&gt;"))</f>
        <v>0</v>
      </c>
      <c r="L221" s="240" t="s">
        <v>85</v>
      </c>
      <c r="M221" s="240" t="s">
        <v>91</v>
      </c>
      <c r="N221" s="240" t="s">
        <v>97</v>
      </c>
      <c r="O221" s="240" t="s">
        <v>156</v>
      </c>
      <c r="P221" s="240" t="s">
        <v>162</v>
      </c>
      <c r="Q221" s="240" t="s">
        <v>190</v>
      </c>
      <c r="R221" s="240" t="s">
        <v>195</v>
      </c>
      <c r="S221" s="240" t="s">
        <v>217</v>
      </c>
      <c r="T221" s="240" t="s">
        <v>230</v>
      </c>
      <c r="U221" s="240" t="s">
        <v>275</v>
      </c>
      <c r="V221" s="240" t="s">
        <v>396</v>
      </c>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4594</v>
      </c>
      <c r="B222" s="234" t="s">
        <v>4595</v>
      </c>
      <c r="C222" s="234" t="s">
        <v>4596</v>
      </c>
      <c r="D222" s="234" t="s">
        <v>4597</v>
      </c>
      <c r="E222" s="234" t="s">
        <v>25</v>
      </c>
      <c r="F222" s="234" t="s">
        <v>25</v>
      </c>
      <c r="G222" s="234" t="s">
        <v>25</v>
      </c>
      <c r="H222" s="234" t="s">
        <v>4598</v>
      </c>
      <c r="I222" s="234" t="s">
        <v>25</v>
      </c>
      <c r="J222" s="234" t="s">
        <v>4599</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4600</v>
      </c>
      <c r="B223" s="234" t="s">
        <v>4601</v>
      </c>
      <c r="C223" s="234" t="s">
        <v>4602</v>
      </c>
      <c r="D223" s="234" t="s">
        <v>25</v>
      </c>
      <c r="E223" s="234" t="s">
        <v>4603</v>
      </c>
      <c r="F223" s="234" t="s">
        <v>25</v>
      </c>
      <c r="G223" s="234" t="s">
        <v>25</v>
      </c>
      <c r="H223" s="234" t="s">
        <v>4604</v>
      </c>
      <c r="I223" s="234" t="s">
        <v>25</v>
      </c>
      <c r="J223" s="234" t="s">
        <v>4605</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4606</v>
      </c>
      <c r="B224" s="234" t="s">
        <v>4607</v>
      </c>
      <c r="C224" s="234" t="s">
        <v>4608</v>
      </c>
      <c r="D224" s="234" t="s">
        <v>25</v>
      </c>
      <c r="E224" s="234" t="s">
        <v>25</v>
      </c>
      <c r="F224" s="234" t="s">
        <v>25</v>
      </c>
      <c r="G224" s="234" t="s">
        <v>25</v>
      </c>
      <c r="H224" s="234" t="s">
        <v>4609</v>
      </c>
      <c r="I224" s="234" t="s">
        <v>25</v>
      </c>
      <c r="J224" s="234" t="s">
        <v>4610</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4611</v>
      </c>
      <c r="B225" s="234" t="s">
        <v>4612</v>
      </c>
      <c r="C225" s="234" t="s">
        <v>4613</v>
      </c>
      <c r="D225" s="234" t="s">
        <v>25</v>
      </c>
      <c r="E225" s="234" t="s">
        <v>25</v>
      </c>
      <c r="F225" s="234" t="s">
        <v>25</v>
      </c>
      <c r="G225" s="234" t="s">
        <v>25</v>
      </c>
      <c r="H225" s="234" t="s">
        <v>4614</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4615</v>
      </c>
      <c r="B226" s="234" t="s">
        <v>4616</v>
      </c>
      <c r="C226" s="234" t="s">
        <v>4617</v>
      </c>
      <c r="D226" s="234" t="s">
        <v>25</v>
      </c>
      <c r="E226" s="234" t="s">
        <v>25</v>
      </c>
      <c r="F226" s="234" t="s">
        <v>25</v>
      </c>
      <c r="G226" s="234" t="s">
        <v>25</v>
      </c>
      <c r="H226" s="234" t="s">
        <v>4618</v>
      </c>
      <c r="I226" s="234" t="s">
        <v>25</v>
      </c>
      <c r="J226" s="234" t="s">
        <v>4619</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4620</v>
      </c>
      <c r="B227" s="234" t="s">
        <v>4621</v>
      </c>
      <c r="C227" s="234" t="s">
        <v>4622</v>
      </c>
      <c r="D227" s="234" t="s">
        <v>25</v>
      </c>
      <c r="E227" s="234" t="s">
        <v>25</v>
      </c>
      <c r="F227" s="234" t="s">
        <v>25</v>
      </c>
      <c r="G227" s="234" t="s">
        <v>25</v>
      </c>
      <c r="H227" s="234" t="s">
        <v>4623</v>
      </c>
      <c r="I227" s="234" t="s">
        <v>25</v>
      </c>
      <c r="J227" s="234" t="s">
        <v>4624</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4625</v>
      </c>
      <c r="B228" s="234" t="s">
        <v>4626</v>
      </c>
      <c r="C228" s="234" t="s">
        <v>4627</v>
      </c>
      <c r="D228" s="234" t="s">
        <v>25</v>
      </c>
      <c r="E228" s="234" t="s">
        <v>25</v>
      </c>
      <c r="F228" s="234" t="s">
        <v>25</v>
      </c>
      <c r="G228" s="234" t="s">
        <v>25</v>
      </c>
      <c r="H228" s="234" t="s">
        <v>4628</v>
      </c>
      <c r="I228" s="234" t="s">
        <v>25</v>
      </c>
      <c r="J228" s="234" t="s">
        <v>4629</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4630</v>
      </c>
      <c r="B229" s="234" t="s">
        <v>4631</v>
      </c>
      <c r="C229" s="234" t="s">
        <v>4632</v>
      </c>
      <c r="D229" s="234" t="s">
        <v>25</v>
      </c>
      <c r="E229" s="234" t="s">
        <v>25</v>
      </c>
      <c r="F229" s="234" t="s">
        <v>25</v>
      </c>
      <c r="G229" s="234" t="s">
        <v>25</v>
      </c>
      <c r="H229" s="234" t="s">
        <v>4633</v>
      </c>
      <c r="I229" s="234" t="s">
        <v>25</v>
      </c>
      <c r="J229" s="234" t="s">
        <v>4634</v>
      </c>
      <c r="K229" s="237">
        <f>IF(COUNTIF(L229:AY229,"&lt;&gt;")=0,"",SUMPRODUCT(((Recommendations[ImplStatus]="Implemented")+(Recommendations[ImplStatus]="Compensated"))*ISNUMBER(MATCH(Recommendations[Id],L229:AY229,0)))/COUNTIF(L229:AY229,"&lt;&gt;"))</f>
        <v>0</v>
      </c>
      <c r="L229" s="240" t="s">
        <v>156</v>
      </c>
      <c r="M229" s="240" t="s">
        <v>211</v>
      </c>
      <c r="N229" s="240" t="s">
        <v>217</v>
      </c>
      <c r="O229" s="240" t="s">
        <v>230</v>
      </c>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1034</v>
      </c>
      <c r="B230" s="233" t="s">
        <v>4635</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4636</v>
      </c>
      <c r="B231" s="234" t="s">
        <v>4637</v>
      </c>
      <c r="C231" s="234" t="s">
        <v>4638</v>
      </c>
      <c r="D231" s="234" t="s">
        <v>4639</v>
      </c>
      <c r="E231" s="234" t="s">
        <v>25</v>
      </c>
      <c r="F231" s="234" t="s">
        <v>25</v>
      </c>
      <c r="G231" s="234" t="s">
        <v>25</v>
      </c>
      <c r="H231" s="234" t="s">
        <v>4640</v>
      </c>
      <c r="I231" s="234" t="s">
        <v>25</v>
      </c>
      <c r="J231" s="234" t="s">
        <v>4641</v>
      </c>
      <c r="K231" s="237">
        <f>IF(COUNTIF(L231:AY231,"&lt;&gt;")=0,"",SUMPRODUCT(((Recommendations[ImplStatus]="Implemented")+(Recommendations[ImplStatus]="Compensated"))*ISNUMBER(MATCH(Recommendations[Id],L231:AY231,0)))/COUNTIF(L231:AY231,"&lt;&gt;"))</f>
        <v>0</v>
      </c>
      <c r="L231" s="240" t="s">
        <v>109</v>
      </c>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4642</v>
      </c>
      <c r="B232" s="234" t="s">
        <v>4643</v>
      </c>
      <c r="C232" s="234" t="s">
        <v>4644</v>
      </c>
      <c r="D232" s="234" t="s">
        <v>4645</v>
      </c>
      <c r="E232" s="234" t="s">
        <v>25</v>
      </c>
      <c r="F232" s="234" t="s">
        <v>25</v>
      </c>
      <c r="G232" s="234" t="s">
        <v>25</v>
      </c>
      <c r="H232" s="234" t="s">
        <v>4646</v>
      </c>
      <c r="I232" s="234" t="s">
        <v>25</v>
      </c>
      <c r="J232" s="234" t="s">
        <v>4647</v>
      </c>
      <c r="K232" s="237">
        <f>IF(COUNTIF(L232:AY232,"&lt;&gt;")=0,"",SUMPRODUCT(((Recommendations[ImplStatus]="Implemented")+(Recommendations[ImplStatus]="Compensated"))*ISNUMBER(MATCH(Recommendations[Id],L232:AY232,0)))/COUNTIF(L232:AY232,"&lt;&gt;"))</f>
        <v>0</v>
      </c>
      <c r="L232" s="240" t="s">
        <v>109</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4648</v>
      </c>
      <c r="B233" s="234" t="s">
        <v>4649</v>
      </c>
      <c r="C233" s="234" t="s">
        <v>4650</v>
      </c>
      <c r="D233" s="234" t="s">
        <v>4651</v>
      </c>
      <c r="E233" s="234" t="s">
        <v>25</v>
      </c>
      <c r="F233" s="234" t="s">
        <v>25</v>
      </c>
      <c r="G233" s="234" t="s">
        <v>25</v>
      </c>
      <c r="H233" s="234" t="s">
        <v>4652</v>
      </c>
      <c r="I233" s="234" t="s">
        <v>25</v>
      </c>
      <c r="J233" s="234" t="s">
        <v>4653</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4654</v>
      </c>
      <c r="B234" s="234" t="s">
        <v>4655</v>
      </c>
      <c r="C234" s="234" t="s">
        <v>4656</v>
      </c>
      <c r="D234" s="234" t="s">
        <v>4657</v>
      </c>
      <c r="E234" s="234" t="s">
        <v>25</v>
      </c>
      <c r="F234" s="234" t="s">
        <v>25</v>
      </c>
      <c r="G234" s="234" t="s">
        <v>25</v>
      </c>
      <c r="H234" s="234" t="s">
        <v>4658</v>
      </c>
      <c r="I234" s="234" t="s">
        <v>25</v>
      </c>
      <c r="J234" s="234" t="s">
        <v>4659</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1038</v>
      </c>
      <c r="B235" s="233" t="s">
        <v>4660</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4661</v>
      </c>
      <c r="B236" s="234" t="s">
        <v>4662</v>
      </c>
      <c r="C236" s="234" t="s">
        <v>4663</v>
      </c>
      <c r="D236" s="234" t="s">
        <v>4664</v>
      </c>
      <c r="E236" s="234" t="s">
        <v>25</v>
      </c>
      <c r="F236" s="234" t="s">
        <v>25</v>
      </c>
      <c r="G236" s="234" t="s">
        <v>25</v>
      </c>
      <c r="H236" s="234" t="s">
        <v>4665</v>
      </c>
      <c r="I236" s="234" t="s">
        <v>25</v>
      </c>
      <c r="J236" s="234" t="s">
        <v>4666</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4667</v>
      </c>
      <c r="B237" s="234" t="s">
        <v>4668</v>
      </c>
      <c r="C237" s="234" t="s">
        <v>4669</v>
      </c>
      <c r="D237" s="234" t="s">
        <v>4670</v>
      </c>
      <c r="E237" s="234" t="s">
        <v>25</v>
      </c>
      <c r="F237" s="234" t="s">
        <v>25</v>
      </c>
      <c r="G237" s="234" t="s">
        <v>4671</v>
      </c>
      <c r="H237" s="234" t="s">
        <v>4672</v>
      </c>
      <c r="I237" s="234" t="s">
        <v>3902</v>
      </c>
      <c r="J237" s="234" t="s">
        <v>4673</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4674</v>
      </c>
      <c r="B238" s="234" t="s">
        <v>4675</v>
      </c>
      <c r="C238" s="234" t="s">
        <v>4676</v>
      </c>
      <c r="D238" s="234" t="s">
        <v>25</v>
      </c>
      <c r="E238" s="234" t="s">
        <v>25</v>
      </c>
      <c r="F238" s="234" t="s">
        <v>25</v>
      </c>
      <c r="G238" s="234" t="s">
        <v>25</v>
      </c>
      <c r="H238" s="234" t="s">
        <v>4677</v>
      </c>
      <c r="I238" s="234" t="s">
        <v>4678</v>
      </c>
      <c r="J238" s="234" t="s">
        <v>4679</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4680</v>
      </c>
      <c r="B239" s="234" t="s">
        <v>4681</v>
      </c>
      <c r="C239" s="234" t="s">
        <v>4682</v>
      </c>
      <c r="D239" s="234" t="s">
        <v>25</v>
      </c>
      <c r="E239" s="234" t="s">
        <v>25</v>
      </c>
      <c r="F239" s="234" t="s">
        <v>25</v>
      </c>
      <c r="G239" s="234" t="s">
        <v>25</v>
      </c>
      <c r="H239" s="234" t="s">
        <v>4683</v>
      </c>
      <c r="I239" s="234" t="s">
        <v>3902</v>
      </c>
      <c r="J239" s="234" t="s">
        <v>4684</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4685</v>
      </c>
      <c r="B240" s="234" t="s">
        <v>4686</v>
      </c>
      <c r="C240" s="234" t="s">
        <v>4687</v>
      </c>
      <c r="D240" s="234" t="s">
        <v>4688</v>
      </c>
      <c r="E240" s="234" t="s">
        <v>25</v>
      </c>
      <c r="F240" s="234" t="s">
        <v>25</v>
      </c>
      <c r="G240" s="234" t="s">
        <v>25</v>
      </c>
      <c r="H240" s="234" t="s">
        <v>4689</v>
      </c>
      <c r="I240" s="234" t="s">
        <v>25</v>
      </c>
      <c r="J240" s="234" t="s">
        <v>4690</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1042</v>
      </c>
      <c r="B241" s="233" t="s">
        <v>4691</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4692</v>
      </c>
      <c r="B242" s="234" t="s">
        <v>4693</v>
      </c>
      <c r="C242" s="234" t="s">
        <v>4694</v>
      </c>
      <c r="D242" s="234" t="s">
        <v>25</v>
      </c>
      <c r="E242" s="234" t="s">
        <v>25</v>
      </c>
      <c r="F242" s="234" t="s">
        <v>4695</v>
      </c>
      <c r="G242" s="234" t="s">
        <v>25</v>
      </c>
      <c r="H242" s="234" t="s">
        <v>4696</v>
      </c>
      <c r="I242" s="234" t="s">
        <v>25</v>
      </c>
      <c r="J242" s="234" t="s">
        <v>4697</v>
      </c>
      <c r="K242" s="237">
        <f>IF(COUNTIF(L242:AY242,"&lt;&gt;")=0,"",SUMPRODUCT(((Recommendations[ImplStatus]="Implemented")+(Recommendations[ImplStatus]="Compensated"))*ISNUMBER(MATCH(Recommendations[Id],L242:AY242,0)))/COUNTIF(L242:AY242,"&lt;&gt;"))</f>
        <v>0</v>
      </c>
      <c r="L242" s="240" t="s">
        <v>120</v>
      </c>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1046</v>
      </c>
      <c r="B243" s="233" t="s">
        <v>4698</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4699</v>
      </c>
      <c r="B244" s="234" t="s">
        <v>4700</v>
      </c>
      <c r="C244" s="234" t="s">
        <v>4701</v>
      </c>
      <c r="D244" s="234" t="s">
        <v>25</v>
      </c>
      <c r="E244" s="234" t="s">
        <v>25</v>
      </c>
      <c r="F244" s="234" t="s">
        <v>4702</v>
      </c>
      <c r="G244" s="234" t="s">
        <v>25</v>
      </c>
      <c r="H244" s="234" t="s">
        <v>4703</v>
      </c>
      <c r="I244" s="234" t="s">
        <v>4704</v>
      </c>
      <c r="J244" s="234" t="s">
        <v>4705</v>
      </c>
      <c r="K244" s="237">
        <f>IF(COUNTIF(L244:AY244,"&lt;&gt;")=0,"",SUMPRODUCT(((Recommendations[ImplStatus]="Implemented")+(Recommendations[ImplStatus]="Compensated"))*ISNUMBER(MATCH(Recommendations[Id],L244:AY244,0)))/COUNTIF(L244:AY244,"&lt;&gt;"))</f>
        <v>0</v>
      </c>
      <c r="L244" s="240" t="s">
        <v>223</v>
      </c>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4706</v>
      </c>
      <c r="B245" s="234" t="s">
        <v>4707</v>
      </c>
      <c r="C245" s="234" t="s">
        <v>4708</v>
      </c>
      <c r="D245" s="234" t="s">
        <v>4709</v>
      </c>
      <c r="E245" s="234" t="s">
        <v>25</v>
      </c>
      <c r="F245" s="234" t="s">
        <v>25</v>
      </c>
      <c r="G245" s="234" t="s">
        <v>25</v>
      </c>
      <c r="H245" s="234" t="s">
        <v>4710</v>
      </c>
      <c r="I245" s="234" t="s">
        <v>25</v>
      </c>
      <c r="J245" s="234" t="s">
        <v>4711</v>
      </c>
      <c r="K245" s="237">
        <f>IF(COUNTIF(L245:AY245,"&lt;&gt;")=0,"",SUMPRODUCT(((Recommendations[ImplStatus]="Implemented")+(Recommendations[ImplStatus]="Compensated"))*ISNUMBER(MATCH(Recommendations[Id],L245:AY245,0)))/COUNTIF(L245:AY245,"&lt;&gt;"))</f>
        <v>0</v>
      </c>
      <c r="L245" s="240" t="s">
        <v>223</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4712</v>
      </c>
      <c r="B246" s="234" t="s">
        <v>4713</v>
      </c>
      <c r="C246" s="234" t="s">
        <v>4714</v>
      </c>
      <c r="D246" s="234" t="s">
        <v>25</v>
      </c>
      <c r="E246" s="234" t="s">
        <v>25</v>
      </c>
      <c r="F246" s="234" t="s">
        <v>25</v>
      </c>
      <c r="G246" s="234" t="s">
        <v>25</v>
      </c>
      <c r="H246" s="234" t="s">
        <v>4715</v>
      </c>
      <c r="I246" s="234" t="s">
        <v>25</v>
      </c>
      <c r="J246" s="234" t="s">
        <v>4716</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1050</v>
      </c>
      <c r="B247" s="233" t="s">
        <v>4717</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4718</v>
      </c>
      <c r="B248" s="234" t="s">
        <v>4719</v>
      </c>
      <c r="C248" s="234" t="s">
        <v>4720</v>
      </c>
      <c r="D248" s="234" t="s">
        <v>4721</v>
      </c>
      <c r="E248" s="234" t="s">
        <v>25</v>
      </c>
      <c r="F248" s="234" t="s">
        <v>25</v>
      </c>
      <c r="G248" s="234" t="s">
        <v>25</v>
      </c>
      <c r="H248" s="234" t="s">
        <v>4722</v>
      </c>
      <c r="I248" s="234" t="s">
        <v>4723</v>
      </c>
      <c r="J248" s="234" t="s">
        <v>4724</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4725</v>
      </c>
      <c r="B249" s="234" t="s">
        <v>4726</v>
      </c>
      <c r="C249" s="234" t="s">
        <v>4720</v>
      </c>
      <c r="D249" s="234" t="s">
        <v>4727</v>
      </c>
      <c r="E249" s="234" t="s">
        <v>25</v>
      </c>
      <c r="F249" s="234" t="s">
        <v>25</v>
      </c>
      <c r="G249" s="234" t="s">
        <v>25</v>
      </c>
      <c r="H249" s="234" t="s">
        <v>4722</v>
      </c>
      <c r="I249" s="234" t="s">
        <v>4728</v>
      </c>
      <c r="J249" s="234" t="s">
        <v>4729</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4730</v>
      </c>
      <c r="B250" s="234" t="s">
        <v>4731</v>
      </c>
      <c r="C250" s="234" t="s">
        <v>4732</v>
      </c>
      <c r="D250" s="234" t="s">
        <v>4733</v>
      </c>
      <c r="E250" s="234" t="s">
        <v>25</v>
      </c>
      <c r="F250" s="234" t="s">
        <v>25</v>
      </c>
      <c r="G250" s="234" t="s">
        <v>25</v>
      </c>
      <c r="H250" s="234" t="s">
        <v>4734</v>
      </c>
      <c r="I250" s="234" t="s">
        <v>25</v>
      </c>
      <c r="J250" s="234" t="s">
        <v>4735</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4736</v>
      </c>
      <c r="B251" s="232" t="s">
        <v>4737</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1056</v>
      </c>
      <c r="B252" s="233" t="s">
        <v>4738</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4739</v>
      </c>
      <c r="B253" s="234" t="s">
        <v>4740</v>
      </c>
      <c r="C253" s="234" t="s">
        <v>4741</v>
      </c>
      <c r="D253" s="234" t="s">
        <v>3675</v>
      </c>
      <c r="E253" s="234" t="s">
        <v>3461</v>
      </c>
      <c r="F253" s="234" t="s">
        <v>25</v>
      </c>
      <c r="G253" s="234" t="s">
        <v>25</v>
      </c>
      <c r="H253" s="234" t="s">
        <v>4742</v>
      </c>
      <c r="I253" s="234" t="s">
        <v>25</v>
      </c>
      <c r="J253" s="234" t="s">
        <v>4743</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4744</v>
      </c>
      <c r="B254" s="234" t="s">
        <v>4745</v>
      </c>
      <c r="C254" s="234" t="s">
        <v>3466</v>
      </c>
      <c r="D254" s="234" t="s">
        <v>3467</v>
      </c>
      <c r="E254" s="234" t="s">
        <v>25</v>
      </c>
      <c r="F254" s="234" t="s">
        <v>3469</v>
      </c>
      <c r="G254" s="234" t="s">
        <v>25</v>
      </c>
      <c r="H254" s="234" t="s">
        <v>4746</v>
      </c>
      <c r="I254" s="234" t="s">
        <v>25</v>
      </c>
      <c r="J254" s="234" t="s">
        <v>4747</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1060</v>
      </c>
      <c r="B255" s="233" t="s">
        <v>4748</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4749</v>
      </c>
      <c r="B256" s="234" t="s">
        <v>4750</v>
      </c>
      <c r="C256" s="234" t="s">
        <v>4751</v>
      </c>
      <c r="D256" s="234" t="s">
        <v>4752</v>
      </c>
      <c r="E256" s="234" t="s">
        <v>4753</v>
      </c>
      <c r="F256" s="234" t="s">
        <v>4754</v>
      </c>
      <c r="G256" s="234" t="s">
        <v>25</v>
      </c>
      <c r="H256" s="234" t="s">
        <v>4755</v>
      </c>
      <c r="I256" s="234" t="s">
        <v>25</v>
      </c>
      <c r="J256" s="234" t="s">
        <v>4756</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4757</v>
      </c>
      <c r="B257" s="234" t="s">
        <v>4758</v>
      </c>
      <c r="C257" s="234" t="s">
        <v>4759</v>
      </c>
      <c r="D257" s="234" t="s">
        <v>4760</v>
      </c>
      <c r="E257" s="234" t="s">
        <v>25</v>
      </c>
      <c r="F257" s="234" t="s">
        <v>25</v>
      </c>
      <c r="G257" s="234" t="s">
        <v>25</v>
      </c>
      <c r="H257" s="234" t="s">
        <v>4761</v>
      </c>
      <c r="I257" s="234" t="s">
        <v>25</v>
      </c>
      <c r="J257" s="234" t="s">
        <v>4762</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1065</v>
      </c>
      <c r="B258" s="233" t="s">
        <v>4763</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4764</v>
      </c>
      <c r="B259" s="234" t="s">
        <v>4765</v>
      </c>
      <c r="C259" s="234" t="s">
        <v>4766</v>
      </c>
      <c r="D259" s="234" t="s">
        <v>4767</v>
      </c>
      <c r="E259" s="234" t="s">
        <v>4768</v>
      </c>
      <c r="F259" s="234" t="s">
        <v>25</v>
      </c>
      <c r="G259" s="234" t="s">
        <v>25</v>
      </c>
      <c r="H259" s="234" t="s">
        <v>4769</v>
      </c>
      <c r="I259" s="234" t="s">
        <v>25</v>
      </c>
      <c r="J259" s="234" t="s">
        <v>4770</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4771</v>
      </c>
      <c r="B260" s="234" t="s">
        <v>4772</v>
      </c>
      <c r="C260" s="234" t="s">
        <v>4773</v>
      </c>
      <c r="D260" s="234" t="s">
        <v>25</v>
      </c>
      <c r="E260" s="234" t="s">
        <v>25</v>
      </c>
      <c r="F260" s="234" t="s">
        <v>25</v>
      </c>
      <c r="G260" s="234" t="s">
        <v>25</v>
      </c>
      <c r="H260" s="234" t="s">
        <v>4774</v>
      </c>
      <c r="I260" s="234" t="s">
        <v>4775</v>
      </c>
      <c r="J260" s="234" t="s">
        <v>4776</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4777</v>
      </c>
      <c r="B261" s="234" t="s">
        <v>4778</v>
      </c>
      <c r="C261" s="234" t="s">
        <v>4779</v>
      </c>
      <c r="D261" s="234" t="s">
        <v>4780</v>
      </c>
      <c r="E261" s="234" t="s">
        <v>25</v>
      </c>
      <c r="F261" s="234" t="s">
        <v>25</v>
      </c>
      <c r="G261" s="234" t="s">
        <v>25</v>
      </c>
      <c r="H261" s="234" t="s">
        <v>4781</v>
      </c>
      <c r="I261" s="234" t="s">
        <v>4782</v>
      </c>
      <c r="J261" s="234" t="s">
        <v>4783</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4784</v>
      </c>
      <c r="B262" s="234" t="s">
        <v>4785</v>
      </c>
      <c r="C262" s="234" t="s">
        <v>4786</v>
      </c>
      <c r="D262" s="234" t="s">
        <v>4787</v>
      </c>
      <c r="E262" s="234" t="s">
        <v>25</v>
      </c>
      <c r="F262" s="234" t="s">
        <v>25</v>
      </c>
      <c r="G262" s="234" t="s">
        <v>25</v>
      </c>
      <c r="H262" s="234" t="s">
        <v>4788</v>
      </c>
      <c r="I262" s="234" t="s">
        <v>4789</v>
      </c>
      <c r="J262" s="234" t="s">
        <v>4790</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4791</v>
      </c>
      <c r="B263" s="234" t="s">
        <v>4792</v>
      </c>
      <c r="C263" s="234" t="s">
        <v>4793</v>
      </c>
      <c r="D263" s="234" t="s">
        <v>4794</v>
      </c>
      <c r="E263" s="234" t="s">
        <v>25</v>
      </c>
      <c r="F263" s="234" t="s">
        <v>25</v>
      </c>
      <c r="G263" s="234" t="s">
        <v>4795</v>
      </c>
      <c r="H263" s="234" t="s">
        <v>3698</v>
      </c>
      <c r="I263" s="234" t="s">
        <v>4796</v>
      </c>
      <c r="J263" s="234" t="s">
        <v>4797</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4798</v>
      </c>
      <c r="B264" s="234" t="s">
        <v>4799</v>
      </c>
      <c r="C264" s="234" t="s">
        <v>4786</v>
      </c>
      <c r="D264" s="234" t="s">
        <v>4800</v>
      </c>
      <c r="E264" s="234" t="s">
        <v>25</v>
      </c>
      <c r="F264" s="234" t="s">
        <v>25</v>
      </c>
      <c r="G264" s="234" t="s">
        <v>25</v>
      </c>
      <c r="H264" s="234" t="s">
        <v>4801</v>
      </c>
      <c r="I264" s="234" t="s">
        <v>25</v>
      </c>
      <c r="J264" s="234" t="s">
        <v>4802</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1069</v>
      </c>
      <c r="B265" s="233" t="s">
        <v>4803</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4804</v>
      </c>
      <c r="B266" s="234" t="s">
        <v>4805</v>
      </c>
      <c r="C266" s="234" t="s">
        <v>4806</v>
      </c>
      <c r="D266" s="234" t="s">
        <v>4807</v>
      </c>
      <c r="E266" s="234" t="s">
        <v>4808</v>
      </c>
      <c r="F266" s="234" t="s">
        <v>25</v>
      </c>
      <c r="G266" s="234" t="s">
        <v>4809</v>
      </c>
      <c r="H266" s="234" t="s">
        <v>4810</v>
      </c>
      <c r="I266" s="234" t="s">
        <v>4811</v>
      </c>
      <c r="J266" s="234" t="s">
        <v>4812</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4813</v>
      </c>
      <c r="B267" s="234" t="s">
        <v>4814</v>
      </c>
      <c r="C267" s="234" t="s">
        <v>4815</v>
      </c>
      <c r="D267" s="234" t="s">
        <v>4816</v>
      </c>
      <c r="E267" s="234" t="s">
        <v>25</v>
      </c>
      <c r="F267" s="234" t="s">
        <v>25</v>
      </c>
      <c r="G267" s="234" t="s">
        <v>25</v>
      </c>
      <c r="H267" s="234" t="s">
        <v>4817</v>
      </c>
      <c r="I267" s="234" t="s">
        <v>25</v>
      </c>
      <c r="J267" s="234" t="s">
        <v>4818</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4819</v>
      </c>
      <c r="B268" s="234" t="s">
        <v>4820</v>
      </c>
      <c r="C268" s="234" t="s">
        <v>4821</v>
      </c>
      <c r="D268" s="234" t="s">
        <v>4816</v>
      </c>
      <c r="E268" s="234" t="s">
        <v>25</v>
      </c>
      <c r="F268" s="234" t="s">
        <v>25</v>
      </c>
      <c r="G268" s="234" t="s">
        <v>4822</v>
      </c>
      <c r="H268" s="234" t="s">
        <v>4823</v>
      </c>
      <c r="I268" s="234" t="s">
        <v>25</v>
      </c>
      <c r="J268" s="234" t="s">
        <v>4824</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4825</v>
      </c>
      <c r="B269" s="234" t="s">
        <v>4826</v>
      </c>
      <c r="C269" s="234" t="s">
        <v>4821</v>
      </c>
      <c r="D269" s="234" t="s">
        <v>4827</v>
      </c>
      <c r="E269" s="234" t="s">
        <v>25</v>
      </c>
      <c r="F269" s="234" t="s">
        <v>25</v>
      </c>
      <c r="G269" s="234" t="s">
        <v>25</v>
      </c>
      <c r="H269" s="234" t="s">
        <v>4828</v>
      </c>
      <c r="I269" s="234" t="s">
        <v>25</v>
      </c>
      <c r="J269" s="234" t="s">
        <v>4829</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4830</v>
      </c>
      <c r="B270" s="234" t="s">
        <v>4831</v>
      </c>
      <c r="C270" s="234" t="s">
        <v>4832</v>
      </c>
      <c r="D270" s="234" t="s">
        <v>4833</v>
      </c>
      <c r="E270" s="234" t="s">
        <v>25</v>
      </c>
      <c r="F270" s="234" t="s">
        <v>25</v>
      </c>
      <c r="G270" s="234" t="s">
        <v>25</v>
      </c>
      <c r="H270" s="234" t="s">
        <v>4834</v>
      </c>
      <c r="I270" s="234" t="s">
        <v>25</v>
      </c>
      <c r="J270" s="234" t="s">
        <v>4835</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4836</v>
      </c>
      <c r="B271" s="234" t="s">
        <v>4837</v>
      </c>
      <c r="C271" s="234" t="s">
        <v>4838</v>
      </c>
      <c r="D271" s="234" t="s">
        <v>4839</v>
      </c>
      <c r="E271" s="234" t="s">
        <v>25</v>
      </c>
      <c r="F271" s="234" t="s">
        <v>25</v>
      </c>
      <c r="G271" s="234" t="s">
        <v>25</v>
      </c>
      <c r="H271" s="234" t="s">
        <v>4840</v>
      </c>
      <c r="I271" s="234" t="s">
        <v>4841</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4842</v>
      </c>
      <c r="B272" s="234" t="s">
        <v>4843</v>
      </c>
      <c r="C272" s="234" t="s">
        <v>4844</v>
      </c>
      <c r="D272" s="234" t="s">
        <v>4845</v>
      </c>
      <c r="E272" s="234" t="s">
        <v>25</v>
      </c>
      <c r="F272" s="234" t="s">
        <v>25</v>
      </c>
      <c r="G272" s="234" t="s">
        <v>25</v>
      </c>
      <c r="H272" s="234" t="s">
        <v>4846</v>
      </c>
      <c r="I272" s="234" t="s">
        <v>4847</v>
      </c>
      <c r="J272" s="234" t="s">
        <v>4848</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1073</v>
      </c>
      <c r="B273" s="233" t="s">
        <v>4849</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4850</v>
      </c>
      <c r="B274" s="234" t="s">
        <v>4851</v>
      </c>
      <c r="C274" s="234" t="s">
        <v>4852</v>
      </c>
      <c r="D274" s="234" t="s">
        <v>4845</v>
      </c>
      <c r="E274" s="234" t="s">
        <v>4853</v>
      </c>
      <c r="F274" s="234" t="s">
        <v>25</v>
      </c>
      <c r="G274" s="234" t="s">
        <v>25</v>
      </c>
      <c r="H274" s="234" t="s">
        <v>4854</v>
      </c>
      <c r="I274" s="234" t="s">
        <v>25</v>
      </c>
      <c r="J274" s="234" t="s">
        <v>4855</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4856</v>
      </c>
      <c r="B275" s="234" t="s">
        <v>4857</v>
      </c>
      <c r="C275" s="234" t="s">
        <v>4858</v>
      </c>
      <c r="D275" s="234" t="s">
        <v>4859</v>
      </c>
      <c r="E275" s="234" t="s">
        <v>25</v>
      </c>
      <c r="F275" s="234" t="s">
        <v>25</v>
      </c>
      <c r="G275" s="234" t="s">
        <v>25</v>
      </c>
      <c r="H275" s="234" t="s">
        <v>4860</v>
      </c>
      <c r="I275" s="234" t="s">
        <v>25</v>
      </c>
      <c r="J275" s="234" t="s">
        <v>4861</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4862</v>
      </c>
      <c r="B276" s="234" t="s">
        <v>4863</v>
      </c>
      <c r="C276" s="234" t="s">
        <v>4864</v>
      </c>
      <c r="D276" s="234" t="s">
        <v>4865</v>
      </c>
      <c r="E276" s="234" t="s">
        <v>25</v>
      </c>
      <c r="F276" s="234" t="s">
        <v>4866</v>
      </c>
      <c r="G276" s="234" t="s">
        <v>25</v>
      </c>
      <c r="H276" s="234" t="s">
        <v>4867</v>
      </c>
      <c r="I276" s="234" t="s">
        <v>4868</v>
      </c>
      <c r="J276" s="234" t="s">
        <v>4869</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4870</v>
      </c>
      <c r="B277" s="233" t="s">
        <v>4871</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4872</v>
      </c>
      <c r="B278" s="234" t="s">
        <v>4873</v>
      </c>
      <c r="C278" s="234" t="s">
        <v>4874</v>
      </c>
      <c r="D278" s="234" t="s">
        <v>4875</v>
      </c>
      <c r="E278" s="234" t="s">
        <v>25</v>
      </c>
      <c r="F278" s="234" t="s">
        <v>4876</v>
      </c>
      <c r="G278" s="234" t="s">
        <v>25</v>
      </c>
      <c r="H278" s="234" t="s">
        <v>4877</v>
      </c>
      <c r="I278" s="234" t="s">
        <v>25</v>
      </c>
      <c r="J278" s="234" t="s">
        <v>4878</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4879</v>
      </c>
      <c r="B279" s="232" t="s">
        <v>4880</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1079</v>
      </c>
      <c r="B280" s="233" t="s">
        <v>4881</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4882</v>
      </c>
      <c r="B281" s="234" t="s">
        <v>4883</v>
      </c>
      <c r="C281" s="234" t="s">
        <v>4884</v>
      </c>
      <c r="D281" s="234" t="s">
        <v>4885</v>
      </c>
      <c r="E281" s="234" t="s">
        <v>4886</v>
      </c>
      <c r="F281" s="234" t="s">
        <v>25</v>
      </c>
      <c r="G281" s="234" t="s">
        <v>25</v>
      </c>
      <c r="H281" s="234" t="s">
        <v>4887</v>
      </c>
      <c r="I281" s="234" t="s">
        <v>25</v>
      </c>
      <c r="J281" s="234" t="s">
        <v>4888</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4889</v>
      </c>
      <c r="B282" s="234" t="s">
        <v>4890</v>
      </c>
      <c r="C282" s="234" t="s">
        <v>4891</v>
      </c>
      <c r="D282" s="234" t="s">
        <v>25</v>
      </c>
      <c r="E282" s="234" t="s">
        <v>25</v>
      </c>
      <c r="F282" s="234" t="s">
        <v>25</v>
      </c>
      <c r="G282" s="234" t="s">
        <v>25</v>
      </c>
      <c r="H282" s="234" t="s">
        <v>4892</v>
      </c>
      <c r="I282" s="234" t="s">
        <v>25</v>
      </c>
      <c r="J282" s="234" t="s">
        <v>4893</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4894</v>
      </c>
      <c r="B283" s="234" t="s">
        <v>4895</v>
      </c>
      <c r="C283" s="234" t="s">
        <v>4896</v>
      </c>
      <c r="D283" s="234" t="s">
        <v>25</v>
      </c>
      <c r="E283" s="234" t="s">
        <v>25</v>
      </c>
      <c r="F283" s="234" t="s">
        <v>25</v>
      </c>
      <c r="G283" s="234" t="s">
        <v>25</v>
      </c>
      <c r="H283" s="234" t="s">
        <v>4897</v>
      </c>
      <c r="I283" s="234" t="s">
        <v>25</v>
      </c>
      <c r="J283" s="234" t="s">
        <v>4898</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4899</v>
      </c>
      <c r="B284" s="234" t="s">
        <v>4900</v>
      </c>
      <c r="C284" s="234" t="s">
        <v>4901</v>
      </c>
      <c r="D284" s="234" t="s">
        <v>4902</v>
      </c>
      <c r="E284" s="234" t="s">
        <v>25</v>
      </c>
      <c r="F284" s="234" t="s">
        <v>25</v>
      </c>
      <c r="G284" s="234" t="s">
        <v>25</v>
      </c>
      <c r="H284" s="234" t="s">
        <v>4903</v>
      </c>
      <c r="I284" s="234" t="s">
        <v>25</v>
      </c>
      <c r="J284" s="234" t="s">
        <v>4904</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1083</v>
      </c>
      <c r="B285" s="233" t="s">
        <v>4905</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4906</v>
      </c>
      <c r="B286" s="234" t="s">
        <v>4907</v>
      </c>
      <c r="C286" s="234" t="s">
        <v>4908</v>
      </c>
      <c r="D286" s="234" t="s">
        <v>4909</v>
      </c>
      <c r="E286" s="234" t="s">
        <v>25</v>
      </c>
      <c r="F286" s="234" t="s">
        <v>25</v>
      </c>
      <c r="G286" s="234" t="s">
        <v>25</v>
      </c>
      <c r="H286" s="234" t="s">
        <v>4910</v>
      </c>
      <c r="I286" s="234" t="s">
        <v>4911</v>
      </c>
      <c r="J286" s="234" t="s">
        <v>4912</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1087</v>
      </c>
      <c r="B287" s="233" t="s">
        <v>4913</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4914</v>
      </c>
      <c r="B288" s="234" t="s">
        <v>4915</v>
      </c>
      <c r="C288" s="234" t="s">
        <v>4916</v>
      </c>
      <c r="D288" s="234" t="s">
        <v>4917</v>
      </c>
      <c r="E288" s="234" t="s">
        <v>4918</v>
      </c>
      <c r="F288" s="234" t="s">
        <v>4919</v>
      </c>
      <c r="G288" s="234" t="s">
        <v>4920</v>
      </c>
      <c r="H288" s="234" t="s">
        <v>4921</v>
      </c>
      <c r="I288" s="234" t="s">
        <v>3902</v>
      </c>
      <c r="J288" s="234" t="s">
        <v>4922</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4923</v>
      </c>
      <c r="B289" s="234" t="s">
        <v>4924</v>
      </c>
      <c r="C289" s="234" t="s">
        <v>4925</v>
      </c>
      <c r="D289" s="234" t="s">
        <v>25</v>
      </c>
      <c r="E289" s="234" t="s">
        <v>4918</v>
      </c>
      <c r="F289" s="234" t="s">
        <v>25</v>
      </c>
      <c r="G289" s="234" t="s">
        <v>4926</v>
      </c>
      <c r="H289" s="234" t="s">
        <v>4927</v>
      </c>
      <c r="I289" s="234" t="s">
        <v>4928</v>
      </c>
      <c r="J289" s="234" t="s">
        <v>4929</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4930</v>
      </c>
      <c r="B290" s="234" t="s">
        <v>4931</v>
      </c>
      <c r="C290" s="234" t="s">
        <v>4932</v>
      </c>
      <c r="D290" s="234" t="s">
        <v>25</v>
      </c>
      <c r="E290" s="234" t="s">
        <v>4933</v>
      </c>
      <c r="F290" s="234" t="s">
        <v>25</v>
      </c>
      <c r="G290" s="234" t="s">
        <v>4934</v>
      </c>
      <c r="H290" s="234" t="s">
        <v>4935</v>
      </c>
      <c r="I290" s="234" t="s">
        <v>4936</v>
      </c>
      <c r="J290" s="234" t="s">
        <v>4937</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4938</v>
      </c>
      <c r="B291" s="234" t="s">
        <v>4939</v>
      </c>
      <c r="C291" s="234" t="s">
        <v>4940</v>
      </c>
      <c r="D291" s="234" t="s">
        <v>25</v>
      </c>
      <c r="E291" s="234" t="s">
        <v>25</v>
      </c>
      <c r="F291" s="234" t="s">
        <v>25</v>
      </c>
      <c r="G291" s="234" t="s">
        <v>25</v>
      </c>
      <c r="H291" s="234" t="s">
        <v>4941</v>
      </c>
      <c r="I291" s="234" t="s">
        <v>3902</v>
      </c>
      <c r="J291" s="234" t="s">
        <v>4942</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1091</v>
      </c>
      <c r="B292" s="233" t="s">
        <v>4943</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4944</v>
      </c>
      <c r="B293" s="234" t="s">
        <v>4945</v>
      </c>
      <c r="C293" s="234" t="s">
        <v>4946</v>
      </c>
      <c r="D293" s="234" t="s">
        <v>4947</v>
      </c>
      <c r="E293" s="234" t="s">
        <v>25</v>
      </c>
      <c r="F293" s="234" t="s">
        <v>25</v>
      </c>
      <c r="G293" s="234" t="s">
        <v>25</v>
      </c>
      <c r="H293" s="234" t="s">
        <v>4948</v>
      </c>
      <c r="I293" s="234" t="s">
        <v>4949</v>
      </c>
      <c r="J293" s="234" t="s">
        <v>4950</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4951</v>
      </c>
      <c r="B294" s="234" t="s">
        <v>4952</v>
      </c>
      <c r="C294" s="234" t="s">
        <v>4953</v>
      </c>
      <c r="D294" s="234" t="s">
        <v>4947</v>
      </c>
      <c r="E294" s="234" t="s">
        <v>25</v>
      </c>
      <c r="F294" s="234" t="s">
        <v>4954</v>
      </c>
      <c r="G294" s="234" t="s">
        <v>25</v>
      </c>
      <c r="H294" s="234" t="s">
        <v>4955</v>
      </c>
      <c r="I294" s="234" t="s">
        <v>3872</v>
      </c>
      <c r="J294" s="234" t="s">
        <v>4956</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4957</v>
      </c>
      <c r="B295" s="234" t="s">
        <v>4958</v>
      </c>
      <c r="C295" s="234" t="s">
        <v>4959</v>
      </c>
      <c r="D295" s="234" t="s">
        <v>4960</v>
      </c>
      <c r="E295" s="234" t="s">
        <v>25</v>
      </c>
      <c r="F295" s="234" t="s">
        <v>25</v>
      </c>
      <c r="G295" s="234" t="s">
        <v>25</v>
      </c>
      <c r="H295" s="234" t="s">
        <v>4961</v>
      </c>
      <c r="I295" s="234" t="s">
        <v>3872</v>
      </c>
      <c r="J295" s="234" t="s">
        <v>4962</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1095</v>
      </c>
      <c r="B296" s="233" t="s">
        <v>4963</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4964</v>
      </c>
      <c r="B297" s="234" t="s">
        <v>4965</v>
      </c>
      <c r="C297" s="234" t="s">
        <v>4966</v>
      </c>
      <c r="D297" s="234" t="s">
        <v>4960</v>
      </c>
      <c r="E297" s="234" t="s">
        <v>25</v>
      </c>
      <c r="F297" s="234" t="s">
        <v>4967</v>
      </c>
      <c r="G297" s="234" t="s">
        <v>25</v>
      </c>
      <c r="H297" s="234" t="s">
        <v>4968</v>
      </c>
      <c r="I297" s="234" t="s">
        <v>25</v>
      </c>
      <c r="J297" s="234" t="s">
        <v>4969</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4970</v>
      </c>
      <c r="B298" s="234" t="s">
        <v>4971</v>
      </c>
      <c r="C298" s="234" t="s">
        <v>4972</v>
      </c>
      <c r="D298" s="234" t="s">
        <v>4973</v>
      </c>
      <c r="E298" s="234" t="s">
        <v>25</v>
      </c>
      <c r="F298" s="234" t="s">
        <v>25</v>
      </c>
      <c r="G298" s="234" t="s">
        <v>4974</v>
      </c>
      <c r="H298" s="234" t="s">
        <v>4975</v>
      </c>
      <c r="I298" s="234" t="s">
        <v>4975</v>
      </c>
      <c r="J298" s="234" t="s">
        <v>4976</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4977</v>
      </c>
      <c r="B299" s="234" t="s">
        <v>4978</v>
      </c>
      <c r="C299" s="234" t="s">
        <v>4979</v>
      </c>
      <c r="D299" s="234" t="s">
        <v>25</v>
      </c>
      <c r="E299" s="234" t="s">
        <v>25</v>
      </c>
      <c r="F299" s="234" t="s">
        <v>25</v>
      </c>
      <c r="G299" s="234" t="s">
        <v>25</v>
      </c>
      <c r="H299" s="234" t="s">
        <v>4980</v>
      </c>
      <c r="I299" s="234" t="s">
        <v>4981</v>
      </c>
      <c r="J299" s="234" t="s">
        <v>4982</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4983</v>
      </c>
      <c r="B300" s="234" t="s">
        <v>4984</v>
      </c>
      <c r="C300" s="234" t="s">
        <v>4985</v>
      </c>
      <c r="D300" s="234" t="s">
        <v>25</v>
      </c>
      <c r="E300" s="234" t="s">
        <v>25</v>
      </c>
      <c r="F300" s="234" t="s">
        <v>4986</v>
      </c>
      <c r="G300" s="234" t="s">
        <v>25</v>
      </c>
      <c r="H300" s="234" t="s">
        <v>4987</v>
      </c>
      <c r="I300" s="234" t="s">
        <v>4981</v>
      </c>
      <c r="J300" s="234" t="s">
        <v>4988</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1099</v>
      </c>
      <c r="B301" s="233" t="s">
        <v>4989</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4990</v>
      </c>
      <c r="B302" s="234" t="s">
        <v>4991</v>
      </c>
      <c r="C302" s="234" t="s">
        <v>4992</v>
      </c>
      <c r="D302" s="234" t="s">
        <v>25</v>
      </c>
      <c r="E302" s="234" t="s">
        <v>25</v>
      </c>
      <c r="F302" s="234" t="s">
        <v>25</v>
      </c>
      <c r="G302" s="234" t="s">
        <v>25</v>
      </c>
      <c r="H302" s="234" t="s">
        <v>4993</v>
      </c>
      <c r="I302" s="234" t="s">
        <v>25</v>
      </c>
      <c r="J302" s="234" t="s">
        <v>4994</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4995</v>
      </c>
      <c r="B303" s="234" t="s">
        <v>4996</v>
      </c>
      <c r="C303" s="234" t="s">
        <v>4997</v>
      </c>
      <c r="D303" s="234" t="s">
        <v>4998</v>
      </c>
      <c r="E303" s="234" t="s">
        <v>25</v>
      </c>
      <c r="F303" s="234" t="s">
        <v>25</v>
      </c>
      <c r="G303" s="234" t="s">
        <v>25</v>
      </c>
      <c r="H303" s="234" t="s">
        <v>4999</v>
      </c>
      <c r="I303" s="234" t="s">
        <v>3902</v>
      </c>
      <c r="J303" s="234" t="s">
        <v>5000</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5001</v>
      </c>
      <c r="B304" s="234" t="s">
        <v>5002</v>
      </c>
      <c r="C304" s="234" t="s">
        <v>5003</v>
      </c>
      <c r="D304" s="234" t="s">
        <v>4998</v>
      </c>
      <c r="E304" s="234" t="s">
        <v>25</v>
      </c>
      <c r="F304" s="234" t="s">
        <v>5004</v>
      </c>
      <c r="G304" s="234" t="s">
        <v>25</v>
      </c>
      <c r="H304" s="234" t="s">
        <v>5005</v>
      </c>
      <c r="I304" s="234" t="s">
        <v>25</v>
      </c>
      <c r="J304" s="234" t="s">
        <v>5006</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5007</v>
      </c>
      <c r="B305" s="234" t="s">
        <v>5008</v>
      </c>
      <c r="C305" s="234" t="s">
        <v>5009</v>
      </c>
      <c r="D305" s="234" t="s">
        <v>5010</v>
      </c>
      <c r="E305" s="234" t="s">
        <v>25</v>
      </c>
      <c r="F305" s="234" t="s">
        <v>25</v>
      </c>
      <c r="G305" s="234" t="s">
        <v>25</v>
      </c>
      <c r="H305" s="234" t="s">
        <v>5011</v>
      </c>
      <c r="I305" s="234" t="s">
        <v>5012</v>
      </c>
      <c r="J305" s="234" t="s">
        <v>5013</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5014</v>
      </c>
      <c r="B306" s="234" t="s">
        <v>5015</v>
      </c>
      <c r="C306" s="234" t="s">
        <v>5016</v>
      </c>
      <c r="D306" s="234" t="s">
        <v>5017</v>
      </c>
      <c r="E306" s="234" t="s">
        <v>25</v>
      </c>
      <c r="F306" s="234" t="s">
        <v>25</v>
      </c>
      <c r="G306" s="234" t="s">
        <v>25</v>
      </c>
      <c r="H306" s="234" t="s">
        <v>5018</v>
      </c>
      <c r="I306" s="234" t="s">
        <v>3902</v>
      </c>
      <c r="J306" s="234" t="s">
        <v>5019</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1103</v>
      </c>
      <c r="B307" s="233" t="s">
        <v>5020</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5021</v>
      </c>
      <c r="B308" s="234" t="s">
        <v>5022</v>
      </c>
      <c r="C308" s="234" t="s">
        <v>5023</v>
      </c>
      <c r="D308" s="234" t="s">
        <v>5017</v>
      </c>
      <c r="E308" s="234" t="s">
        <v>25</v>
      </c>
      <c r="F308" s="234" t="s">
        <v>5024</v>
      </c>
      <c r="G308" s="234" t="s">
        <v>25</v>
      </c>
      <c r="H308" s="234" t="s">
        <v>5025</v>
      </c>
      <c r="I308" s="234" t="s">
        <v>5026</v>
      </c>
      <c r="J308" s="234" t="s">
        <v>5027</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1107</v>
      </c>
      <c r="B309" s="233" t="s">
        <v>5028</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5029</v>
      </c>
      <c r="B310" s="234" t="s">
        <v>5030</v>
      </c>
      <c r="C310" s="234" t="s">
        <v>5031</v>
      </c>
      <c r="D310" s="234" t="s">
        <v>25</v>
      </c>
      <c r="E310" s="234" t="s">
        <v>25</v>
      </c>
      <c r="F310" s="234" t="s">
        <v>5032</v>
      </c>
      <c r="G310" s="234" t="s">
        <v>25</v>
      </c>
      <c r="H310" s="234" t="s">
        <v>5033</v>
      </c>
      <c r="I310" s="234" t="s">
        <v>5034</v>
      </c>
      <c r="J310" s="234" t="s">
        <v>5035</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5036</v>
      </c>
      <c r="B311" s="234" t="s">
        <v>5037</v>
      </c>
      <c r="C311" s="234" t="s">
        <v>5038</v>
      </c>
      <c r="D311" s="234" t="s">
        <v>5039</v>
      </c>
      <c r="E311" s="234" t="s">
        <v>25</v>
      </c>
      <c r="F311" s="234" t="s">
        <v>25</v>
      </c>
      <c r="G311" s="234" t="s">
        <v>5040</v>
      </c>
      <c r="H311" s="234" t="s">
        <v>5041</v>
      </c>
      <c r="I311" s="234" t="s">
        <v>25</v>
      </c>
      <c r="J311" s="234" t="s">
        <v>5042</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5043</v>
      </c>
      <c r="B312" s="234" t="s">
        <v>5044</v>
      </c>
      <c r="C312" s="234" t="s">
        <v>5045</v>
      </c>
      <c r="D312" s="234" t="s">
        <v>5046</v>
      </c>
      <c r="E312" s="234" t="s">
        <v>25</v>
      </c>
      <c r="F312" s="234" t="s">
        <v>25</v>
      </c>
      <c r="G312" s="234" t="s">
        <v>25</v>
      </c>
      <c r="H312" s="234" t="s">
        <v>5047</v>
      </c>
      <c r="I312" s="234" t="s">
        <v>25</v>
      </c>
      <c r="J312" s="234" t="s">
        <v>5048</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5049</v>
      </c>
      <c r="B313" s="234" t="s">
        <v>5050</v>
      </c>
      <c r="C313" s="234" t="s">
        <v>5051</v>
      </c>
      <c r="D313" s="234" t="s">
        <v>5052</v>
      </c>
      <c r="E313" s="234" t="s">
        <v>25</v>
      </c>
      <c r="F313" s="234" t="s">
        <v>25</v>
      </c>
      <c r="G313" s="234" t="s">
        <v>5053</v>
      </c>
      <c r="H313" s="234" t="s">
        <v>5054</v>
      </c>
      <c r="I313" s="234" t="s">
        <v>5055</v>
      </c>
      <c r="J313" s="234" t="s">
        <v>5056</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5057</v>
      </c>
      <c r="B314" s="234" t="s">
        <v>5058</v>
      </c>
      <c r="C314" s="234" t="s">
        <v>5059</v>
      </c>
      <c r="D314" s="234" t="s">
        <v>5060</v>
      </c>
      <c r="E314" s="234" t="s">
        <v>25</v>
      </c>
      <c r="F314" s="234" t="s">
        <v>25</v>
      </c>
      <c r="G314" s="234" t="s">
        <v>5061</v>
      </c>
      <c r="H314" s="234" t="s">
        <v>5062</v>
      </c>
      <c r="I314" s="234" t="s">
        <v>5063</v>
      </c>
      <c r="J314" s="234" t="s">
        <v>5064</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5065</v>
      </c>
      <c r="B315" s="233" t="s">
        <v>5066</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5067</v>
      </c>
      <c r="B316" s="234" t="s">
        <v>5068</v>
      </c>
      <c r="C316" s="234" t="s">
        <v>5069</v>
      </c>
      <c r="D316" s="234" t="s">
        <v>25</v>
      </c>
      <c r="E316" s="234" t="s">
        <v>25</v>
      </c>
      <c r="F316" s="234" t="s">
        <v>25</v>
      </c>
      <c r="G316" s="234" t="s">
        <v>25</v>
      </c>
      <c r="H316" s="234" t="s">
        <v>5070</v>
      </c>
      <c r="I316" s="234" t="s">
        <v>5071</v>
      </c>
      <c r="J316" s="234" t="s">
        <v>5072</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5073</v>
      </c>
      <c r="B317" s="234" t="s">
        <v>5074</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5075</v>
      </c>
      <c r="B318" s="233" t="s">
        <v>5076</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5077</v>
      </c>
      <c r="B319" s="234" t="s">
        <v>5078</v>
      </c>
      <c r="C319" s="234" t="s">
        <v>5079</v>
      </c>
      <c r="D319" s="234" t="s">
        <v>5080</v>
      </c>
      <c r="E319" s="234" t="s">
        <v>25</v>
      </c>
      <c r="F319" s="234" t="s">
        <v>5081</v>
      </c>
      <c r="G319" s="234" t="s">
        <v>5082</v>
      </c>
      <c r="H319" s="234" t="s">
        <v>5083</v>
      </c>
      <c r="I319" s="234" t="s">
        <v>25</v>
      </c>
      <c r="J319" s="234" t="s">
        <v>5084</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5085</v>
      </c>
      <c r="B320" s="234" t="s">
        <v>5086</v>
      </c>
      <c r="C320" s="234" t="s">
        <v>5087</v>
      </c>
      <c r="D320" s="234" t="s">
        <v>5088</v>
      </c>
      <c r="E320" s="234" t="s">
        <v>25</v>
      </c>
      <c r="F320" s="234" t="s">
        <v>25</v>
      </c>
      <c r="G320" s="234" t="s">
        <v>25</v>
      </c>
      <c r="H320" s="234" t="s">
        <v>5089</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5090</v>
      </c>
      <c r="B321" s="234" t="s">
        <v>5091</v>
      </c>
      <c r="C321" s="234" t="s">
        <v>5092</v>
      </c>
      <c r="D321" s="234" t="s">
        <v>5093</v>
      </c>
      <c r="E321" s="234" t="s">
        <v>25</v>
      </c>
      <c r="F321" s="234" t="s">
        <v>25</v>
      </c>
      <c r="G321" s="234" t="s">
        <v>25</v>
      </c>
      <c r="H321" s="234" t="s">
        <v>5094</v>
      </c>
      <c r="I321" s="234" t="s">
        <v>25</v>
      </c>
      <c r="J321" s="234" t="s">
        <v>5095</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5096</v>
      </c>
      <c r="B322" s="234" t="s">
        <v>5097</v>
      </c>
      <c r="C322" s="234" t="s">
        <v>5098</v>
      </c>
      <c r="D322" s="234" t="s">
        <v>5099</v>
      </c>
      <c r="E322" s="234" t="s">
        <v>25</v>
      </c>
      <c r="F322" s="234" t="s">
        <v>25</v>
      </c>
      <c r="G322" s="234" t="s">
        <v>25</v>
      </c>
      <c r="H322" s="234" t="s">
        <v>5100</v>
      </c>
      <c r="I322" s="234" t="s">
        <v>25</v>
      </c>
      <c r="J322" s="234" t="s">
        <v>5101</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5102</v>
      </c>
      <c r="B323" s="234" t="s">
        <v>5103</v>
      </c>
      <c r="C323" s="234" t="s">
        <v>5104</v>
      </c>
      <c r="D323" s="234" t="s">
        <v>25</v>
      </c>
      <c r="E323" s="234" t="s">
        <v>25</v>
      </c>
      <c r="F323" s="234" t="s">
        <v>25</v>
      </c>
      <c r="G323" s="234" t="s">
        <v>25</v>
      </c>
      <c r="H323" s="234" t="s">
        <v>5105</v>
      </c>
      <c r="I323" s="234" t="s">
        <v>3902</v>
      </c>
      <c r="J323" s="234" t="s">
        <v>5106</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5107</v>
      </c>
      <c r="B324" s="234" t="s">
        <v>5108</v>
      </c>
      <c r="C324" s="234" t="s">
        <v>5109</v>
      </c>
      <c r="D324" s="234" t="s">
        <v>25</v>
      </c>
      <c r="E324" s="234" t="s">
        <v>25</v>
      </c>
      <c r="F324" s="234" t="s">
        <v>25</v>
      </c>
      <c r="G324" s="234" t="s">
        <v>25</v>
      </c>
      <c r="H324" s="234" t="s">
        <v>5110</v>
      </c>
      <c r="I324" s="234" t="s">
        <v>5111</v>
      </c>
      <c r="J324" s="234" t="s">
        <v>5112</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5113</v>
      </c>
      <c r="B325" s="234" t="s">
        <v>5114</v>
      </c>
      <c r="C325" s="234" t="s">
        <v>5115</v>
      </c>
      <c r="D325" s="234" t="s">
        <v>5116</v>
      </c>
      <c r="E325" s="234" t="s">
        <v>25</v>
      </c>
      <c r="F325" s="234" t="s">
        <v>25</v>
      </c>
      <c r="G325" s="234" t="s">
        <v>25</v>
      </c>
      <c r="H325" s="234" t="s">
        <v>5117</v>
      </c>
      <c r="I325" s="234" t="s">
        <v>25</v>
      </c>
      <c r="J325" s="234" t="s">
        <v>5118</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5119</v>
      </c>
      <c r="B326" s="241" t="s">
        <v>5120</v>
      </c>
      <c r="C326" s="241" t="s">
        <v>5121</v>
      </c>
      <c r="D326" s="241" t="s">
        <v>5122</v>
      </c>
      <c r="E326" s="241" t="s">
        <v>25</v>
      </c>
      <c r="F326" s="241" t="s">
        <v>25</v>
      </c>
      <c r="G326" s="241" t="s">
        <v>25</v>
      </c>
      <c r="H326" s="241" t="s">
        <v>5123</v>
      </c>
      <c r="I326" s="241" t="s">
        <v>3902</v>
      </c>
      <c r="J326" s="241" t="s">
        <v>5124</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434</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IFERROR(INDEX('Recommendations'!$I$2:$I$73, MATCH(L2,'Recommendations'!$B$2:$B$73,0))="Implemented", FALSE))</xm:f>
            <x14:dxf>
              <font>
                <color rgb="FF000000"/>
              </font>
              <fill>
                <patternFill>
                  <bgColor rgb="FF3C7D22"/>
                </patternFill>
              </fill>
            </x14:dxf>
          </x14:cfRule>
          <x14:cfRule type="expression" priority="2" id="{00000000-000E-0000-0A00-000002000000}">
            <xm:f>AND(L2&lt;&gt;"", IFERROR(INDEX('Recommendations'!$I$2:$I$73, MATCH(L2,'Recommendations'!$B$2:$B$73,0))="Compensated", FALSE))</xm:f>
            <x14:dxf>
              <font>
                <color rgb="FF000000"/>
              </font>
              <fill>
                <patternFill>
                  <bgColor rgb="FFC6E0B4"/>
                </patternFill>
              </fill>
            </x14:dxf>
          </x14:cfRule>
          <x14:cfRule type="expression" priority="3" id="{00000000-000E-0000-0A00-000003000000}">
            <xm:f>AND(L2&lt;&gt;"", IFERROR(INDEX('Recommendations'!$I$2:$I$73, MATCH(L2,'Recommendations'!$B$2:$B$73,0))="Testing", FALSE))</xm:f>
            <x14:dxf>
              <font>
                <color rgb="FF000000"/>
              </font>
              <fill>
                <patternFill>
                  <bgColor rgb="FFFFC000"/>
                </patternFill>
              </fill>
            </x14:dxf>
          </x14:cfRule>
          <x14:cfRule type="expression" priority="4" id="{00000000-000E-0000-0A00-000004000000}">
            <xm:f>AND(L2&lt;&gt;"", IFERROR(INDEX('Recommendations'!$I$2:$I$73, MATCH(L2,'Recommendations'!$B$2:$B$73,0))="Failed", FALSE))</xm:f>
            <x14:dxf>
              <font>
                <color rgb="FF000000"/>
              </font>
              <fill>
                <patternFill>
                  <bgColor rgb="FFD82891"/>
                </patternFill>
              </fill>
            </x14:dxf>
          </x14:cfRule>
          <x14:cfRule type="expression" priority="5" id="{00000000-000E-0000-0A00-000005000000}">
            <xm:f>AND(L2&lt;&gt;"", IFERROR(INDEX('Recommendations'!$I$2:$I$73, MATCH(L2,'Recommendations'!$B$2:$B$73,0))="Risk Accepted", FALSE))</xm:f>
            <x14:dxf>
              <font>
                <color rgb="FF000000"/>
              </font>
              <fill>
                <patternFill>
                  <bgColor rgb="FFD9D9D9"/>
                </patternFill>
              </fill>
            </x14:dxf>
          </x14:cfRule>
          <x14:cfRule type="expression" priority="6" id="{00000000-000E-0000-0A00-000006000000}">
            <xm:f>AND(L2&lt;&gt;"", IFERROR(INDEX('Recommendations'!$I$2:$I$73, MATCH(L2,'Recommendations'!$B$2:$B$73,0))="N/A",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2274</v>
      </c>
      <c r="B1" s="286" t="s">
        <v>3159</v>
      </c>
      <c r="C1" s="286" t="s">
        <v>1</v>
      </c>
      <c r="D1" s="286" t="s">
        <v>679</v>
      </c>
      <c r="E1" s="286" t="s">
        <v>5125</v>
      </c>
      <c r="F1" s="286" t="s">
        <v>5126</v>
      </c>
      <c r="G1" s="286" t="s">
        <v>684</v>
      </c>
      <c r="H1" s="286" t="s">
        <v>685</v>
      </c>
      <c r="I1" s="286" t="s">
        <v>686</v>
      </c>
      <c r="J1" s="286" t="s">
        <v>687</v>
      </c>
      <c r="K1" s="286" t="s">
        <v>688</v>
      </c>
      <c r="L1" s="286" t="s">
        <v>689</v>
      </c>
      <c r="M1" s="286" t="s">
        <v>690</v>
      </c>
      <c r="N1" s="286" t="s">
        <v>691</v>
      </c>
      <c r="O1" s="286" t="s">
        <v>692</v>
      </c>
      <c r="P1" s="286" t="s">
        <v>693</v>
      </c>
      <c r="Q1" s="286" t="s">
        <v>694</v>
      </c>
      <c r="R1" s="286" t="s">
        <v>695</v>
      </c>
      <c r="S1" s="286" t="s">
        <v>696</v>
      </c>
      <c r="T1" s="286" t="s">
        <v>697</v>
      </c>
      <c r="U1" s="286" t="s">
        <v>698</v>
      </c>
      <c r="V1" s="286" t="s">
        <v>699</v>
      </c>
      <c r="W1" s="286" t="s">
        <v>700</v>
      </c>
      <c r="X1" s="286" t="s">
        <v>701</v>
      </c>
      <c r="Y1" s="286" t="s">
        <v>702</v>
      </c>
      <c r="Z1" s="286" t="s">
        <v>703</v>
      </c>
      <c r="AA1" s="286" t="s">
        <v>704</v>
      </c>
      <c r="AB1" s="286" t="s">
        <v>705</v>
      </c>
      <c r="AC1" s="286" t="s">
        <v>706</v>
      </c>
      <c r="AD1" s="286" t="s">
        <v>707</v>
      </c>
      <c r="AE1" s="286" t="s">
        <v>708</v>
      </c>
      <c r="AF1" s="286" t="s">
        <v>709</v>
      </c>
      <c r="AG1" s="286" t="s">
        <v>710</v>
      </c>
      <c r="AH1" s="286" t="s">
        <v>711</v>
      </c>
      <c r="AI1" s="286" t="s">
        <v>712</v>
      </c>
      <c r="AJ1" s="286" t="s">
        <v>713</v>
      </c>
      <c r="AK1" s="286" t="s">
        <v>714</v>
      </c>
      <c r="AL1" s="286" t="s">
        <v>715</v>
      </c>
      <c r="AM1" s="286" t="s">
        <v>716</v>
      </c>
      <c r="AN1" s="286" t="s">
        <v>717</v>
      </c>
      <c r="AO1" s="286" t="s">
        <v>718</v>
      </c>
      <c r="AP1" s="286" t="s">
        <v>719</v>
      </c>
      <c r="AQ1" s="286" t="s">
        <v>720</v>
      </c>
      <c r="AR1" s="286" t="s">
        <v>721</v>
      </c>
      <c r="AS1" s="286" t="s">
        <v>722</v>
      </c>
      <c r="AT1" s="286" t="s">
        <v>723</v>
      </c>
      <c r="AU1" s="287" t="s">
        <v>724</v>
      </c>
    </row>
    <row r="2" spans="1:47" ht="60" customHeight="1" outlineLevel="1" x14ac:dyDescent="0.35">
      <c r="A2" s="277" t="s">
        <v>5127</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5127</v>
      </c>
      <c r="B3" s="256" t="s">
        <v>5128</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5127</v>
      </c>
      <c r="B4" s="257" t="s">
        <v>5128</v>
      </c>
      <c r="C4" s="258" t="s">
        <v>5129</v>
      </c>
      <c r="D4" s="261" t="s">
        <v>5130</v>
      </c>
      <c r="E4" s="262" t="s">
        <v>5131</v>
      </c>
      <c r="F4" s="265" t="s">
        <v>5132</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5127</v>
      </c>
      <c r="B5" s="257" t="s">
        <v>5128</v>
      </c>
      <c r="C5" s="258" t="s">
        <v>5133</v>
      </c>
      <c r="D5" s="261" t="s">
        <v>5134</v>
      </c>
      <c r="E5" s="262" t="s">
        <v>5131</v>
      </c>
      <c r="F5" s="265" t="s">
        <v>5132</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5127</v>
      </c>
      <c r="B6" s="257" t="s">
        <v>5128</v>
      </c>
      <c r="C6" s="258" t="s">
        <v>5135</v>
      </c>
      <c r="D6" s="261" t="s">
        <v>5136</v>
      </c>
      <c r="E6" s="262" t="s">
        <v>5131</v>
      </c>
      <c r="F6" s="265" t="s">
        <v>5132</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5127</v>
      </c>
      <c r="B7" s="257" t="s">
        <v>5128</v>
      </c>
      <c r="C7" s="258" t="s">
        <v>5137</v>
      </c>
      <c r="D7" s="261" t="s">
        <v>5138</v>
      </c>
      <c r="E7" s="262" t="s">
        <v>5131</v>
      </c>
      <c r="F7" s="265" t="s">
        <v>5132</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5127</v>
      </c>
      <c r="B8" s="257" t="s">
        <v>5128</v>
      </c>
      <c r="C8" s="258" t="s">
        <v>5139</v>
      </c>
      <c r="D8" s="261" t="s">
        <v>5140</v>
      </c>
      <c r="E8" s="262" t="s">
        <v>5131</v>
      </c>
      <c r="F8" s="265" t="s">
        <v>5132</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5127</v>
      </c>
      <c r="B9" s="257" t="s">
        <v>5128</v>
      </c>
      <c r="C9" s="258" t="s">
        <v>5141</v>
      </c>
      <c r="D9" s="261" t="s">
        <v>5142</v>
      </c>
      <c r="E9" s="262" t="s">
        <v>5131</v>
      </c>
      <c r="F9" s="265" t="s">
        <v>5132</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5127</v>
      </c>
      <c r="B10" s="257" t="s">
        <v>5128</v>
      </c>
      <c r="C10" s="258" t="s">
        <v>5143</v>
      </c>
      <c r="D10" s="261" t="s">
        <v>5144</v>
      </c>
      <c r="E10" s="262" t="s">
        <v>5131</v>
      </c>
      <c r="F10" s="265" t="s">
        <v>5132</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5127</v>
      </c>
      <c r="B11" s="257" t="s">
        <v>5128</v>
      </c>
      <c r="C11" s="258" t="s">
        <v>5145</v>
      </c>
      <c r="D11" s="261" t="s">
        <v>5146</v>
      </c>
      <c r="E11" s="262" t="s">
        <v>5131</v>
      </c>
      <c r="F11" s="265" t="s">
        <v>5132</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5127</v>
      </c>
      <c r="B12" s="257" t="s">
        <v>5128</v>
      </c>
      <c r="C12" s="258" t="s">
        <v>5147</v>
      </c>
      <c r="D12" s="261" t="s">
        <v>5148</v>
      </c>
      <c r="E12" s="262" t="s">
        <v>5131</v>
      </c>
      <c r="F12" s="265" t="s">
        <v>5132</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5127</v>
      </c>
      <c r="B13" s="257" t="s">
        <v>5128</v>
      </c>
      <c r="C13" s="258" t="s">
        <v>5149</v>
      </c>
      <c r="D13" s="261" t="s">
        <v>5150</v>
      </c>
      <c r="E13" s="262" t="s">
        <v>5131</v>
      </c>
      <c r="F13" s="265" t="s">
        <v>5132</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5127</v>
      </c>
      <c r="B14" s="257" t="s">
        <v>5128</v>
      </c>
      <c r="C14" s="258" t="s">
        <v>5151</v>
      </c>
      <c r="D14" s="261" t="s">
        <v>5152</v>
      </c>
      <c r="E14" s="262" t="s">
        <v>5131</v>
      </c>
      <c r="F14" s="265" t="s">
        <v>5132</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5127</v>
      </c>
      <c r="B15" s="257" t="s">
        <v>5128</v>
      </c>
      <c r="C15" s="258" t="s">
        <v>5153</v>
      </c>
      <c r="D15" s="261" t="s">
        <v>5154</v>
      </c>
      <c r="E15" s="262" t="s">
        <v>5131</v>
      </c>
      <c r="F15" s="265" t="s">
        <v>5132</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5127</v>
      </c>
      <c r="B16" s="257" t="s">
        <v>5128</v>
      </c>
      <c r="C16" s="258" t="s">
        <v>5155</v>
      </c>
      <c r="D16" s="261" t="s">
        <v>5156</v>
      </c>
      <c r="E16" s="262" t="s">
        <v>5131</v>
      </c>
      <c r="F16" s="265" t="s">
        <v>5132</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5127</v>
      </c>
      <c r="B17" s="256" t="s">
        <v>5157</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5127</v>
      </c>
      <c r="B18" s="257" t="s">
        <v>5157</v>
      </c>
      <c r="C18" s="258" t="s">
        <v>5158</v>
      </c>
      <c r="D18" s="261" t="s">
        <v>5159</v>
      </c>
      <c r="E18" s="262" t="s">
        <v>5160</v>
      </c>
      <c r="F18" s="265" t="s">
        <v>5161</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5127</v>
      </c>
      <c r="B19" s="257" t="s">
        <v>5157</v>
      </c>
      <c r="C19" s="258" t="s">
        <v>5162</v>
      </c>
      <c r="D19" s="261" t="s">
        <v>5163</v>
      </c>
      <c r="E19" s="262" t="s">
        <v>5160</v>
      </c>
      <c r="F19" s="265" t="s">
        <v>5161</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5127</v>
      </c>
      <c r="B20" s="257" t="s">
        <v>5157</v>
      </c>
      <c r="C20" s="258" t="s">
        <v>5164</v>
      </c>
      <c r="D20" s="261" t="s">
        <v>5165</v>
      </c>
      <c r="E20" s="262" t="s">
        <v>5160</v>
      </c>
      <c r="F20" s="265" t="s">
        <v>5161</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5127</v>
      </c>
      <c r="B21" s="257" t="s">
        <v>5157</v>
      </c>
      <c r="C21" s="258" t="s">
        <v>5166</v>
      </c>
      <c r="D21" s="261" t="s">
        <v>5167</v>
      </c>
      <c r="E21" s="262" t="s">
        <v>5160</v>
      </c>
      <c r="F21" s="265" t="s">
        <v>5161</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5127</v>
      </c>
      <c r="B22" s="257" t="s">
        <v>5157</v>
      </c>
      <c r="C22" s="258" t="s">
        <v>5168</v>
      </c>
      <c r="D22" s="261" t="s">
        <v>5169</v>
      </c>
      <c r="E22" s="262" t="s">
        <v>5160</v>
      </c>
      <c r="F22" s="265" t="s">
        <v>5161</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5127</v>
      </c>
      <c r="B23" s="257" t="s">
        <v>5157</v>
      </c>
      <c r="C23" s="258" t="s">
        <v>5170</v>
      </c>
      <c r="D23" s="261" t="s">
        <v>5171</v>
      </c>
      <c r="E23" s="262" t="s">
        <v>5131</v>
      </c>
      <c r="F23" s="265" t="s">
        <v>5132</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5127</v>
      </c>
      <c r="B24" s="257" t="s">
        <v>5157</v>
      </c>
      <c r="C24" s="258" t="s">
        <v>5172</v>
      </c>
      <c r="D24" s="261" t="s">
        <v>5173</v>
      </c>
      <c r="E24" s="262" t="s">
        <v>5131</v>
      </c>
      <c r="F24" s="265" t="s">
        <v>5132</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5127</v>
      </c>
      <c r="B25" s="257" t="s">
        <v>5157</v>
      </c>
      <c r="C25" s="258" t="s">
        <v>5174</v>
      </c>
      <c r="D25" s="261" t="s">
        <v>5175</v>
      </c>
      <c r="E25" s="262" t="s">
        <v>5131</v>
      </c>
      <c r="F25" s="265" t="s">
        <v>5176</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5127</v>
      </c>
      <c r="B26" s="257" t="s">
        <v>5157</v>
      </c>
      <c r="C26" s="258" t="s">
        <v>5177</v>
      </c>
      <c r="D26" s="261" t="s">
        <v>5178</v>
      </c>
      <c r="E26" s="262" t="s">
        <v>5131</v>
      </c>
      <c r="F26" s="265" t="s">
        <v>5176</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5127</v>
      </c>
      <c r="B27" s="257" t="s">
        <v>5157</v>
      </c>
      <c r="C27" s="258" t="s">
        <v>5179</v>
      </c>
      <c r="D27" s="261" t="s">
        <v>5180</v>
      </c>
      <c r="E27" s="262" t="s">
        <v>5131</v>
      </c>
      <c r="F27" s="265" t="s">
        <v>5176</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5127</v>
      </c>
      <c r="B28" s="257" t="s">
        <v>5157</v>
      </c>
      <c r="C28" s="258" t="s">
        <v>5181</v>
      </c>
      <c r="D28" s="261" t="s">
        <v>5182</v>
      </c>
      <c r="E28" s="262" t="s">
        <v>5131</v>
      </c>
      <c r="F28" s="265" t="s">
        <v>5176</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5127</v>
      </c>
      <c r="B29" s="257" t="s">
        <v>5157</v>
      </c>
      <c r="C29" s="258" t="s">
        <v>5183</v>
      </c>
      <c r="D29" s="261" t="s">
        <v>5184</v>
      </c>
      <c r="E29" s="262" t="s">
        <v>5131</v>
      </c>
      <c r="F29" s="265" t="s">
        <v>5176</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5127</v>
      </c>
      <c r="B30" s="257" t="s">
        <v>5157</v>
      </c>
      <c r="C30" s="258" t="s">
        <v>5185</v>
      </c>
      <c r="D30" s="261" t="s">
        <v>5186</v>
      </c>
      <c r="E30" s="262" t="s">
        <v>5131</v>
      </c>
      <c r="F30" s="265" t="s">
        <v>5176</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5127</v>
      </c>
      <c r="B31" s="257" t="s">
        <v>5157</v>
      </c>
      <c r="C31" s="258" t="s">
        <v>5187</v>
      </c>
      <c r="D31" s="261" t="s">
        <v>5188</v>
      </c>
      <c r="E31" s="262" t="s">
        <v>5131</v>
      </c>
      <c r="F31" s="265" t="s">
        <v>5176</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5127</v>
      </c>
      <c r="B32" s="257" t="s">
        <v>5157</v>
      </c>
      <c r="C32" s="258" t="s">
        <v>5189</v>
      </c>
      <c r="D32" s="261" t="s">
        <v>5190</v>
      </c>
      <c r="E32" s="262" t="s">
        <v>5131</v>
      </c>
      <c r="F32" s="265" t="s">
        <v>5176</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5127</v>
      </c>
      <c r="B33" s="257" t="s">
        <v>5157</v>
      </c>
      <c r="C33" s="258" t="s">
        <v>5191</v>
      </c>
      <c r="D33" s="261" t="s">
        <v>5192</v>
      </c>
      <c r="E33" s="262" t="s">
        <v>5160</v>
      </c>
      <c r="F33" s="265" t="s">
        <v>5161</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5127</v>
      </c>
      <c r="B34" s="257" t="s">
        <v>5157</v>
      </c>
      <c r="C34" s="258" t="s">
        <v>5193</v>
      </c>
      <c r="D34" s="261" t="s">
        <v>5194</v>
      </c>
      <c r="E34" s="262" t="s">
        <v>5131</v>
      </c>
      <c r="F34" s="265" t="s">
        <v>5176</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5127</v>
      </c>
      <c r="B35" s="256" t="s">
        <v>5195</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5127</v>
      </c>
      <c r="B36" s="257" t="s">
        <v>5195</v>
      </c>
      <c r="C36" s="258" t="s">
        <v>5196</v>
      </c>
      <c r="D36" s="261" t="s">
        <v>5197</v>
      </c>
      <c r="E36" s="262" t="s">
        <v>5131</v>
      </c>
      <c r="F36" s="265" t="s">
        <v>5176</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5127</v>
      </c>
      <c r="B37" s="257" t="s">
        <v>5195</v>
      </c>
      <c r="C37" s="258" t="s">
        <v>5198</v>
      </c>
      <c r="D37" s="261" t="s">
        <v>5199</v>
      </c>
      <c r="E37" s="262" t="s">
        <v>5131</v>
      </c>
      <c r="F37" s="265" t="s">
        <v>5200</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5127</v>
      </c>
      <c r="B38" s="257" t="s">
        <v>5195</v>
      </c>
      <c r="C38" s="258" t="s">
        <v>5201</v>
      </c>
      <c r="D38" s="261" t="s">
        <v>5202</v>
      </c>
      <c r="E38" s="262" t="s">
        <v>5131</v>
      </c>
      <c r="F38" s="265" t="s">
        <v>5200</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5127</v>
      </c>
      <c r="B39" s="257" t="s">
        <v>5195</v>
      </c>
      <c r="C39" s="258" t="s">
        <v>5203</v>
      </c>
      <c r="D39" s="261" t="s">
        <v>5204</v>
      </c>
      <c r="E39" s="262" t="s">
        <v>5131</v>
      </c>
      <c r="F39" s="265" t="s">
        <v>5200</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5127</v>
      </c>
      <c r="B40" s="257" t="s">
        <v>5195</v>
      </c>
      <c r="C40" s="258" t="s">
        <v>5205</v>
      </c>
      <c r="D40" s="261" t="s">
        <v>5206</v>
      </c>
      <c r="E40" s="262" t="s">
        <v>5131</v>
      </c>
      <c r="F40" s="265" t="s">
        <v>5200</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5127</v>
      </c>
      <c r="B41" s="257" t="s">
        <v>5195</v>
      </c>
      <c r="C41" s="258" t="s">
        <v>5207</v>
      </c>
      <c r="D41" s="261" t="s">
        <v>5208</v>
      </c>
      <c r="E41" s="262" t="s">
        <v>5131</v>
      </c>
      <c r="F41" s="265" t="s">
        <v>5200</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5127</v>
      </c>
      <c r="B42" s="257" t="s">
        <v>5195</v>
      </c>
      <c r="C42" s="258" t="s">
        <v>5209</v>
      </c>
      <c r="D42" s="261" t="s">
        <v>5210</v>
      </c>
      <c r="E42" s="262" t="s">
        <v>5131</v>
      </c>
      <c r="F42" s="265" t="s">
        <v>5200</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5127</v>
      </c>
      <c r="B43" s="257" t="s">
        <v>5195</v>
      </c>
      <c r="C43" s="258" t="s">
        <v>5211</v>
      </c>
      <c r="D43" s="261" t="s">
        <v>5212</v>
      </c>
      <c r="E43" s="262" t="s">
        <v>5131</v>
      </c>
      <c r="F43" s="265" t="s">
        <v>5200</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5127</v>
      </c>
      <c r="B44" s="257" t="s">
        <v>5195</v>
      </c>
      <c r="C44" s="258" t="s">
        <v>5213</v>
      </c>
      <c r="D44" s="261" t="s">
        <v>5214</v>
      </c>
      <c r="E44" s="262" t="s">
        <v>5131</v>
      </c>
      <c r="F44" s="265" t="s">
        <v>5200</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5127</v>
      </c>
      <c r="B45" s="257" t="s">
        <v>5195</v>
      </c>
      <c r="C45" s="258" t="s">
        <v>5215</v>
      </c>
      <c r="D45" s="261" t="s">
        <v>5216</v>
      </c>
      <c r="E45" s="262" t="s">
        <v>5131</v>
      </c>
      <c r="F45" s="265" t="s">
        <v>5200</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5127</v>
      </c>
      <c r="B46" s="257" t="s">
        <v>5195</v>
      </c>
      <c r="C46" s="258" t="s">
        <v>5217</v>
      </c>
      <c r="D46" s="261" t="s">
        <v>5218</v>
      </c>
      <c r="E46" s="262" t="s">
        <v>5131</v>
      </c>
      <c r="F46" s="265" t="s">
        <v>5200</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5127</v>
      </c>
      <c r="B47" s="257" t="s">
        <v>5195</v>
      </c>
      <c r="C47" s="258" t="s">
        <v>5219</v>
      </c>
      <c r="D47" s="261" t="s">
        <v>5220</v>
      </c>
      <c r="E47" s="262" t="s">
        <v>5131</v>
      </c>
      <c r="F47" s="265" t="s">
        <v>5200</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5127</v>
      </c>
      <c r="B48" s="257" t="s">
        <v>5195</v>
      </c>
      <c r="C48" s="258" t="s">
        <v>5221</v>
      </c>
      <c r="D48" s="261" t="s">
        <v>5222</v>
      </c>
      <c r="E48" s="262" t="s">
        <v>5131</v>
      </c>
      <c r="F48" s="265" t="s">
        <v>5200</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5127</v>
      </c>
      <c r="B49" s="257" t="s">
        <v>5195</v>
      </c>
      <c r="C49" s="258" t="s">
        <v>5223</v>
      </c>
      <c r="D49" s="261" t="s">
        <v>5224</v>
      </c>
      <c r="E49" s="262" t="s">
        <v>5131</v>
      </c>
      <c r="F49" s="265" t="s">
        <v>5200</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5127</v>
      </c>
      <c r="B50" s="256" t="s">
        <v>2398</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5127</v>
      </c>
      <c r="B51" s="257" t="s">
        <v>2398</v>
      </c>
      <c r="C51" s="258" t="s">
        <v>5225</v>
      </c>
      <c r="D51" s="261" t="s">
        <v>5226</v>
      </c>
      <c r="E51" s="262" t="s">
        <v>5227</v>
      </c>
      <c r="F51" s="265" t="s">
        <v>5228</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5127</v>
      </c>
      <c r="B52" s="257" t="s">
        <v>2398</v>
      </c>
      <c r="C52" s="258" t="s">
        <v>5229</v>
      </c>
      <c r="D52" s="261" t="s">
        <v>5230</v>
      </c>
      <c r="E52" s="262" t="s">
        <v>5227</v>
      </c>
      <c r="F52" s="265" t="s">
        <v>5228</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5127</v>
      </c>
      <c r="B53" s="257" t="s">
        <v>2398</v>
      </c>
      <c r="C53" s="258" t="s">
        <v>5231</v>
      </c>
      <c r="D53" s="261" t="s">
        <v>5232</v>
      </c>
      <c r="E53" s="262" t="s">
        <v>5227</v>
      </c>
      <c r="F53" s="265" t="s">
        <v>5228</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5127</v>
      </c>
      <c r="B54" s="257" t="s">
        <v>2398</v>
      </c>
      <c r="C54" s="258" t="s">
        <v>5233</v>
      </c>
      <c r="D54" s="261" t="s">
        <v>5234</v>
      </c>
      <c r="E54" s="262" t="s">
        <v>5227</v>
      </c>
      <c r="F54" s="265" t="s">
        <v>5228</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5127</v>
      </c>
      <c r="B55" s="257" t="s">
        <v>2398</v>
      </c>
      <c r="C55" s="258" t="s">
        <v>5235</v>
      </c>
      <c r="D55" s="261" t="s">
        <v>5236</v>
      </c>
      <c r="E55" s="262" t="s">
        <v>5227</v>
      </c>
      <c r="F55" s="265" t="s">
        <v>5228</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5127</v>
      </c>
      <c r="B56" s="257" t="s">
        <v>2398</v>
      </c>
      <c r="C56" s="258" t="s">
        <v>5237</v>
      </c>
      <c r="D56" s="261" t="s">
        <v>5238</v>
      </c>
      <c r="E56" s="262" t="s">
        <v>5227</v>
      </c>
      <c r="F56" s="265" t="s">
        <v>5228</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5127</v>
      </c>
      <c r="B57" s="257" t="s">
        <v>2398</v>
      </c>
      <c r="C57" s="258" t="s">
        <v>5239</v>
      </c>
      <c r="D57" s="261" t="s">
        <v>5240</v>
      </c>
      <c r="E57" s="262" t="s">
        <v>5227</v>
      </c>
      <c r="F57" s="265" t="s">
        <v>5228</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5127</v>
      </c>
      <c r="B58" s="257" t="s">
        <v>2398</v>
      </c>
      <c r="C58" s="258" t="s">
        <v>5241</v>
      </c>
      <c r="D58" s="261" t="s">
        <v>5242</v>
      </c>
      <c r="E58" s="262" t="s">
        <v>5131</v>
      </c>
      <c r="F58" s="265" t="s">
        <v>5228</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5127</v>
      </c>
      <c r="B59" s="257" t="s">
        <v>2398</v>
      </c>
      <c r="C59" s="258" t="s">
        <v>5243</v>
      </c>
      <c r="D59" s="261" t="s">
        <v>5244</v>
      </c>
      <c r="E59" s="262" t="s">
        <v>5131</v>
      </c>
      <c r="F59" s="265" t="s">
        <v>5228</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5127</v>
      </c>
      <c r="B60" s="256" t="s">
        <v>5245</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5127</v>
      </c>
      <c r="B61" s="257" t="s">
        <v>5245</v>
      </c>
      <c r="C61" s="258" t="s">
        <v>5246</v>
      </c>
      <c r="D61" s="261" t="s">
        <v>5247</v>
      </c>
      <c r="E61" s="262" t="s">
        <v>5131</v>
      </c>
      <c r="F61" s="265" t="s">
        <v>5248</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5127</v>
      </c>
      <c r="B62" s="257" t="s">
        <v>5245</v>
      </c>
      <c r="C62" s="258" t="s">
        <v>5249</v>
      </c>
      <c r="D62" s="261" t="s">
        <v>5250</v>
      </c>
      <c r="E62" s="262" t="s">
        <v>5131</v>
      </c>
      <c r="F62" s="265" t="s">
        <v>5248</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5127</v>
      </c>
      <c r="B63" s="257" t="s">
        <v>5245</v>
      </c>
      <c r="C63" s="258" t="s">
        <v>5251</v>
      </c>
      <c r="D63" s="261" t="s">
        <v>5252</v>
      </c>
      <c r="E63" s="262" t="s">
        <v>5131</v>
      </c>
      <c r="F63" s="265" t="s">
        <v>5248</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5127</v>
      </c>
      <c r="B64" s="257" t="s">
        <v>5245</v>
      </c>
      <c r="C64" s="258" t="s">
        <v>5253</v>
      </c>
      <c r="D64" s="261" t="s">
        <v>5254</v>
      </c>
      <c r="E64" s="262" t="s">
        <v>5131</v>
      </c>
      <c r="F64" s="265" t="s">
        <v>5248</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5127</v>
      </c>
      <c r="B65" s="257" t="s">
        <v>5245</v>
      </c>
      <c r="C65" s="258" t="s">
        <v>5255</v>
      </c>
      <c r="D65" s="261" t="s">
        <v>5256</v>
      </c>
      <c r="E65" s="262" t="s">
        <v>5131</v>
      </c>
      <c r="F65" s="265" t="s">
        <v>5248</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5127</v>
      </c>
      <c r="B66" s="257" t="s">
        <v>5245</v>
      </c>
      <c r="C66" s="258" t="s">
        <v>5257</v>
      </c>
      <c r="D66" s="261" t="s">
        <v>5258</v>
      </c>
      <c r="E66" s="262" t="s">
        <v>5131</v>
      </c>
      <c r="F66" s="265" t="s">
        <v>5248</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5127</v>
      </c>
      <c r="B67" s="257" t="s">
        <v>5245</v>
      </c>
      <c r="C67" s="258" t="s">
        <v>5259</v>
      </c>
      <c r="D67" s="261" t="s">
        <v>5260</v>
      </c>
      <c r="E67" s="262" t="s">
        <v>5131</v>
      </c>
      <c r="F67" s="265" t="s">
        <v>5248</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5127</v>
      </c>
      <c r="B68" s="257" t="s">
        <v>5245</v>
      </c>
      <c r="C68" s="258" t="s">
        <v>5261</v>
      </c>
      <c r="D68" s="261" t="s">
        <v>5262</v>
      </c>
      <c r="E68" s="262" t="s">
        <v>5131</v>
      </c>
      <c r="F68" s="265" t="s">
        <v>5263</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5127</v>
      </c>
      <c r="B69" s="257" t="s">
        <v>5245</v>
      </c>
      <c r="C69" s="258" t="s">
        <v>5264</v>
      </c>
      <c r="D69" s="261" t="s">
        <v>5265</v>
      </c>
      <c r="E69" s="262" t="s">
        <v>5131</v>
      </c>
      <c r="F69" s="265" t="s">
        <v>5263</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5127</v>
      </c>
      <c r="B70" s="257" t="s">
        <v>5245</v>
      </c>
      <c r="C70" s="258" t="s">
        <v>5266</v>
      </c>
      <c r="D70" s="261" t="s">
        <v>5267</v>
      </c>
      <c r="E70" s="262" t="s">
        <v>5131</v>
      </c>
      <c r="F70" s="265" t="s">
        <v>5263</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5127</v>
      </c>
      <c r="B71" s="257" t="s">
        <v>5245</v>
      </c>
      <c r="C71" s="258" t="s">
        <v>5268</v>
      </c>
      <c r="D71" s="261" t="s">
        <v>5269</v>
      </c>
      <c r="E71" s="262" t="s">
        <v>5131</v>
      </c>
      <c r="F71" s="265" t="s">
        <v>5270</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5127</v>
      </c>
      <c r="B72" s="257" t="s">
        <v>5245</v>
      </c>
      <c r="C72" s="258" t="s">
        <v>5271</v>
      </c>
      <c r="D72" s="261" t="s">
        <v>5272</v>
      </c>
      <c r="E72" s="262" t="s">
        <v>5131</v>
      </c>
      <c r="F72" s="265" t="s">
        <v>5248</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5127</v>
      </c>
      <c r="B73" s="257" t="s">
        <v>5245</v>
      </c>
      <c r="C73" s="258" t="s">
        <v>5273</v>
      </c>
      <c r="D73" s="261" t="s">
        <v>5274</v>
      </c>
      <c r="E73" s="262" t="s">
        <v>5275</v>
      </c>
      <c r="F73" s="265" t="s">
        <v>5248</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5127</v>
      </c>
      <c r="B74" s="256" t="s">
        <v>5276</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5127</v>
      </c>
      <c r="B75" s="257" t="s">
        <v>5276</v>
      </c>
      <c r="C75" s="258" t="s">
        <v>5277</v>
      </c>
      <c r="D75" s="261" t="s">
        <v>5278</v>
      </c>
      <c r="E75" s="262" t="s">
        <v>5275</v>
      </c>
      <c r="F75" s="265" t="s">
        <v>5279</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5127</v>
      </c>
      <c r="B76" s="257" t="s">
        <v>5276</v>
      </c>
      <c r="C76" s="258" t="s">
        <v>5280</v>
      </c>
      <c r="D76" s="261" t="s">
        <v>5281</v>
      </c>
      <c r="E76" s="262" t="s">
        <v>5275</v>
      </c>
      <c r="F76" s="265" t="s">
        <v>5279</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5127</v>
      </c>
      <c r="B77" s="257" t="s">
        <v>5276</v>
      </c>
      <c r="C77" s="258" t="s">
        <v>5282</v>
      </c>
      <c r="D77" s="261" t="s">
        <v>5283</v>
      </c>
      <c r="E77" s="262" t="s">
        <v>5275</v>
      </c>
      <c r="F77" s="265" t="s">
        <v>5279</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5127</v>
      </c>
      <c r="B78" s="257" t="s">
        <v>5276</v>
      </c>
      <c r="C78" s="258" t="s">
        <v>5284</v>
      </c>
      <c r="D78" s="261" t="s">
        <v>5285</v>
      </c>
      <c r="E78" s="262" t="s">
        <v>5275</v>
      </c>
      <c r="F78" s="265" t="s">
        <v>5279</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5127</v>
      </c>
      <c r="B79" s="257" t="s">
        <v>5276</v>
      </c>
      <c r="C79" s="258" t="s">
        <v>5286</v>
      </c>
      <c r="D79" s="261" t="s">
        <v>5287</v>
      </c>
      <c r="E79" s="262" t="s">
        <v>5275</v>
      </c>
      <c r="F79" s="265" t="s">
        <v>5279</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5127</v>
      </c>
      <c r="B80" s="257" t="s">
        <v>5276</v>
      </c>
      <c r="C80" s="258" t="s">
        <v>5288</v>
      </c>
      <c r="D80" s="261" t="s">
        <v>5289</v>
      </c>
      <c r="E80" s="262" t="s">
        <v>5275</v>
      </c>
      <c r="F80" s="265" t="s">
        <v>5279</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5127</v>
      </c>
      <c r="B81" s="257" t="s">
        <v>5276</v>
      </c>
      <c r="C81" s="258" t="s">
        <v>5290</v>
      </c>
      <c r="D81" s="261" t="s">
        <v>5291</v>
      </c>
      <c r="E81" s="262" t="s">
        <v>5275</v>
      </c>
      <c r="F81" s="265" t="s">
        <v>5279</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5127</v>
      </c>
      <c r="B82" s="257" t="s">
        <v>5276</v>
      </c>
      <c r="C82" s="258" t="s">
        <v>5292</v>
      </c>
      <c r="D82" s="261" t="s">
        <v>5293</v>
      </c>
      <c r="E82" s="262" t="s">
        <v>5275</v>
      </c>
      <c r="F82" s="265" t="s">
        <v>5279</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5127</v>
      </c>
      <c r="B83" s="257" t="s">
        <v>5276</v>
      </c>
      <c r="C83" s="258" t="s">
        <v>5294</v>
      </c>
      <c r="D83" s="261" t="s">
        <v>5295</v>
      </c>
      <c r="E83" s="262" t="s">
        <v>5275</v>
      </c>
      <c r="F83" s="265" t="s">
        <v>5279</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5127</v>
      </c>
      <c r="B84" s="257" t="s">
        <v>5276</v>
      </c>
      <c r="C84" s="258" t="s">
        <v>5296</v>
      </c>
      <c r="D84" s="261" t="s">
        <v>5297</v>
      </c>
      <c r="E84" s="262" t="s">
        <v>5275</v>
      </c>
      <c r="F84" s="265" t="s">
        <v>5279</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5127</v>
      </c>
      <c r="B85" s="257" t="s">
        <v>5276</v>
      </c>
      <c r="C85" s="258" t="s">
        <v>5298</v>
      </c>
      <c r="D85" s="261" t="s">
        <v>5299</v>
      </c>
      <c r="E85" s="262" t="s">
        <v>5275</v>
      </c>
      <c r="F85" s="265" t="s">
        <v>5279</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5127</v>
      </c>
      <c r="B86" s="257" t="s">
        <v>5276</v>
      </c>
      <c r="C86" s="258" t="s">
        <v>5300</v>
      </c>
      <c r="D86" s="261" t="s">
        <v>5301</v>
      </c>
      <c r="E86" s="262" t="s">
        <v>5275</v>
      </c>
      <c r="F86" s="265" t="s">
        <v>5279</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5127</v>
      </c>
      <c r="B87" s="257" t="s">
        <v>5276</v>
      </c>
      <c r="C87" s="258" t="s">
        <v>5302</v>
      </c>
      <c r="D87" s="261" t="s">
        <v>5303</v>
      </c>
      <c r="E87" s="262" t="s">
        <v>5275</v>
      </c>
      <c r="F87" s="265" t="s">
        <v>5279</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5127</v>
      </c>
      <c r="B88" s="257" t="s">
        <v>5276</v>
      </c>
      <c r="C88" s="258" t="s">
        <v>5304</v>
      </c>
      <c r="D88" s="261" t="s">
        <v>5305</v>
      </c>
      <c r="E88" s="262" t="s">
        <v>5275</v>
      </c>
      <c r="F88" s="265" t="s">
        <v>5263</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5127</v>
      </c>
      <c r="B89" s="257" t="s">
        <v>5276</v>
      </c>
      <c r="C89" s="258" t="s">
        <v>5306</v>
      </c>
      <c r="D89" s="261" t="s">
        <v>5307</v>
      </c>
      <c r="E89" s="262" t="s">
        <v>5275</v>
      </c>
      <c r="F89" s="265" t="s">
        <v>5263</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5127</v>
      </c>
      <c r="B90" s="257" t="s">
        <v>5276</v>
      </c>
      <c r="C90" s="258" t="s">
        <v>5308</v>
      </c>
      <c r="D90" s="261" t="s">
        <v>5309</v>
      </c>
      <c r="E90" s="262" t="s">
        <v>5275</v>
      </c>
      <c r="F90" s="265" t="s">
        <v>5263</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5127</v>
      </c>
      <c r="B91" s="256" t="s">
        <v>5310</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5127</v>
      </c>
      <c r="B92" s="257" t="s">
        <v>5310</v>
      </c>
      <c r="C92" s="258" t="s">
        <v>5311</v>
      </c>
      <c r="D92" s="261" t="s">
        <v>5312</v>
      </c>
      <c r="E92" s="262" t="s">
        <v>5131</v>
      </c>
      <c r="F92" s="265" t="s">
        <v>5263</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5127</v>
      </c>
      <c r="B93" s="257" t="s">
        <v>5310</v>
      </c>
      <c r="C93" s="258" t="s">
        <v>5313</v>
      </c>
      <c r="D93" s="261" t="s">
        <v>5314</v>
      </c>
      <c r="E93" s="262" t="s">
        <v>5131</v>
      </c>
      <c r="F93" s="265" t="s">
        <v>5263</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5127</v>
      </c>
      <c r="B94" s="257" t="s">
        <v>5310</v>
      </c>
      <c r="C94" s="258" t="s">
        <v>5315</v>
      </c>
      <c r="D94" s="261" t="s">
        <v>5316</v>
      </c>
      <c r="E94" s="262" t="s">
        <v>5131</v>
      </c>
      <c r="F94" s="265" t="s">
        <v>5263</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5127</v>
      </c>
      <c r="B95" s="257" t="s">
        <v>5310</v>
      </c>
      <c r="C95" s="258" t="s">
        <v>5317</v>
      </c>
      <c r="D95" s="261" t="s">
        <v>5318</v>
      </c>
      <c r="E95" s="262" t="s">
        <v>5131</v>
      </c>
      <c r="F95" s="265" t="s">
        <v>5263</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5127</v>
      </c>
      <c r="B96" s="257" t="s">
        <v>5310</v>
      </c>
      <c r="C96" s="258" t="s">
        <v>5319</v>
      </c>
      <c r="D96" s="261" t="s">
        <v>5320</v>
      </c>
      <c r="E96" s="262" t="s">
        <v>5131</v>
      </c>
      <c r="F96" s="265" t="s">
        <v>5263</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5127</v>
      </c>
      <c r="B97" s="257" t="s">
        <v>5310</v>
      </c>
      <c r="C97" s="258" t="s">
        <v>5321</v>
      </c>
      <c r="D97" s="261" t="s">
        <v>5322</v>
      </c>
      <c r="E97" s="262" t="s">
        <v>5131</v>
      </c>
      <c r="F97" s="265" t="s">
        <v>5323</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5127</v>
      </c>
      <c r="B98" s="257" t="s">
        <v>5310</v>
      </c>
      <c r="C98" s="258" t="s">
        <v>5324</v>
      </c>
      <c r="D98" s="261" t="s">
        <v>5325</v>
      </c>
      <c r="E98" s="262" t="s">
        <v>5131</v>
      </c>
      <c r="F98" s="265" t="s">
        <v>5323</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5127</v>
      </c>
      <c r="B99" s="257" t="s">
        <v>5310</v>
      </c>
      <c r="C99" s="258" t="s">
        <v>5326</v>
      </c>
      <c r="D99" s="261" t="s">
        <v>5327</v>
      </c>
      <c r="E99" s="262" t="s">
        <v>5131</v>
      </c>
      <c r="F99" s="265" t="s">
        <v>5323</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5127</v>
      </c>
      <c r="B100" s="257" t="s">
        <v>5310</v>
      </c>
      <c r="C100" s="258" t="s">
        <v>5328</v>
      </c>
      <c r="D100" s="261" t="s">
        <v>5329</v>
      </c>
      <c r="E100" s="262" t="s">
        <v>5131</v>
      </c>
      <c r="F100" s="265" t="s">
        <v>5323</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5127</v>
      </c>
      <c r="B101" s="257" t="s">
        <v>5310</v>
      </c>
      <c r="C101" s="258" t="s">
        <v>5330</v>
      </c>
      <c r="D101" s="261" t="s">
        <v>5331</v>
      </c>
      <c r="E101" s="262" t="s">
        <v>5131</v>
      </c>
      <c r="F101" s="265" t="s">
        <v>5263</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5127</v>
      </c>
      <c r="B102" s="257" t="s">
        <v>5310</v>
      </c>
      <c r="C102" s="258" t="s">
        <v>5332</v>
      </c>
      <c r="D102" s="261" t="s">
        <v>5333</v>
      </c>
      <c r="E102" s="262" t="s">
        <v>5275</v>
      </c>
      <c r="F102" s="265" t="s">
        <v>5263</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5127</v>
      </c>
      <c r="B103" s="257" t="s">
        <v>5310</v>
      </c>
      <c r="C103" s="258" t="s">
        <v>5334</v>
      </c>
      <c r="D103" s="261" t="s">
        <v>5335</v>
      </c>
      <c r="E103" s="262" t="s">
        <v>5275</v>
      </c>
      <c r="F103" s="265" t="s">
        <v>5263</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5127</v>
      </c>
      <c r="B104" s="257" t="s">
        <v>5310</v>
      </c>
      <c r="C104" s="258" t="s">
        <v>5336</v>
      </c>
      <c r="D104" s="261" t="s">
        <v>5337</v>
      </c>
      <c r="E104" s="262" t="s">
        <v>5275</v>
      </c>
      <c r="F104" s="265" t="s">
        <v>5263</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5127</v>
      </c>
      <c r="B105" s="257" t="s">
        <v>5310</v>
      </c>
      <c r="C105" s="258" t="s">
        <v>5338</v>
      </c>
      <c r="D105" s="261" t="s">
        <v>5339</v>
      </c>
      <c r="E105" s="262" t="s">
        <v>5160</v>
      </c>
      <c r="F105" s="265" t="s">
        <v>5263</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5127</v>
      </c>
      <c r="B106" s="256" t="s">
        <v>5340</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5127</v>
      </c>
      <c r="B107" s="257" t="s">
        <v>5340</v>
      </c>
      <c r="C107" s="258" t="s">
        <v>5341</v>
      </c>
      <c r="D107" s="261" t="s">
        <v>5342</v>
      </c>
      <c r="E107" s="262" t="s">
        <v>5275</v>
      </c>
      <c r="F107" s="265" t="s">
        <v>5263</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5127</v>
      </c>
      <c r="B108" s="257" t="s">
        <v>5340</v>
      </c>
      <c r="C108" s="258" t="s">
        <v>5343</v>
      </c>
      <c r="D108" s="261" t="s">
        <v>5344</v>
      </c>
      <c r="E108" s="262" t="s">
        <v>5275</v>
      </c>
      <c r="F108" s="265" t="s">
        <v>5263</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5127</v>
      </c>
      <c r="B109" s="257" t="s">
        <v>5340</v>
      </c>
      <c r="C109" s="258" t="s">
        <v>5345</v>
      </c>
      <c r="D109" s="261" t="s">
        <v>5346</v>
      </c>
      <c r="E109" s="262" t="s">
        <v>5275</v>
      </c>
      <c r="F109" s="265" t="s">
        <v>5263</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5127</v>
      </c>
      <c r="B110" s="257" t="s">
        <v>5340</v>
      </c>
      <c r="C110" s="258" t="s">
        <v>5347</v>
      </c>
      <c r="D110" s="261" t="s">
        <v>5348</v>
      </c>
      <c r="E110" s="262" t="s">
        <v>5275</v>
      </c>
      <c r="F110" s="265" t="s">
        <v>5263</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5127</v>
      </c>
      <c r="B111" s="257" t="s">
        <v>5340</v>
      </c>
      <c r="C111" s="258" t="s">
        <v>5349</v>
      </c>
      <c r="D111" s="261" t="s">
        <v>5350</v>
      </c>
      <c r="E111" s="262" t="s">
        <v>5275</v>
      </c>
      <c r="F111" s="265" t="s">
        <v>5263</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5127</v>
      </c>
      <c r="B112" s="257" t="s">
        <v>5340</v>
      </c>
      <c r="C112" s="258" t="s">
        <v>5351</v>
      </c>
      <c r="D112" s="261" t="s">
        <v>5352</v>
      </c>
      <c r="E112" s="262" t="s">
        <v>5275</v>
      </c>
      <c r="F112" s="265" t="s">
        <v>5263</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5127</v>
      </c>
      <c r="B113" s="257" t="s">
        <v>5340</v>
      </c>
      <c r="C113" s="258" t="s">
        <v>5353</v>
      </c>
      <c r="D113" s="261" t="s">
        <v>5354</v>
      </c>
      <c r="E113" s="262" t="s">
        <v>5275</v>
      </c>
      <c r="F113" s="265" t="s">
        <v>5263</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5127</v>
      </c>
      <c r="B114" s="257" t="s">
        <v>5340</v>
      </c>
      <c r="C114" s="258" t="s">
        <v>5355</v>
      </c>
      <c r="D114" s="261" t="s">
        <v>5356</v>
      </c>
      <c r="E114" s="262" t="s">
        <v>5275</v>
      </c>
      <c r="F114" s="265" t="s">
        <v>5263</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5127</v>
      </c>
      <c r="B115" s="257" t="s">
        <v>5340</v>
      </c>
      <c r="C115" s="258" t="s">
        <v>5357</v>
      </c>
      <c r="D115" s="261" t="s">
        <v>5358</v>
      </c>
      <c r="E115" s="262" t="s">
        <v>5275</v>
      </c>
      <c r="F115" s="265" t="s">
        <v>5263</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5127</v>
      </c>
      <c r="B116" s="257" t="s">
        <v>5340</v>
      </c>
      <c r="C116" s="258" t="s">
        <v>5359</v>
      </c>
      <c r="D116" s="261" t="s">
        <v>5360</v>
      </c>
      <c r="E116" s="262" t="s">
        <v>5275</v>
      </c>
      <c r="F116" s="265" t="s">
        <v>5263</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5127</v>
      </c>
      <c r="B117" s="257" t="s">
        <v>5340</v>
      </c>
      <c r="C117" s="258" t="s">
        <v>5361</v>
      </c>
      <c r="D117" s="261" t="s">
        <v>5362</v>
      </c>
      <c r="E117" s="262" t="s">
        <v>5275</v>
      </c>
      <c r="F117" s="265" t="s">
        <v>5263</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5363</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5363</v>
      </c>
      <c r="B119" s="256" t="s">
        <v>5364</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5363</v>
      </c>
      <c r="B120" s="257" t="s">
        <v>5364</v>
      </c>
      <c r="C120" s="258" t="s">
        <v>5365</v>
      </c>
      <c r="D120" s="261" t="s">
        <v>5366</v>
      </c>
      <c r="E120" s="262" t="s">
        <v>5131</v>
      </c>
      <c r="F120" s="265" t="s">
        <v>5367</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5363</v>
      </c>
      <c r="B121" s="257" t="s">
        <v>5364</v>
      </c>
      <c r="C121" s="258" t="s">
        <v>5368</v>
      </c>
      <c r="D121" s="261" t="s">
        <v>5369</v>
      </c>
      <c r="E121" s="262" t="s">
        <v>5131</v>
      </c>
      <c r="F121" s="265" t="s">
        <v>5367</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5363</v>
      </c>
      <c r="B122" s="257" t="s">
        <v>5364</v>
      </c>
      <c r="C122" s="258" t="s">
        <v>5370</v>
      </c>
      <c r="D122" s="261" t="s">
        <v>5371</v>
      </c>
      <c r="E122" s="262" t="s">
        <v>5131</v>
      </c>
      <c r="F122" s="265" t="s">
        <v>5367</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5363</v>
      </c>
      <c r="B123" s="257" t="s">
        <v>5364</v>
      </c>
      <c r="C123" s="258" t="s">
        <v>5372</v>
      </c>
      <c r="D123" s="261" t="s">
        <v>5373</v>
      </c>
      <c r="E123" s="262" t="s">
        <v>5131</v>
      </c>
      <c r="F123" s="265" t="s">
        <v>5367</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5363</v>
      </c>
      <c r="B124" s="257" t="s">
        <v>5364</v>
      </c>
      <c r="C124" s="258" t="s">
        <v>5374</v>
      </c>
      <c r="D124" s="261" t="s">
        <v>5375</v>
      </c>
      <c r="E124" s="262" t="s">
        <v>5131</v>
      </c>
      <c r="F124" s="265" t="s">
        <v>5367</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5363</v>
      </c>
      <c r="B125" s="257" t="s">
        <v>5364</v>
      </c>
      <c r="C125" s="258" t="s">
        <v>5376</v>
      </c>
      <c r="D125" s="261" t="s">
        <v>5377</v>
      </c>
      <c r="E125" s="262" t="s">
        <v>5131</v>
      </c>
      <c r="F125" s="265" t="s">
        <v>5367</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5363</v>
      </c>
      <c r="B126" s="257" t="s">
        <v>5364</v>
      </c>
      <c r="C126" s="258" t="s">
        <v>5378</v>
      </c>
      <c r="D126" s="261" t="s">
        <v>5379</v>
      </c>
      <c r="E126" s="262" t="s">
        <v>5131</v>
      </c>
      <c r="F126" s="265" t="s">
        <v>5367</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5363</v>
      </c>
      <c r="B127" s="257" t="s">
        <v>5364</v>
      </c>
      <c r="C127" s="258" t="s">
        <v>5380</v>
      </c>
      <c r="D127" s="261" t="s">
        <v>5381</v>
      </c>
      <c r="E127" s="262" t="s">
        <v>5131</v>
      </c>
      <c r="F127" s="265" t="s">
        <v>5367</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5363</v>
      </c>
      <c r="B128" s="257" t="s">
        <v>5364</v>
      </c>
      <c r="C128" s="258" t="s">
        <v>5382</v>
      </c>
      <c r="D128" s="261" t="s">
        <v>5383</v>
      </c>
      <c r="E128" s="262" t="s">
        <v>5131</v>
      </c>
      <c r="F128" s="265" t="s">
        <v>5367</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5363</v>
      </c>
      <c r="B129" s="257" t="s">
        <v>5364</v>
      </c>
      <c r="C129" s="258" t="s">
        <v>5384</v>
      </c>
      <c r="D129" s="261" t="s">
        <v>5385</v>
      </c>
      <c r="E129" s="262" t="s">
        <v>5131</v>
      </c>
      <c r="F129" s="265" t="s">
        <v>5367</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5363</v>
      </c>
      <c r="B130" s="257" t="s">
        <v>5364</v>
      </c>
      <c r="C130" s="258" t="s">
        <v>5386</v>
      </c>
      <c r="D130" s="261" t="s">
        <v>5387</v>
      </c>
      <c r="E130" s="262" t="s">
        <v>5131</v>
      </c>
      <c r="F130" s="265" t="s">
        <v>5367</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5363</v>
      </c>
      <c r="B131" s="257" t="s">
        <v>5364</v>
      </c>
      <c r="C131" s="258" t="s">
        <v>5388</v>
      </c>
      <c r="D131" s="261" t="s">
        <v>5389</v>
      </c>
      <c r="E131" s="262" t="s">
        <v>5131</v>
      </c>
      <c r="F131" s="265" t="s">
        <v>5367</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5363</v>
      </c>
      <c r="B132" s="257" t="s">
        <v>5364</v>
      </c>
      <c r="C132" s="258" t="s">
        <v>5390</v>
      </c>
      <c r="D132" s="261" t="s">
        <v>5391</v>
      </c>
      <c r="E132" s="262" t="s">
        <v>5131</v>
      </c>
      <c r="F132" s="265" t="s">
        <v>5367</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5363</v>
      </c>
      <c r="B133" s="257" t="s">
        <v>5364</v>
      </c>
      <c r="C133" s="258" t="s">
        <v>5392</v>
      </c>
      <c r="D133" s="261" t="s">
        <v>5393</v>
      </c>
      <c r="E133" s="262" t="s">
        <v>5160</v>
      </c>
      <c r="F133" s="265" t="s">
        <v>5367</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5363</v>
      </c>
      <c r="B134" s="257" t="s">
        <v>5364</v>
      </c>
      <c r="C134" s="258" t="s">
        <v>5394</v>
      </c>
      <c r="D134" s="261" t="s">
        <v>5395</v>
      </c>
      <c r="E134" s="262" t="s">
        <v>5160</v>
      </c>
      <c r="F134" s="265" t="s">
        <v>5367</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5363</v>
      </c>
      <c r="B135" s="257" t="s">
        <v>5364</v>
      </c>
      <c r="C135" s="258" t="s">
        <v>5396</v>
      </c>
      <c r="D135" s="261" t="s">
        <v>5397</v>
      </c>
      <c r="E135" s="262" t="s">
        <v>5275</v>
      </c>
      <c r="F135" s="265" t="s">
        <v>5367</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5363</v>
      </c>
      <c r="B136" s="257" t="s">
        <v>5364</v>
      </c>
      <c r="C136" s="258" t="s">
        <v>5398</v>
      </c>
      <c r="D136" s="261" t="s">
        <v>5399</v>
      </c>
      <c r="E136" s="262" t="s">
        <v>5160</v>
      </c>
      <c r="F136" s="265" t="s">
        <v>5367</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5363</v>
      </c>
      <c r="B137" s="257" t="s">
        <v>5364</v>
      </c>
      <c r="C137" s="258" t="s">
        <v>5400</v>
      </c>
      <c r="D137" s="261" t="s">
        <v>5401</v>
      </c>
      <c r="E137" s="262" t="s">
        <v>5160</v>
      </c>
      <c r="F137" s="265" t="s">
        <v>5367</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5363</v>
      </c>
      <c r="B138" s="257" t="s">
        <v>5364</v>
      </c>
      <c r="C138" s="258" t="s">
        <v>5402</v>
      </c>
      <c r="D138" s="261" t="s">
        <v>5403</v>
      </c>
      <c r="E138" s="262" t="s">
        <v>5275</v>
      </c>
      <c r="F138" s="265" t="s">
        <v>5367</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5363</v>
      </c>
      <c r="B139" s="257" t="s">
        <v>5364</v>
      </c>
      <c r="C139" s="258" t="s">
        <v>5404</v>
      </c>
      <c r="D139" s="261" t="s">
        <v>5405</v>
      </c>
      <c r="E139" s="262" t="s">
        <v>5275</v>
      </c>
      <c r="F139" s="265" t="s">
        <v>5367</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5363</v>
      </c>
      <c r="B140" s="257" t="s">
        <v>5364</v>
      </c>
      <c r="C140" s="258" t="s">
        <v>5406</v>
      </c>
      <c r="D140" s="261" t="s">
        <v>5407</v>
      </c>
      <c r="E140" s="262" t="s">
        <v>5131</v>
      </c>
      <c r="F140" s="265" t="s">
        <v>5367</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5363</v>
      </c>
      <c r="B141" s="257" t="s">
        <v>5364</v>
      </c>
      <c r="C141" s="258" t="s">
        <v>5408</v>
      </c>
      <c r="D141" s="261" t="s">
        <v>5409</v>
      </c>
      <c r="E141" s="262" t="s">
        <v>5410</v>
      </c>
      <c r="F141" s="265" t="s">
        <v>5411</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5363</v>
      </c>
      <c r="B142" s="257" t="s">
        <v>5364</v>
      </c>
      <c r="C142" s="258" t="s">
        <v>5412</v>
      </c>
      <c r="D142" s="261" t="s">
        <v>5413</v>
      </c>
      <c r="E142" s="262" t="s">
        <v>5410</v>
      </c>
      <c r="F142" s="265" t="s">
        <v>5411</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5363</v>
      </c>
      <c r="B143" s="257" t="s">
        <v>5364</v>
      </c>
      <c r="C143" s="258" t="s">
        <v>5414</v>
      </c>
      <c r="D143" s="261" t="s">
        <v>5415</v>
      </c>
      <c r="E143" s="262" t="s">
        <v>5410</v>
      </c>
      <c r="F143" s="265" t="s">
        <v>5411</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5363</v>
      </c>
      <c r="B144" s="257" t="s">
        <v>5364</v>
      </c>
      <c r="C144" s="258" t="s">
        <v>5416</v>
      </c>
      <c r="D144" s="261" t="s">
        <v>5417</v>
      </c>
      <c r="E144" s="262" t="s">
        <v>5227</v>
      </c>
      <c r="F144" s="265" t="s">
        <v>5411</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5363</v>
      </c>
      <c r="B145" s="257" t="s">
        <v>5364</v>
      </c>
      <c r="C145" s="258" t="s">
        <v>5418</v>
      </c>
      <c r="D145" s="261" t="s">
        <v>5419</v>
      </c>
      <c r="E145" s="262" t="s">
        <v>5227</v>
      </c>
      <c r="F145" s="265" t="s">
        <v>5411</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5363</v>
      </c>
      <c r="B146" s="257" t="s">
        <v>5364</v>
      </c>
      <c r="C146" s="258" t="s">
        <v>5420</v>
      </c>
      <c r="D146" s="261" t="s">
        <v>5421</v>
      </c>
      <c r="E146" s="262" t="s">
        <v>5227</v>
      </c>
      <c r="F146" s="265" t="s">
        <v>5411</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5363</v>
      </c>
      <c r="B147" s="256" t="s">
        <v>5422</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5363</v>
      </c>
      <c r="B148" s="257" t="s">
        <v>5422</v>
      </c>
      <c r="C148" s="258" t="s">
        <v>5423</v>
      </c>
      <c r="D148" s="261" t="s">
        <v>5424</v>
      </c>
      <c r="E148" s="262" t="s">
        <v>5160</v>
      </c>
      <c r="F148" s="265" t="s">
        <v>5425</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5363</v>
      </c>
      <c r="B149" s="257" t="s">
        <v>5422</v>
      </c>
      <c r="C149" s="258" t="s">
        <v>5426</v>
      </c>
      <c r="D149" s="261" t="s">
        <v>5427</v>
      </c>
      <c r="E149" s="262" t="s">
        <v>5160</v>
      </c>
      <c r="F149" s="265" t="s">
        <v>5425</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5363</v>
      </c>
      <c r="B150" s="257" t="s">
        <v>5422</v>
      </c>
      <c r="C150" s="258" t="s">
        <v>5428</v>
      </c>
      <c r="D150" s="261" t="s">
        <v>5429</v>
      </c>
      <c r="E150" s="262" t="s">
        <v>5160</v>
      </c>
      <c r="F150" s="265" t="s">
        <v>5425</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5363</v>
      </c>
      <c r="B151" s="257" t="s">
        <v>5422</v>
      </c>
      <c r="C151" s="258" t="s">
        <v>5430</v>
      </c>
      <c r="D151" s="261" t="s">
        <v>5431</v>
      </c>
      <c r="E151" s="262" t="s">
        <v>5160</v>
      </c>
      <c r="F151" s="265" t="s">
        <v>5425</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5363</v>
      </c>
      <c r="B152" s="257" t="s">
        <v>5422</v>
      </c>
      <c r="C152" s="258" t="s">
        <v>5432</v>
      </c>
      <c r="D152" s="261" t="s">
        <v>5433</v>
      </c>
      <c r="E152" s="262" t="s">
        <v>5160</v>
      </c>
      <c r="F152" s="265" t="s">
        <v>5425</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5363</v>
      </c>
      <c r="B153" s="257" t="s">
        <v>5422</v>
      </c>
      <c r="C153" s="258" t="s">
        <v>5434</v>
      </c>
      <c r="D153" s="261" t="s">
        <v>5435</v>
      </c>
      <c r="E153" s="262" t="s">
        <v>5160</v>
      </c>
      <c r="F153" s="265" t="s">
        <v>5425</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5363</v>
      </c>
      <c r="B154" s="257" t="s">
        <v>5422</v>
      </c>
      <c r="C154" s="258" t="s">
        <v>5436</v>
      </c>
      <c r="D154" s="261" t="s">
        <v>5437</v>
      </c>
      <c r="E154" s="262" t="s">
        <v>5160</v>
      </c>
      <c r="F154" s="265" t="s">
        <v>5425</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5363</v>
      </c>
      <c r="B155" s="257" t="s">
        <v>5422</v>
      </c>
      <c r="C155" s="258" t="s">
        <v>5438</v>
      </c>
      <c r="D155" s="261" t="s">
        <v>5439</v>
      </c>
      <c r="E155" s="262" t="s">
        <v>5160</v>
      </c>
      <c r="F155" s="265" t="s">
        <v>5425</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5363</v>
      </c>
      <c r="B156" s="257" t="s">
        <v>5422</v>
      </c>
      <c r="C156" s="258" t="s">
        <v>5440</v>
      </c>
      <c r="D156" s="261" t="s">
        <v>5441</v>
      </c>
      <c r="E156" s="262" t="s">
        <v>5160</v>
      </c>
      <c r="F156" s="265" t="s">
        <v>5425</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5363</v>
      </c>
      <c r="B157" s="257" t="s">
        <v>5422</v>
      </c>
      <c r="C157" s="258" t="s">
        <v>5442</v>
      </c>
      <c r="D157" s="261" t="s">
        <v>5443</v>
      </c>
      <c r="E157" s="262" t="s">
        <v>5160</v>
      </c>
      <c r="F157" s="265" t="s">
        <v>5425</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5363</v>
      </c>
      <c r="B158" s="257" t="s">
        <v>5422</v>
      </c>
      <c r="C158" s="258" t="s">
        <v>5444</v>
      </c>
      <c r="D158" s="261" t="s">
        <v>5445</v>
      </c>
      <c r="E158" s="262" t="s">
        <v>5160</v>
      </c>
      <c r="F158" s="265" t="s">
        <v>5425</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5363</v>
      </c>
      <c r="B159" s="257" t="s">
        <v>5422</v>
      </c>
      <c r="C159" s="258" t="s">
        <v>5446</v>
      </c>
      <c r="D159" s="261" t="s">
        <v>5447</v>
      </c>
      <c r="E159" s="262" t="s">
        <v>5160</v>
      </c>
      <c r="F159" s="265" t="s">
        <v>5425</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5363</v>
      </c>
      <c r="B160" s="257" t="s">
        <v>5422</v>
      </c>
      <c r="C160" s="258" t="s">
        <v>5448</v>
      </c>
      <c r="D160" s="261" t="s">
        <v>5449</v>
      </c>
      <c r="E160" s="262" t="s">
        <v>5160</v>
      </c>
      <c r="F160" s="265" t="s">
        <v>5450</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5363</v>
      </c>
      <c r="B161" s="257" t="s">
        <v>5422</v>
      </c>
      <c r="C161" s="258" t="s">
        <v>5451</v>
      </c>
      <c r="D161" s="261" t="s">
        <v>5452</v>
      </c>
      <c r="E161" s="262" t="s">
        <v>5160</v>
      </c>
      <c r="F161" s="265" t="s">
        <v>5450</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5363</v>
      </c>
      <c r="B162" s="257" t="s">
        <v>5422</v>
      </c>
      <c r="C162" s="258" t="s">
        <v>5453</v>
      </c>
      <c r="D162" s="261" t="s">
        <v>5454</v>
      </c>
      <c r="E162" s="262" t="s">
        <v>5160</v>
      </c>
      <c r="F162" s="265" t="s">
        <v>5450</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5363</v>
      </c>
      <c r="B163" s="257" t="s">
        <v>5422</v>
      </c>
      <c r="C163" s="258" t="s">
        <v>5455</v>
      </c>
      <c r="D163" s="261" t="s">
        <v>5456</v>
      </c>
      <c r="E163" s="262" t="s">
        <v>5160</v>
      </c>
      <c r="F163" s="265" t="s">
        <v>5450</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5363</v>
      </c>
      <c r="B164" s="257" t="s">
        <v>5422</v>
      </c>
      <c r="C164" s="258" t="s">
        <v>5457</v>
      </c>
      <c r="D164" s="261" t="s">
        <v>5458</v>
      </c>
      <c r="E164" s="262" t="s">
        <v>5160</v>
      </c>
      <c r="F164" s="265" t="s">
        <v>5450</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5363</v>
      </c>
      <c r="B165" s="256" t="s">
        <v>5459</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5363</v>
      </c>
      <c r="B166" s="257" t="s">
        <v>5459</v>
      </c>
      <c r="C166" s="258" t="s">
        <v>5460</v>
      </c>
      <c r="D166" s="261" t="s">
        <v>5461</v>
      </c>
      <c r="E166" s="262" t="s">
        <v>5131</v>
      </c>
      <c r="F166" s="265" t="s">
        <v>5462</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5363</v>
      </c>
      <c r="B167" s="257" t="s">
        <v>5459</v>
      </c>
      <c r="C167" s="258" t="s">
        <v>5463</v>
      </c>
      <c r="D167" s="261" t="s">
        <v>5464</v>
      </c>
      <c r="E167" s="262" t="s">
        <v>5275</v>
      </c>
      <c r="F167" s="265" t="s">
        <v>5462</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5363</v>
      </c>
      <c r="B168" s="257" t="s">
        <v>5459</v>
      </c>
      <c r="C168" s="258" t="s">
        <v>5465</v>
      </c>
      <c r="D168" s="261" t="s">
        <v>5466</v>
      </c>
      <c r="E168" s="262" t="s">
        <v>5227</v>
      </c>
      <c r="F168" s="265" t="s">
        <v>5462</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5363</v>
      </c>
      <c r="B169" s="257" t="s">
        <v>5459</v>
      </c>
      <c r="C169" s="258" t="s">
        <v>5467</v>
      </c>
      <c r="D169" s="261" t="s">
        <v>5468</v>
      </c>
      <c r="E169" s="262" t="s">
        <v>5227</v>
      </c>
      <c r="F169" s="265" t="s">
        <v>5462</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5363</v>
      </c>
      <c r="B170" s="257" t="s">
        <v>5459</v>
      </c>
      <c r="C170" s="258" t="s">
        <v>5469</v>
      </c>
      <c r="D170" s="261" t="s">
        <v>5470</v>
      </c>
      <c r="E170" s="262" t="s">
        <v>5275</v>
      </c>
      <c r="F170" s="265" t="s">
        <v>5462</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5363</v>
      </c>
      <c r="B171" s="257" t="s">
        <v>5459</v>
      </c>
      <c r="C171" s="258" t="s">
        <v>5471</v>
      </c>
      <c r="D171" s="261" t="s">
        <v>5472</v>
      </c>
      <c r="E171" s="262" t="s">
        <v>5160</v>
      </c>
      <c r="F171" s="265" t="s">
        <v>5462</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5363</v>
      </c>
      <c r="B172" s="257" t="s">
        <v>5459</v>
      </c>
      <c r="C172" s="258" t="s">
        <v>5473</v>
      </c>
      <c r="D172" s="261" t="s">
        <v>5474</v>
      </c>
      <c r="E172" s="262" t="s">
        <v>5227</v>
      </c>
      <c r="F172" s="265" t="s">
        <v>5462</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5363</v>
      </c>
      <c r="B173" s="257" t="s">
        <v>5459</v>
      </c>
      <c r="C173" s="258" t="s">
        <v>5475</v>
      </c>
      <c r="D173" s="261" t="s">
        <v>5476</v>
      </c>
      <c r="E173" s="262" t="s">
        <v>5160</v>
      </c>
      <c r="F173" s="265" t="s">
        <v>5462</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5363</v>
      </c>
      <c r="B174" s="257" t="s">
        <v>5459</v>
      </c>
      <c r="C174" s="258" t="s">
        <v>5477</v>
      </c>
      <c r="D174" s="261" t="s">
        <v>5478</v>
      </c>
      <c r="E174" s="262" t="s">
        <v>5227</v>
      </c>
      <c r="F174" s="265" t="s">
        <v>5462</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5363</v>
      </c>
      <c r="B175" s="257" t="s">
        <v>5459</v>
      </c>
      <c r="C175" s="258" t="s">
        <v>5479</v>
      </c>
      <c r="D175" s="261" t="s">
        <v>5480</v>
      </c>
      <c r="E175" s="262" t="s">
        <v>5160</v>
      </c>
      <c r="F175" s="265" t="s">
        <v>5462</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5363</v>
      </c>
      <c r="B176" s="257" t="s">
        <v>5459</v>
      </c>
      <c r="C176" s="258" t="s">
        <v>5481</v>
      </c>
      <c r="D176" s="261" t="s">
        <v>5482</v>
      </c>
      <c r="E176" s="262" t="s">
        <v>5131</v>
      </c>
      <c r="F176" s="265" t="s">
        <v>5462</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5363</v>
      </c>
      <c r="B177" s="257" t="s">
        <v>5459</v>
      </c>
      <c r="C177" s="258" t="s">
        <v>5483</v>
      </c>
      <c r="D177" s="261" t="s">
        <v>5484</v>
      </c>
      <c r="E177" s="262" t="s">
        <v>5131</v>
      </c>
      <c r="F177" s="265" t="s">
        <v>5462</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5363</v>
      </c>
      <c r="B178" s="257" t="s">
        <v>5459</v>
      </c>
      <c r="C178" s="258" t="s">
        <v>5485</v>
      </c>
      <c r="D178" s="261" t="s">
        <v>5486</v>
      </c>
      <c r="E178" s="262" t="s">
        <v>5160</v>
      </c>
      <c r="F178" s="265" t="s">
        <v>5462</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5363</v>
      </c>
      <c r="B179" s="257" t="s">
        <v>5459</v>
      </c>
      <c r="C179" s="258" t="s">
        <v>5487</v>
      </c>
      <c r="D179" s="261" t="s">
        <v>5488</v>
      </c>
      <c r="E179" s="262" t="s">
        <v>5275</v>
      </c>
      <c r="F179" s="265" t="s">
        <v>5462</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5363</v>
      </c>
      <c r="B180" s="257" t="s">
        <v>5459</v>
      </c>
      <c r="C180" s="258" t="s">
        <v>5489</v>
      </c>
      <c r="D180" s="261" t="s">
        <v>5490</v>
      </c>
      <c r="E180" s="262" t="s">
        <v>5275</v>
      </c>
      <c r="F180" s="265" t="s">
        <v>5462</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5363</v>
      </c>
      <c r="B181" s="256" t="s">
        <v>5491</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5363</v>
      </c>
      <c r="B182" s="257" t="s">
        <v>5491</v>
      </c>
      <c r="C182" s="258" t="s">
        <v>5492</v>
      </c>
      <c r="D182" s="261" t="s">
        <v>5493</v>
      </c>
      <c r="E182" s="262" t="s">
        <v>5131</v>
      </c>
      <c r="F182" s="265" t="s">
        <v>5494</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5363</v>
      </c>
      <c r="B183" s="257" t="s">
        <v>5491</v>
      </c>
      <c r="C183" s="258" t="s">
        <v>5495</v>
      </c>
      <c r="D183" s="261" t="s">
        <v>5496</v>
      </c>
      <c r="E183" s="262" t="s">
        <v>5131</v>
      </c>
      <c r="F183" s="265" t="s">
        <v>5494</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5363</v>
      </c>
      <c r="B184" s="257" t="s">
        <v>5491</v>
      </c>
      <c r="C184" s="258" t="s">
        <v>5497</v>
      </c>
      <c r="D184" s="261" t="s">
        <v>5498</v>
      </c>
      <c r="E184" s="262" t="s">
        <v>5131</v>
      </c>
      <c r="F184" s="265" t="s">
        <v>5494</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5363</v>
      </c>
      <c r="B185" s="257" t="s">
        <v>5491</v>
      </c>
      <c r="C185" s="258" t="s">
        <v>5499</v>
      </c>
      <c r="D185" s="261" t="s">
        <v>5500</v>
      </c>
      <c r="E185" s="262" t="s">
        <v>5131</v>
      </c>
      <c r="F185" s="265" t="s">
        <v>5494</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5363</v>
      </c>
      <c r="B186" s="257" t="s">
        <v>5491</v>
      </c>
      <c r="C186" s="258" t="s">
        <v>5501</v>
      </c>
      <c r="D186" s="261" t="s">
        <v>5502</v>
      </c>
      <c r="E186" s="262" t="s">
        <v>5131</v>
      </c>
      <c r="F186" s="265" t="s">
        <v>5494</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5363</v>
      </c>
      <c r="B187" s="257" t="s">
        <v>5491</v>
      </c>
      <c r="C187" s="258" t="s">
        <v>5503</v>
      </c>
      <c r="D187" s="261" t="s">
        <v>5504</v>
      </c>
      <c r="E187" s="262" t="s">
        <v>5160</v>
      </c>
      <c r="F187" s="265" t="s">
        <v>5494</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5363</v>
      </c>
      <c r="B188" s="257" t="s">
        <v>5491</v>
      </c>
      <c r="C188" s="258" t="s">
        <v>5505</v>
      </c>
      <c r="D188" s="261" t="s">
        <v>5506</v>
      </c>
      <c r="E188" s="262" t="s">
        <v>5160</v>
      </c>
      <c r="F188" s="265" t="s">
        <v>5494</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5363</v>
      </c>
      <c r="B189" s="257" t="s">
        <v>5491</v>
      </c>
      <c r="C189" s="258" t="s">
        <v>5507</v>
      </c>
      <c r="D189" s="261" t="s">
        <v>5508</v>
      </c>
      <c r="E189" s="262" t="s">
        <v>5160</v>
      </c>
      <c r="F189" s="265" t="s">
        <v>5494</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5363</v>
      </c>
      <c r="B190" s="257" t="s">
        <v>5491</v>
      </c>
      <c r="C190" s="258" t="s">
        <v>5509</v>
      </c>
      <c r="D190" s="261" t="s">
        <v>5510</v>
      </c>
      <c r="E190" s="262" t="s">
        <v>5160</v>
      </c>
      <c r="F190" s="265" t="s">
        <v>5494</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5363</v>
      </c>
      <c r="B191" s="257" t="s">
        <v>5491</v>
      </c>
      <c r="C191" s="258" t="s">
        <v>5511</v>
      </c>
      <c r="D191" s="261" t="s">
        <v>5512</v>
      </c>
      <c r="E191" s="262" t="s">
        <v>5131</v>
      </c>
      <c r="F191" s="265" t="s">
        <v>5494</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5363</v>
      </c>
      <c r="B192" s="257" t="s">
        <v>5491</v>
      </c>
      <c r="C192" s="258" t="s">
        <v>5513</v>
      </c>
      <c r="D192" s="261" t="s">
        <v>5514</v>
      </c>
      <c r="E192" s="262" t="s">
        <v>5131</v>
      </c>
      <c r="F192" s="265" t="s">
        <v>5494</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5363</v>
      </c>
      <c r="B193" s="257" t="s">
        <v>5491</v>
      </c>
      <c r="C193" s="258" t="s">
        <v>5515</v>
      </c>
      <c r="D193" s="261" t="s">
        <v>5516</v>
      </c>
      <c r="E193" s="262" t="s">
        <v>5131</v>
      </c>
      <c r="F193" s="265" t="s">
        <v>5494</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5363</v>
      </c>
      <c r="B194" s="257" t="s">
        <v>5491</v>
      </c>
      <c r="C194" s="258" t="s">
        <v>5517</v>
      </c>
      <c r="D194" s="261" t="s">
        <v>5518</v>
      </c>
      <c r="E194" s="262" t="s">
        <v>5131</v>
      </c>
      <c r="F194" s="265" t="s">
        <v>5494</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5363</v>
      </c>
      <c r="B195" s="257" t="s">
        <v>5491</v>
      </c>
      <c r="C195" s="258" t="s">
        <v>5519</v>
      </c>
      <c r="D195" s="261" t="s">
        <v>5520</v>
      </c>
      <c r="E195" s="262" t="s">
        <v>5131</v>
      </c>
      <c r="F195" s="265" t="s">
        <v>5494</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5363</v>
      </c>
      <c r="B196" s="257" t="s">
        <v>5491</v>
      </c>
      <c r="C196" s="258" t="s">
        <v>5521</v>
      </c>
      <c r="D196" s="261" t="s">
        <v>5522</v>
      </c>
      <c r="E196" s="262" t="s">
        <v>5131</v>
      </c>
      <c r="F196" s="265" t="s">
        <v>5523</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5363</v>
      </c>
      <c r="B197" s="257" t="s">
        <v>5491</v>
      </c>
      <c r="C197" s="258" t="s">
        <v>5524</v>
      </c>
      <c r="D197" s="261" t="s">
        <v>5525</v>
      </c>
      <c r="E197" s="262" t="s">
        <v>5131</v>
      </c>
      <c r="F197" s="265" t="s">
        <v>5523</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5363</v>
      </c>
      <c r="B198" s="257" t="s">
        <v>5491</v>
      </c>
      <c r="C198" s="258" t="s">
        <v>5526</v>
      </c>
      <c r="D198" s="261" t="s">
        <v>5527</v>
      </c>
      <c r="E198" s="262" t="s">
        <v>5131</v>
      </c>
      <c r="F198" s="265" t="s">
        <v>5523</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5363</v>
      </c>
      <c r="B199" s="257" t="s">
        <v>5491</v>
      </c>
      <c r="C199" s="258" t="s">
        <v>5528</v>
      </c>
      <c r="D199" s="261" t="s">
        <v>5529</v>
      </c>
      <c r="E199" s="262" t="s">
        <v>5131</v>
      </c>
      <c r="F199" s="265" t="s">
        <v>5523</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5530</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5530</v>
      </c>
      <c r="B201" s="256" t="s">
        <v>5531</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5530</v>
      </c>
      <c r="B202" s="257" t="s">
        <v>5531</v>
      </c>
      <c r="C202" s="258" t="s">
        <v>5532</v>
      </c>
      <c r="D202" s="261" t="s">
        <v>5533</v>
      </c>
      <c r="E202" s="262" t="s">
        <v>5410</v>
      </c>
      <c r="F202" s="265" t="s">
        <v>5534</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5530</v>
      </c>
      <c r="B203" s="257" t="s">
        <v>5531</v>
      </c>
      <c r="C203" s="258" t="s">
        <v>5535</v>
      </c>
      <c r="D203" s="261" t="s">
        <v>5536</v>
      </c>
      <c r="E203" s="262" t="s">
        <v>5410</v>
      </c>
      <c r="F203" s="265" t="s">
        <v>5534</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5530</v>
      </c>
      <c r="B204" s="257" t="s">
        <v>5531</v>
      </c>
      <c r="C204" s="258" t="s">
        <v>5537</v>
      </c>
      <c r="D204" s="261" t="s">
        <v>5538</v>
      </c>
      <c r="E204" s="262" t="s">
        <v>5410</v>
      </c>
      <c r="F204" s="265" t="s">
        <v>5534</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5530</v>
      </c>
      <c r="B205" s="257" t="s">
        <v>5531</v>
      </c>
      <c r="C205" s="258" t="s">
        <v>5539</v>
      </c>
      <c r="D205" s="261" t="s">
        <v>5540</v>
      </c>
      <c r="E205" s="262" t="s">
        <v>5410</v>
      </c>
      <c r="F205" s="265" t="s">
        <v>5534</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5530</v>
      </c>
      <c r="B206" s="257" t="s">
        <v>5531</v>
      </c>
      <c r="C206" s="258" t="s">
        <v>5541</v>
      </c>
      <c r="D206" s="261" t="s">
        <v>5542</v>
      </c>
      <c r="E206" s="262" t="s">
        <v>5410</v>
      </c>
      <c r="F206" s="265" t="s">
        <v>5534</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5530</v>
      </c>
      <c r="B207" s="257" t="s">
        <v>5531</v>
      </c>
      <c r="C207" s="258" t="s">
        <v>5543</v>
      </c>
      <c r="D207" s="261" t="s">
        <v>5544</v>
      </c>
      <c r="E207" s="262" t="s">
        <v>5275</v>
      </c>
      <c r="F207" s="265" t="s">
        <v>5534</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5530</v>
      </c>
      <c r="B208" s="257" t="s">
        <v>5531</v>
      </c>
      <c r="C208" s="258" t="s">
        <v>5545</v>
      </c>
      <c r="D208" s="261" t="s">
        <v>5546</v>
      </c>
      <c r="E208" s="262" t="s">
        <v>5275</v>
      </c>
      <c r="F208" s="265" t="s">
        <v>5534</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5530</v>
      </c>
      <c r="B209" s="257" t="s">
        <v>5531</v>
      </c>
      <c r="C209" s="258" t="s">
        <v>5547</v>
      </c>
      <c r="D209" s="261" t="s">
        <v>5548</v>
      </c>
      <c r="E209" s="262" t="s">
        <v>5410</v>
      </c>
      <c r="F209" s="265" t="s">
        <v>5534</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5530</v>
      </c>
      <c r="B210" s="257" t="s">
        <v>5531</v>
      </c>
      <c r="C210" s="258" t="s">
        <v>5549</v>
      </c>
      <c r="D210" s="261" t="s">
        <v>5550</v>
      </c>
      <c r="E210" s="262" t="s">
        <v>5160</v>
      </c>
      <c r="F210" s="265" t="s">
        <v>5551</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5530</v>
      </c>
      <c r="B211" s="257" t="s">
        <v>5531</v>
      </c>
      <c r="C211" s="258" t="s">
        <v>5552</v>
      </c>
      <c r="D211" s="261" t="s">
        <v>5553</v>
      </c>
      <c r="E211" s="262" t="s">
        <v>5160</v>
      </c>
      <c r="F211" s="265" t="s">
        <v>5551</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5530</v>
      </c>
      <c r="B212" s="257" t="s">
        <v>5531</v>
      </c>
      <c r="C212" s="258" t="s">
        <v>5554</v>
      </c>
      <c r="D212" s="261" t="s">
        <v>5555</v>
      </c>
      <c r="E212" s="262" t="s">
        <v>5227</v>
      </c>
      <c r="F212" s="265" t="s">
        <v>5556</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5530</v>
      </c>
      <c r="B213" s="257" t="s">
        <v>5531</v>
      </c>
      <c r="C213" s="258" t="s">
        <v>5557</v>
      </c>
      <c r="D213" s="261" t="s">
        <v>5558</v>
      </c>
      <c r="E213" s="262" t="s">
        <v>5160</v>
      </c>
      <c r="F213" s="265" t="s">
        <v>5559</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5530</v>
      </c>
      <c r="B214" s="257" t="s">
        <v>5531</v>
      </c>
      <c r="C214" s="258" t="s">
        <v>5560</v>
      </c>
      <c r="D214" s="261" t="s">
        <v>5561</v>
      </c>
      <c r="E214" s="262" t="s">
        <v>5227</v>
      </c>
      <c r="F214" s="265" t="s">
        <v>5562</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5530</v>
      </c>
      <c r="B215" s="257" t="s">
        <v>5531</v>
      </c>
      <c r="C215" s="258" t="s">
        <v>5563</v>
      </c>
      <c r="D215" s="261" t="s">
        <v>5564</v>
      </c>
      <c r="E215" s="262" t="s">
        <v>5131</v>
      </c>
      <c r="F215" s="265" t="s">
        <v>5562</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5530</v>
      </c>
      <c r="B216" s="257" t="s">
        <v>5531</v>
      </c>
      <c r="C216" s="258" t="s">
        <v>5565</v>
      </c>
      <c r="D216" s="261" t="s">
        <v>5566</v>
      </c>
      <c r="E216" s="262" t="s">
        <v>5131</v>
      </c>
      <c r="F216" s="265" t="s">
        <v>5562</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5530</v>
      </c>
      <c r="B217" s="257" t="s">
        <v>5531</v>
      </c>
      <c r="C217" s="258" t="s">
        <v>5567</v>
      </c>
      <c r="D217" s="261" t="s">
        <v>5568</v>
      </c>
      <c r="E217" s="262" t="s">
        <v>5160</v>
      </c>
      <c r="F217" s="265" t="s">
        <v>5562</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5530</v>
      </c>
      <c r="B218" s="257" t="s">
        <v>5531</v>
      </c>
      <c r="C218" s="258" t="s">
        <v>5569</v>
      </c>
      <c r="D218" s="261" t="s">
        <v>5570</v>
      </c>
      <c r="E218" s="262" t="s">
        <v>5160</v>
      </c>
      <c r="F218" s="265" t="s">
        <v>5562</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5530</v>
      </c>
      <c r="B219" s="257" t="s">
        <v>5531</v>
      </c>
      <c r="C219" s="258" t="s">
        <v>5571</v>
      </c>
      <c r="D219" s="261" t="s">
        <v>5572</v>
      </c>
      <c r="E219" s="262" t="s">
        <v>5160</v>
      </c>
      <c r="F219" s="265" t="s">
        <v>5562</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5530</v>
      </c>
      <c r="B220" s="257" t="s">
        <v>5531</v>
      </c>
      <c r="C220" s="258" t="s">
        <v>5573</v>
      </c>
      <c r="D220" s="261" t="s">
        <v>5574</v>
      </c>
      <c r="E220" s="262" t="s">
        <v>5160</v>
      </c>
      <c r="F220" s="265" t="s">
        <v>5562</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5530</v>
      </c>
      <c r="B221" s="256" t="s">
        <v>5575</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5530</v>
      </c>
      <c r="B222" s="257" t="s">
        <v>5575</v>
      </c>
      <c r="C222" s="258" t="s">
        <v>5576</v>
      </c>
      <c r="D222" s="261" t="s">
        <v>5577</v>
      </c>
      <c r="E222" s="262" t="s">
        <v>5227</v>
      </c>
      <c r="F222" s="265" t="s">
        <v>5578</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5530</v>
      </c>
      <c r="B223" s="257" t="s">
        <v>5575</v>
      </c>
      <c r="C223" s="258" t="s">
        <v>5579</v>
      </c>
      <c r="D223" s="261" t="s">
        <v>5580</v>
      </c>
      <c r="E223" s="262" t="s">
        <v>5227</v>
      </c>
      <c r="F223" s="265" t="s">
        <v>5578</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5530</v>
      </c>
      <c r="B224" s="257" t="s">
        <v>5575</v>
      </c>
      <c r="C224" s="258" t="s">
        <v>5581</v>
      </c>
      <c r="D224" s="261" t="s">
        <v>5582</v>
      </c>
      <c r="E224" s="262" t="s">
        <v>5227</v>
      </c>
      <c r="F224" s="265" t="s">
        <v>5578</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5530</v>
      </c>
      <c r="B225" s="257" t="s">
        <v>5575</v>
      </c>
      <c r="C225" s="258" t="s">
        <v>5583</v>
      </c>
      <c r="D225" s="261" t="s">
        <v>5584</v>
      </c>
      <c r="E225" s="262" t="s">
        <v>5227</v>
      </c>
      <c r="F225" s="265" t="s">
        <v>5578</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5530</v>
      </c>
      <c r="B226" s="257" t="s">
        <v>5575</v>
      </c>
      <c r="C226" s="258" t="s">
        <v>5585</v>
      </c>
      <c r="D226" s="261" t="s">
        <v>5586</v>
      </c>
      <c r="E226" s="262" t="s">
        <v>5227</v>
      </c>
      <c r="F226" s="265" t="s">
        <v>5578</v>
      </c>
      <c r="G226" s="268">
        <f>IF(COUNTIF(H226:AU226,"&lt;&gt;")=0,"",SUMPRODUCT(((Recommendations[ImplStatus]="Implemented")+(Recommendations[ImplStatus]="Compensated"))*ISNUMBER(MATCH(Recommendations[Id],H226:AU226,0)))/COUNTIF(H226:AU226,"&lt;&gt;"))</f>
        <v>0</v>
      </c>
      <c r="H226" s="269" t="s">
        <v>18</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5530</v>
      </c>
      <c r="B227" s="257" t="s">
        <v>5575</v>
      </c>
      <c r="C227" s="258" t="s">
        <v>5587</v>
      </c>
      <c r="D227" s="261" t="s">
        <v>5588</v>
      </c>
      <c r="E227" s="262" t="s">
        <v>5227</v>
      </c>
      <c r="F227" s="265" t="s">
        <v>5578</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5530</v>
      </c>
      <c r="B228" s="257" t="s">
        <v>5575</v>
      </c>
      <c r="C228" s="258" t="s">
        <v>5589</v>
      </c>
      <c r="D228" s="261" t="s">
        <v>5590</v>
      </c>
      <c r="E228" s="262" t="s">
        <v>5227</v>
      </c>
      <c r="F228" s="265" t="s">
        <v>5578</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5530</v>
      </c>
      <c r="B229" s="257" t="s">
        <v>5575</v>
      </c>
      <c r="C229" s="258" t="s">
        <v>5591</v>
      </c>
      <c r="D229" s="261" t="s">
        <v>5592</v>
      </c>
      <c r="E229" s="262" t="s">
        <v>5131</v>
      </c>
      <c r="F229" s="265" t="s">
        <v>5578</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5530</v>
      </c>
      <c r="B230" s="257" t="s">
        <v>5575</v>
      </c>
      <c r="C230" s="258" t="s">
        <v>5593</v>
      </c>
      <c r="D230" s="261" t="s">
        <v>5594</v>
      </c>
      <c r="E230" s="262" t="s">
        <v>5131</v>
      </c>
      <c r="F230" s="265" t="s">
        <v>5578</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5530</v>
      </c>
      <c r="B231" s="257" t="s">
        <v>5575</v>
      </c>
      <c r="C231" s="258" t="s">
        <v>5595</v>
      </c>
      <c r="D231" s="261" t="s">
        <v>5596</v>
      </c>
      <c r="E231" s="262" t="s">
        <v>5227</v>
      </c>
      <c r="F231" s="265" t="s">
        <v>5597</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5530</v>
      </c>
      <c r="B232" s="257" t="s">
        <v>5575</v>
      </c>
      <c r="C232" s="258" t="s">
        <v>5598</v>
      </c>
      <c r="D232" s="261" t="s">
        <v>5599</v>
      </c>
      <c r="E232" s="262" t="s">
        <v>5227</v>
      </c>
      <c r="F232" s="265" t="s">
        <v>5597</v>
      </c>
      <c r="G232" s="268">
        <f>IF(COUNTIF(H232:AU232,"&lt;&gt;")=0,"",SUMPRODUCT(((Recommendations[ImplStatus]="Implemented")+(Recommendations[ImplStatus]="Compensated"))*ISNUMBER(MATCH(Recommendations[Id],H232:AU232,0)))/COUNTIF(H232:AU232,"&lt;&gt;"))</f>
        <v>0</v>
      </c>
      <c r="H232" s="269" t="s">
        <v>18</v>
      </c>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5530</v>
      </c>
      <c r="B233" s="257" t="s">
        <v>5575</v>
      </c>
      <c r="C233" s="258" t="s">
        <v>5600</v>
      </c>
      <c r="D233" s="261" t="s">
        <v>5601</v>
      </c>
      <c r="E233" s="262" t="s">
        <v>5160</v>
      </c>
      <c r="F233" s="265" t="s">
        <v>5597</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5530</v>
      </c>
      <c r="B234" s="257" t="s">
        <v>5575</v>
      </c>
      <c r="C234" s="258" t="s">
        <v>5602</v>
      </c>
      <c r="D234" s="261" t="s">
        <v>5603</v>
      </c>
      <c r="E234" s="262" t="s">
        <v>5160</v>
      </c>
      <c r="F234" s="265" t="s">
        <v>5597</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5530</v>
      </c>
      <c r="B235" s="257" t="s">
        <v>5575</v>
      </c>
      <c r="C235" s="258" t="s">
        <v>5604</v>
      </c>
      <c r="D235" s="261" t="s">
        <v>5605</v>
      </c>
      <c r="E235" s="262" t="s">
        <v>5227</v>
      </c>
      <c r="F235" s="265" t="s">
        <v>5597</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5530</v>
      </c>
      <c r="B236" s="257" t="s">
        <v>5575</v>
      </c>
      <c r="C236" s="258" t="s">
        <v>5606</v>
      </c>
      <c r="D236" s="261" t="s">
        <v>5607</v>
      </c>
      <c r="E236" s="262" t="s">
        <v>5160</v>
      </c>
      <c r="F236" s="265" t="s">
        <v>5597</v>
      </c>
      <c r="G236" s="268">
        <f>IF(COUNTIF(H236:AU236,"&lt;&gt;")=0,"",SUMPRODUCT(((Recommendations[ImplStatus]="Implemented")+(Recommendations[ImplStatus]="Compensated"))*ISNUMBER(MATCH(Recommendations[Id],H236:AU236,0)))/COUNTIF(H236:AU236,"&lt;&gt;"))</f>
        <v>0</v>
      </c>
      <c r="H236" s="269" t="s">
        <v>29</v>
      </c>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5530</v>
      </c>
      <c r="B237" s="256" t="s">
        <v>1765</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5530</v>
      </c>
      <c r="B238" s="257" t="s">
        <v>1765</v>
      </c>
      <c r="C238" s="258" t="s">
        <v>5608</v>
      </c>
      <c r="D238" s="261" t="s">
        <v>5609</v>
      </c>
      <c r="E238" s="262" t="s">
        <v>5131</v>
      </c>
      <c r="F238" s="265" t="s">
        <v>5610</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5530</v>
      </c>
      <c r="B239" s="257" t="s">
        <v>1765</v>
      </c>
      <c r="C239" s="258" t="s">
        <v>5611</v>
      </c>
      <c r="D239" s="261" t="s">
        <v>5612</v>
      </c>
      <c r="E239" s="262" t="s">
        <v>5131</v>
      </c>
      <c r="F239" s="265" t="s">
        <v>5610</v>
      </c>
      <c r="G239" s="268">
        <f>IF(COUNTIF(H239:AU239,"&lt;&gt;")=0,"",SUMPRODUCT(((Recommendations[ImplStatus]="Implemented")+(Recommendations[ImplStatus]="Compensated"))*ISNUMBER(MATCH(Recommendations[Id],H239:AU239,0)))/COUNTIF(H239:AU239,"&lt;&gt;"))</f>
        <v>0</v>
      </c>
      <c r="H239" s="269" t="s">
        <v>34</v>
      </c>
      <c r="I239" s="269" t="s">
        <v>40</v>
      </c>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5530</v>
      </c>
      <c r="B240" s="257" t="s">
        <v>1765</v>
      </c>
      <c r="C240" s="258" t="s">
        <v>5613</v>
      </c>
      <c r="D240" s="261" t="s">
        <v>5614</v>
      </c>
      <c r="E240" s="262" t="s">
        <v>5131</v>
      </c>
      <c r="F240" s="265" t="s">
        <v>5610</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5530</v>
      </c>
      <c r="B241" s="257" t="s">
        <v>1765</v>
      </c>
      <c r="C241" s="258" t="s">
        <v>5615</v>
      </c>
      <c r="D241" s="261" t="s">
        <v>5616</v>
      </c>
      <c r="E241" s="262" t="s">
        <v>5131</v>
      </c>
      <c r="F241" s="265" t="s">
        <v>5610</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5530</v>
      </c>
      <c r="B242" s="257" t="s">
        <v>1765</v>
      </c>
      <c r="C242" s="258" t="s">
        <v>5617</v>
      </c>
      <c r="D242" s="261" t="s">
        <v>5618</v>
      </c>
      <c r="E242" s="262" t="s">
        <v>5131</v>
      </c>
      <c r="F242" s="265" t="s">
        <v>5610</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5530</v>
      </c>
      <c r="B243" s="257" t="s">
        <v>1765</v>
      </c>
      <c r="C243" s="258" t="s">
        <v>5619</v>
      </c>
      <c r="D243" s="261" t="s">
        <v>5620</v>
      </c>
      <c r="E243" s="262" t="s">
        <v>5131</v>
      </c>
      <c r="F243" s="265" t="s">
        <v>5610</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5530</v>
      </c>
      <c r="B244" s="257" t="s">
        <v>1765</v>
      </c>
      <c r="C244" s="258" t="s">
        <v>5621</v>
      </c>
      <c r="D244" s="261" t="s">
        <v>5622</v>
      </c>
      <c r="E244" s="262" t="s">
        <v>5131</v>
      </c>
      <c r="F244" s="265" t="s">
        <v>5610</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5530</v>
      </c>
      <c r="B245" s="257" t="s">
        <v>1765</v>
      </c>
      <c r="C245" s="258" t="s">
        <v>5623</v>
      </c>
      <c r="D245" s="261" t="s">
        <v>5624</v>
      </c>
      <c r="E245" s="262" t="s">
        <v>5131</v>
      </c>
      <c r="F245" s="265" t="s">
        <v>5610</v>
      </c>
      <c r="G245" s="268">
        <f>IF(COUNTIF(H245:AU245,"&lt;&gt;")=0,"",SUMPRODUCT(((Recommendations[ImplStatus]="Implemented")+(Recommendations[ImplStatus]="Compensated"))*ISNUMBER(MATCH(Recommendations[Id],H245:AU245,0)))/COUNTIF(H245:AU245,"&lt;&gt;"))</f>
        <v>0</v>
      </c>
      <c r="H245" s="269" t="s">
        <v>168</v>
      </c>
      <c r="I245" s="269" t="s">
        <v>174</v>
      </c>
      <c r="J245" s="269" t="s">
        <v>179</v>
      </c>
      <c r="K245" s="269" t="s">
        <v>304</v>
      </c>
      <c r="L245" s="269" t="s">
        <v>309</v>
      </c>
      <c r="M245" s="269" t="s">
        <v>333</v>
      </c>
      <c r="N245" s="269" t="s">
        <v>339</v>
      </c>
      <c r="O245" s="269" t="s">
        <v>345</v>
      </c>
      <c r="P245" s="269" t="s">
        <v>350</v>
      </c>
      <c r="Q245" s="269" t="s">
        <v>356</v>
      </c>
      <c r="R245" s="269" t="s">
        <v>417</v>
      </c>
      <c r="S245" s="269" t="s">
        <v>428</v>
      </c>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5530</v>
      </c>
      <c r="B246" s="257" t="s">
        <v>1765</v>
      </c>
      <c r="C246" s="258" t="s">
        <v>5625</v>
      </c>
      <c r="D246" s="261" t="s">
        <v>5626</v>
      </c>
      <c r="E246" s="262" t="s">
        <v>5131</v>
      </c>
      <c r="F246" s="265" t="s">
        <v>5610</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5530</v>
      </c>
      <c r="B247" s="257" t="s">
        <v>1765</v>
      </c>
      <c r="C247" s="258" t="s">
        <v>5627</v>
      </c>
      <c r="D247" s="261" t="s">
        <v>5628</v>
      </c>
      <c r="E247" s="262" t="s">
        <v>5131</v>
      </c>
      <c r="F247" s="265" t="s">
        <v>5610</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5530</v>
      </c>
      <c r="B248" s="257" t="s">
        <v>1765</v>
      </c>
      <c r="C248" s="258" t="s">
        <v>5629</v>
      </c>
      <c r="D248" s="261" t="s">
        <v>5630</v>
      </c>
      <c r="E248" s="262" t="s">
        <v>5160</v>
      </c>
      <c r="F248" s="265" t="s">
        <v>5610</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5530</v>
      </c>
      <c r="B249" s="257" t="s">
        <v>1765</v>
      </c>
      <c r="C249" s="258" t="s">
        <v>5631</v>
      </c>
      <c r="D249" s="261" t="s">
        <v>5632</v>
      </c>
      <c r="E249" s="262" t="s">
        <v>5160</v>
      </c>
      <c r="F249" s="265" t="s">
        <v>5633</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5530</v>
      </c>
      <c r="B250" s="257" t="s">
        <v>1765</v>
      </c>
      <c r="C250" s="258" t="s">
        <v>5634</v>
      </c>
      <c r="D250" s="261" t="s">
        <v>5635</v>
      </c>
      <c r="E250" s="262" t="s">
        <v>5160</v>
      </c>
      <c r="F250" s="265" t="s">
        <v>5633</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5530</v>
      </c>
      <c r="B251" s="256" t="s">
        <v>5636</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5530</v>
      </c>
      <c r="B252" s="257" t="s">
        <v>5636</v>
      </c>
      <c r="C252" s="258" t="s">
        <v>5637</v>
      </c>
      <c r="D252" s="261" t="s">
        <v>5638</v>
      </c>
      <c r="E252" s="262" t="s">
        <v>5227</v>
      </c>
      <c r="F252" s="265" t="s">
        <v>5639</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5530</v>
      </c>
      <c r="B253" s="257" t="s">
        <v>5636</v>
      </c>
      <c r="C253" s="258" t="s">
        <v>5640</v>
      </c>
      <c r="D253" s="261" t="s">
        <v>5641</v>
      </c>
      <c r="E253" s="262" t="s">
        <v>5227</v>
      </c>
      <c r="F253" s="265" t="s">
        <v>5639</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5530</v>
      </c>
      <c r="B254" s="257" t="s">
        <v>5636</v>
      </c>
      <c r="C254" s="258" t="s">
        <v>5642</v>
      </c>
      <c r="D254" s="261" t="s">
        <v>5643</v>
      </c>
      <c r="E254" s="262" t="s">
        <v>5227</v>
      </c>
      <c r="F254" s="265" t="s">
        <v>5639</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5530</v>
      </c>
      <c r="B255" s="257" t="s">
        <v>5636</v>
      </c>
      <c r="C255" s="258" t="s">
        <v>5644</v>
      </c>
      <c r="D255" s="261" t="s">
        <v>5645</v>
      </c>
      <c r="E255" s="262" t="s">
        <v>5227</v>
      </c>
      <c r="F255" s="265" t="s">
        <v>5639</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5530</v>
      </c>
      <c r="B256" s="257" t="s">
        <v>5636</v>
      </c>
      <c r="C256" s="258" t="s">
        <v>5646</v>
      </c>
      <c r="D256" s="261" t="s">
        <v>5647</v>
      </c>
      <c r="E256" s="262" t="s">
        <v>5227</v>
      </c>
      <c r="F256" s="265" t="s">
        <v>5639</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5530</v>
      </c>
      <c r="B257" s="257" t="s">
        <v>5636</v>
      </c>
      <c r="C257" s="258" t="s">
        <v>5648</v>
      </c>
      <c r="D257" s="261" t="s">
        <v>5649</v>
      </c>
      <c r="E257" s="262" t="s">
        <v>5131</v>
      </c>
      <c r="F257" s="265" t="s">
        <v>5639</v>
      </c>
      <c r="G257" s="268">
        <f>IF(COUNTIF(H257:AU257,"&lt;&gt;")=0,"",SUMPRODUCT(((Recommendations[ImplStatus]="Implemented")+(Recommendations[ImplStatus]="Compensated"))*ISNUMBER(MATCH(Recommendations[Id],H257:AU257,0)))/COUNTIF(H257:AU257,"&lt;&gt;"))</f>
        <v>0</v>
      </c>
      <c r="H257" s="269" t="s">
        <v>45</v>
      </c>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5530</v>
      </c>
      <c r="B258" s="257" t="s">
        <v>5636</v>
      </c>
      <c r="C258" s="258" t="s">
        <v>5650</v>
      </c>
      <c r="D258" s="261" t="s">
        <v>5651</v>
      </c>
      <c r="E258" s="262" t="s">
        <v>5131</v>
      </c>
      <c r="F258" s="265" t="s">
        <v>5639</v>
      </c>
      <c r="G258" s="268">
        <f>IF(COUNTIF(H258:AU258,"&lt;&gt;")=0,"",SUMPRODUCT(((Recommendations[ImplStatus]="Implemented")+(Recommendations[ImplStatus]="Compensated"))*ISNUMBER(MATCH(Recommendations[Id],H258:AU258,0)))/COUNTIF(H258:AU258,"&lt;&gt;"))</f>
        <v>0</v>
      </c>
      <c r="H258" s="269" t="s">
        <v>45</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5530</v>
      </c>
      <c r="B259" s="257" t="s">
        <v>5636</v>
      </c>
      <c r="C259" s="258" t="s">
        <v>5652</v>
      </c>
      <c r="D259" s="261" t="s">
        <v>5653</v>
      </c>
      <c r="E259" s="262" t="s">
        <v>5131</v>
      </c>
      <c r="F259" s="265" t="s">
        <v>5639</v>
      </c>
      <c r="G259" s="268">
        <f>IF(COUNTIF(H259:AU259,"&lt;&gt;")=0,"",SUMPRODUCT(((Recommendations[ImplStatus]="Implemented")+(Recommendations[ImplStatus]="Compensated"))*ISNUMBER(MATCH(Recommendations[Id],H259:AU259,0)))/COUNTIF(H259:AU259,"&lt;&gt;"))</f>
        <v>0</v>
      </c>
      <c r="H259" s="269" t="s">
        <v>45</v>
      </c>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5530</v>
      </c>
      <c r="B260" s="257" t="s">
        <v>5636</v>
      </c>
      <c r="C260" s="258" t="s">
        <v>5654</v>
      </c>
      <c r="D260" s="261" t="s">
        <v>5655</v>
      </c>
      <c r="E260" s="262" t="s">
        <v>5131</v>
      </c>
      <c r="F260" s="265" t="s">
        <v>5639</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5530</v>
      </c>
      <c r="B261" s="257" t="s">
        <v>5636</v>
      </c>
      <c r="C261" s="258" t="s">
        <v>5656</v>
      </c>
      <c r="D261" s="261" t="s">
        <v>5657</v>
      </c>
      <c r="E261" s="262" t="s">
        <v>5275</v>
      </c>
      <c r="F261" s="265" t="s">
        <v>5639</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5530</v>
      </c>
      <c r="B262" s="257" t="s">
        <v>5636</v>
      </c>
      <c r="C262" s="258" t="s">
        <v>5658</v>
      </c>
      <c r="D262" s="261" t="s">
        <v>5659</v>
      </c>
      <c r="E262" s="262" t="s">
        <v>5275</v>
      </c>
      <c r="F262" s="265" t="s">
        <v>5639</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5530</v>
      </c>
      <c r="B263" s="257" t="s">
        <v>5636</v>
      </c>
      <c r="C263" s="258" t="s">
        <v>5660</v>
      </c>
      <c r="D263" s="261" t="s">
        <v>5661</v>
      </c>
      <c r="E263" s="262" t="s">
        <v>5275</v>
      </c>
      <c r="F263" s="265" t="s">
        <v>5639</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5530</v>
      </c>
      <c r="B264" s="256" t="s">
        <v>5662</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5530</v>
      </c>
      <c r="B265" s="257" t="s">
        <v>5662</v>
      </c>
      <c r="C265" s="258" t="s">
        <v>5663</v>
      </c>
      <c r="D265" s="261" t="s">
        <v>5664</v>
      </c>
      <c r="E265" s="262" t="s">
        <v>5160</v>
      </c>
      <c r="F265" s="265" t="s">
        <v>5665</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5530</v>
      </c>
      <c r="B266" s="257" t="s">
        <v>5662</v>
      </c>
      <c r="C266" s="258" t="s">
        <v>5666</v>
      </c>
      <c r="D266" s="261" t="s">
        <v>5667</v>
      </c>
      <c r="E266" s="262" t="s">
        <v>5160</v>
      </c>
      <c r="F266" s="265" t="s">
        <v>5665</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5530</v>
      </c>
      <c r="B267" s="257" t="s">
        <v>5662</v>
      </c>
      <c r="C267" s="258" t="s">
        <v>5668</v>
      </c>
      <c r="D267" s="261" t="s">
        <v>5669</v>
      </c>
      <c r="E267" s="262" t="s">
        <v>5160</v>
      </c>
      <c r="F267" s="265" t="s">
        <v>5665</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5530</v>
      </c>
      <c r="B268" s="257" t="s">
        <v>5662</v>
      </c>
      <c r="C268" s="258" t="s">
        <v>5670</v>
      </c>
      <c r="D268" s="261" t="s">
        <v>5671</v>
      </c>
      <c r="E268" s="262" t="s">
        <v>5160</v>
      </c>
      <c r="F268" s="265" t="s">
        <v>5665</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5530</v>
      </c>
      <c r="B269" s="257" t="s">
        <v>5662</v>
      </c>
      <c r="C269" s="258" t="s">
        <v>5672</v>
      </c>
      <c r="D269" s="261" t="s">
        <v>5673</v>
      </c>
      <c r="E269" s="262" t="s">
        <v>5160</v>
      </c>
      <c r="F269" s="265" t="s">
        <v>5665</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5530</v>
      </c>
      <c r="B270" s="257" t="s">
        <v>5662</v>
      </c>
      <c r="C270" s="258" t="s">
        <v>5674</v>
      </c>
      <c r="D270" s="261" t="s">
        <v>5675</v>
      </c>
      <c r="E270" s="262" t="s">
        <v>5160</v>
      </c>
      <c r="F270" s="265" t="s">
        <v>5665</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5530</v>
      </c>
      <c r="B271" s="257" t="s">
        <v>5662</v>
      </c>
      <c r="C271" s="258" t="s">
        <v>5676</v>
      </c>
      <c r="D271" s="261" t="s">
        <v>5677</v>
      </c>
      <c r="E271" s="262" t="s">
        <v>5160</v>
      </c>
      <c r="F271" s="265" t="s">
        <v>5665</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5530</v>
      </c>
      <c r="B272" s="257" t="s">
        <v>5662</v>
      </c>
      <c r="C272" s="258" t="s">
        <v>5678</v>
      </c>
      <c r="D272" s="261" t="s">
        <v>5679</v>
      </c>
      <c r="E272" s="262" t="s">
        <v>5160</v>
      </c>
      <c r="F272" s="265" t="s">
        <v>5665</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5530</v>
      </c>
      <c r="B273" s="257" t="s">
        <v>5662</v>
      </c>
      <c r="C273" s="258" t="s">
        <v>5680</v>
      </c>
      <c r="D273" s="261" t="s">
        <v>5681</v>
      </c>
      <c r="E273" s="262" t="s">
        <v>5160</v>
      </c>
      <c r="F273" s="265" t="s">
        <v>5665</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5682</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5682</v>
      </c>
      <c r="B275" s="256" t="s">
        <v>5683</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5682</v>
      </c>
      <c r="B276" s="257" t="s">
        <v>5683</v>
      </c>
      <c r="C276" s="258" t="s">
        <v>5684</v>
      </c>
      <c r="D276" s="261" t="s">
        <v>5685</v>
      </c>
      <c r="E276" s="262" t="s">
        <v>5131</v>
      </c>
      <c r="F276" s="265" t="s">
        <v>5686</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5682</v>
      </c>
      <c r="B277" s="257" t="s">
        <v>5683</v>
      </c>
      <c r="C277" s="258" t="s">
        <v>5687</v>
      </c>
      <c r="D277" s="261" t="s">
        <v>5688</v>
      </c>
      <c r="E277" s="262" t="s">
        <v>5131</v>
      </c>
      <c r="F277" s="265" t="s">
        <v>5686</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5682</v>
      </c>
      <c r="B278" s="257" t="s">
        <v>5683</v>
      </c>
      <c r="C278" s="258" t="s">
        <v>5689</v>
      </c>
      <c r="D278" s="261" t="s">
        <v>5690</v>
      </c>
      <c r="E278" s="262" t="s">
        <v>5131</v>
      </c>
      <c r="F278" s="265" t="s">
        <v>5686</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5682</v>
      </c>
      <c r="B279" s="257" t="s">
        <v>5683</v>
      </c>
      <c r="C279" s="258" t="s">
        <v>5691</v>
      </c>
      <c r="D279" s="261" t="s">
        <v>5692</v>
      </c>
      <c r="E279" s="262" t="s">
        <v>5131</v>
      </c>
      <c r="F279" s="265" t="s">
        <v>5686</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5682</v>
      </c>
      <c r="B280" s="257" t="s">
        <v>5683</v>
      </c>
      <c r="C280" s="258" t="s">
        <v>5693</v>
      </c>
      <c r="D280" s="261" t="s">
        <v>5694</v>
      </c>
      <c r="E280" s="262" t="s">
        <v>5131</v>
      </c>
      <c r="F280" s="265" t="s">
        <v>5686</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5682</v>
      </c>
      <c r="B281" s="257" t="s">
        <v>5683</v>
      </c>
      <c r="C281" s="258" t="s">
        <v>5695</v>
      </c>
      <c r="D281" s="261" t="s">
        <v>5696</v>
      </c>
      <c r="E281" s="262" t="s">
        <v>5131</v>
      </c>
      <c r="F281" s="265" t="s">
        <v>5686</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5682</v>
      </c>
      <c r="B282" s="257" t="s">
        <v>5683</v>
      </c>
      <c r="C282" s="258" t="s">
        <v>5697</v>
      </c>
      <c r="D282" s="261" t="s">
        <v>5698</v>
      </c>
      <c r="E282" s="262" t="s">
        <v>5131</v>
      </c>
      <c r="F282" s="265" t="s">
        <v>5686</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5682</v>
      </c>
      <c r="B283" s="257" t="s">
        <v>5683</v>
      </c>
      <c r="C283" s="258" t="s">
        <v>5699</v>
      </c>
      <c r="D283" s="261" t="s">
        <v>5700</v>
      </c>
      <c r="E283" s="262" t="s">
        <v>5227</v>
      </c>
      <c r="F283" s="265" t="s">
        <v>5701</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5682</v>
      </c>
      <c r="B284" s="257" t="s">
        <v>5683</v>
      </c>
      <c r="C284" s="258" t="s">
        <v>5702</v>
      </c>
      <c r="D284" s="261" t="s">
        <v>5703</v>
      </c>
      <c r="E284" s="262" t="s">
        <v>5227</v>
      </c>
      <c r="F284" s="265" t="s">
        <v>5701</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5682</v>
      </c>
      <c r="B285" s="257" t="s">
        <v>5683</v>
      </c>
      <c r="C285" s="258" t="s">
        <v>5704</v>
      </c>
      <c r="D285" s="261" t="s">
        <v>5705</v>
      </c>
      <c r="E285" s="262" t="s">
        <v>5131</v>
      </c>
      <c r="F285" s="265" t="s">
        <v>5701</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5682</v>
      </c>
      <c r="B286" s="257" t="s">
        <v>5683</v>
      </c>
      <c r="C286" s="258" t="s">
        <v>5706</v>
      </c>
      <c r="D286" s="261" t="s">
        <v>5707</v>
      </c>
      <c r="E286" s="262" t="s">
        <v>5160</v>
      </c>
      <c r="F286" s="265" t="s">
        <v>5701</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5682</v>
      </c>
      <c r="B287" s="257" t="s">
        <v>5683</v>
      </c>
      <c r="C287" s="258" t="s">
        <v>5708</v>
      </c>
      <c r="D287" s="261" t="s">
        <v>5709</v>
      </c>
      <c r="E287" s="262" t="s">
        <v>5160</v>
      </c>
      <c r="F287" s="265" t="s">
        <v>5701</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5682</v>
      </c>
      <c r="B288" s="257" t="s">
        <v>5683</v>
      </c>
      <c r="C288" s="258" t="s">
        <v>5710</v>
      </c>
      <c r="D288" s="261" t="s">
        <v>5711</v>
      </c>
      <c r="E288" s="262" t="s">
        <v>5160</v>
      </c>
      <c r="F288" s="265" t="s">
        <v>5701</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5682</v>
      </c>
      <c r="B289" s="257" t="s">
        <v>5683</v>
      </c>
      <c r="C289" s="258" t="s">
        <v>5712</v>
      </c>
      <c r="D289" s="261" t="s">
        <v>5713</v>
      </c>
      <c r="E289" s="262" t="s">
        <v>5160</v>
      </c>
      <c r="F289" s="265" t="s">
        <v>5701</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5682</v>
      </c>
      <c r="B290" s="257" t="s">
        <v>5683</v>
      </c>
      <c r="C290" s="258" t="s">
        <v>5714</v>
      </c>
      <c r="D290" s="261" t="s">
        <v>5715</v>
      </c>
      <c r="E290" s="262" t="s">
        <v>5131</v>
      </c>
      <c r="F290" s="265" t="s">
        <v>5701</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5682</v>
      </c>
      <c r="B291" s="257" t="s">
        <v>5683</v>
      </c>
      <c r="C291" s="258" t="s">
        <v>5716</v>
      </c>
      <c r="D291" s="261" t="s">
        <v>5717</v>
      </c>
      <c r="E291" s="262" t="s">
        <v>5160</v>
      </c>
      <c r="F291" s="265" t="s">
        <v>5718</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5682</v>
      </c>
      <c r="B292" s="257" t="s">
        <v>5683</v>
      </c>
      <c r="C292" s="258" t="s">
        <v>5719</v>
      </c>
      <c r="D292" s="261" t="s">
        <v>5720</v>
      </c>
      <c r="E292" s="262" t="s">
        <v>5160</v>
      </c>
      <c r="F292" s="265" t="s">
        <v>5718</v>
      </c>
      <c r="G292" s="268">
        <f>IF(COUNTIF(H292:AU292,"&lt;&gt;")=0,"",SUMPRODUCT(((Recommendations[ImplStatus]="Implemented")+(Recommendations[ImplStatus]="Compensated"))*ISNUMBER(MATCH(Recommendations[Id],H292:AU292,0)))/COUNTIF(H292:AU292,"&lt;&gt;"))</f>
        <v>0</v>
      </c>
      <c r="H292" s="269" t="s">
        <v>253</v>
      </c>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5682</v>
      </c>
      <c r="B293" s="257" t="s">
        <v>5683</v>
      </c>
      <c r="C293" s="258" t="s">
        <v>5721</v>
      </c>
      <c r="D293" s="261" t="s">
        <v>5722</v>
      </c>
      <c r="E293" s="262" t="s">
        <v>5410</v>
      </c>
      <c r="F293" s="265" t="s">
        <v>5701</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5682</v>
      </c>
      <c r="B294" s="257" t="s">
        <v>5683</v>
      </c>
      <c r="C294" s="258" t="s">
        <v>5723</v>
      </c>
      <c r="D294" s="261" t="s">
        <v>5724</v>
      </c>
      <c r="E294" s="262" t="s">
        <v>5410</v>
      </c>
      <c r="F294" s="265" t="s">
        <v>5701</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5682</v>
      </c>
      <c r="B295" s="257" t="s">
        <v>5683</v>
      </c>
      <c r="C295" s="258" t="s">
        <v>5725</v>
      </c>
      <c r="D295" s="261" t="s">
        <v>5726</v>
      </c>
      <c r="E295" s="262" t="s">
        <v>5227</v>
      </c>
      <c r="F295" s="265" t="s">
        <v>5701</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5682</v>
      </c>
      <c r="B296" s="257" t="s">
        <v>5683</v>
      </c>
      <c r="C296" s="258" t="s">
        <v>5727</v>
      </c>
      <c r="D296" s="261" t="s">
        <v>5728</v>
      </c>
      <c r="E296" s="262" t="s">
        <v>5227</v>
      </c>
      <c r="F296" s="265" t="s">
        <v>5701</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5682</v>
      </c>
      <c r="B297" s="257" t="s">
        <v>5683</v>
      </c>
      <c r="C297" s="258" t="s">
        <v>5729</v>
      </c>
      <c r="D297" s="261" t="s">
        <v>5730</v>
      </c>
      <c r="E297" s="262" t="s">
        <v>5131</v>
      </c>
      <c r="F297" s="265" t="s">
        <v>5701</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5682</v>
      </c>
      <c r="B298" s="257" t="s">
        <v>5683</v>
      </c>
      <c r="C298" s="258" t="s">
        <v>5731</v>
      </c>
      <c r="D298" s="261" t="s">
        <v>5732</v>
      </c>
      <c r="E298" s="262" t="s">
        <v>5227</v>
      </c>
      <c r="F298" s="265" t="s">
        <v>5701</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5682</v>
      </c>
      <c r="B299" s="257" t="s">
        <v>5683</v>
      </c>
      <c r="C299" s="258" t="s">
        <v>5733</v>
      </c>
      <c r="D299" s="261" t="s">
        <v>5734</v>
      </c>
      <c r="E299" s="262" t="s">
        <v>5160</v>
      </c>
      <c r="F299" s="265" t="s">
        <v>5701</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5682</v>
      </c>
      <c r="B300" s="257" t="s">
        <v>5683</v>
      </c>
      <c r="C300" s="258" t="s">
        <v>5735</v>
      </c>
      <c r="D300" s="261" t="s">
        <v>5736</v>
      </c>
      <c r="E300" s="262" t="s">
        <v>5227</v>
      </c>
      <c r="F300" s="265" t="s">
        <v>5701</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5682</v>
      </c>
      <c r="B301" s="257" t="s">
        <v>5683</v>
      </c>
      <c r="C301" s="258" t="s">
        <v>5737</v>
      </c>
      <c r="D301" s="261" t="s">
        <v>5738</v>
      </c>
      <c r="E301" s="262" t="s">
        <v>5275</v>
      </c>
      <c r="F301" s="265" t="s">
        <v>5701</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5682</v>
      </c>
      <c r="B302" s="257" t="s">
        <v>5683</v>
      </c>
      <c r="C302" s="258" t="s">
        <v>5739</v>
      </c>
      <c r="D302" s="261" t="s">
        <v>5740</v>
      </c>
      <c r="E302" s="262" t="s">
        <v>5275</v>
      </c>
      <c r="F302" s="265" t="s">
        <v>5701</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5682</v>
      </c>
      <c r="B303" s="256" t="s">
        <v>1498</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5682</v>
      </c>
      <c r="B304" s="257" t="s">
        <v>1498</v>
      </c>
      <c r="C304" s="258" t="s">
        <v>5741</v>
      </c>
      <c r="D304" s="261" t="s">
        <v>5742</v>
      </c>
      <c r="E304" s="262" t="s">
        <v>5131</v>
      </c>
      <c r="F304" s="265" t="s">
        <v>5743</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5682</v>
      </c>
      <c r="B305" s="257" t="s">
        <v>1498</v>
      </c>
      <c r="C305" s="258" t="s">
        <v>5744</v>
      </c>
      <c r="D305" s="261" t="s">
        <v>5745</v>
      </c>
      <c r="E305" s="262" t="s">
        <v>5131</v>
      </c>
      <c r="F305" s="265" t="s">
        <v>5743</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5682</v>
      </c>
      <c r="B306" s="257" t="s">
        <v>1498</v>
      </c>
      <c r="C306" s="258" t="s">
        <v>5746</v>
      </c>
      <c r="D306" s="261" t="s">
        <v>5747</v>
      </c>
      <c r="E306" s="262" t="s">
        <v>5131</v>
      </c>
      <c r="F306" s="265" t="s">
        <v>5743</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5682</v>
      </c>
      <c r="B307" s="257" t="s">
        <v>1498</v>
      </c>
      <c r="C307" s="258" t="s">
        <v>5748</v>
      </c>
      <c r="D307" s="261" t="s">
        <v>5749</v>
      </c>
      <c r="E307" s="262" t="s">
        <v>5131</v>
      </c>
      <c r="F307" s="265" t="s">
        <v>5743</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5682</v>
      </c>
      <c r="B308" s="257" t="s">
        <v>1498</v>
      </c>
      <c r="C308" s="258" t="s">
        <v>5750</v>
      </c>
      <c r="D308" s="261" t="s">
        <v>5751</v>
      </c>
      <c r="E308" s="262" t="s">
        <v>5227</v>
      </c>
      <c r="F308" s="265" t="s">
        <v>5743</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5682</v>
      </c>
      <c r="B309" s="257" t="s">
        <v>1498</v>
      </c>
      <c r="C309" s="258" t="s">
        <v>5752</v>
      </c>
      <c r="D309" s="261" t="s">
        <v>5753</v>
      </c>
      <c r="E309" s="262" t="s">
        <v>5227</v>
      </c>
      <c r="F309" s="265" t="s">
        <v>5743</v>
      </c>
      <c r="G309" s="268">
        <f>IF(COUNTIF(H309:AU309,"&lt;&gt;")=0,"",SUMPRODUCT(((Recommendations[ImplStatus]="Implemented")+(Recommendations[ImplStatus]="Compensated"))*ISNUMBER(MATCH(Recommendations[Id],H309:AU309,0)))/COUNTIF(H309:AU309,"&lt;&gt;"))</f>
        <v>0</v>
      </c>
      <c r="H309" s="269" t="s">
        <v>237</v>
      </c>
      <c r="I309" s="269" t="s">
        <v>243</v>
      </c>
      <c r="J309" s="269" t="s">
        <v>248</v>
      </c>
      <c r="K309" s="269" t="s">
        <v>275</v>
      </c>
      <c r="L309" s="269" t="s">
        <v>350</v>
      </c>
      <c r="M309" s="269" t="s">
        <v>391</v>
      </c>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5682</v>
      </c>
      <c r="B310" s="257" t="s">
        <v>1498</v>
      </c>
      <c r="C310" s="258" t="s">
        <v>5754</v>
      </c>
      <c r="D310" s="261" t="s">
        <v>5755</v>
      </c>
      <c r="E310" s="262" t="s">
        <v>5227</v>
      </c>
      <c r="F310" s="265" t="s">
        <v>5743</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5682</v>
      </c>
      <c r="B311" s="257" t="s">
        <v>1498</v>
      </c>
      <c r="C311" s="258" t="s">
        <v>5756</v>
      </c>
      <c r="D311" s="261" t="s">
        <v>5757</v>
      </c>
      <c r="E311" s="262" t="s">
        <v>5227</v>
      </c>
      <c r="F311" s="265" t="s">
        <v>5743</v>
      </c>
      <c r="G311" s="268">
        <f>IF(COUNTIF(H311:AU311,"&lt;&gt;")=0,"",SUMPRODUCT(((Recommendations[ImplStatus]="Implemented")+(Recommendations[ImplStatus]="Compensated"))*ISNUMBER(MATCH(Recommendations[Id],H311:AU311,0)))/COUNTIF(H311:AU311,"&lt;&gt;"))</f>
        <v>0</v>
      </c>
      <c r="H311" s="269" t="s">
        <v>248</v>
      </c>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5682</v>
      </c>
      <c r="B312" s="257" t="s">
        <v>1498</v>
      </c>
      <c r="C312" s="258" t="s">
        <v>5758</v>
      </c>
      <c r="D312" s="261" t="s">
        <v>5759</v>
      </c>
      <c r="E312" s="262" t="s">
        <v>5227</v>
      </c>
      <c r="F312" s="265" t="s">
        <v>5743</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5682</v>
      </c>
      <c r="B313" s="257" t="s">
        <v>1498</v>
      </c>
      <c r="C313" s="258" t="s">
        <v>5760</v>
      </c>
      <c r="D313" s="261" t="s">
        <v>5761</v>
      </c>
      <c r="E313" s="262" t="s">
        <v>5160</v>
      </c>
      <c r="F313" s="265" t="s">
        <v>5743</v>
      </c>
      <c r="G313" s="268">
        <f>IF(COUNTIF(H313:AU313,"&lt;&gt;")=0,"",SUMPRODUCT(((Recommendations[ImplStatus]="Implemented")+(Recommendations[ImplStatus]="Compensated"))*ISNUMBER(MATCH(Recommendations[Id],H313:AU313,0)))/COUNTIF(H313:AU313,"&lt;&gt;"))</f>
        <v>0</v>
      </c>
      <c r="H313" s="269" t="s">
        <v>243</v>
      </c>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5682</v>
      </c>
      <c r="B314" s="257" t="s">
        <v>1498</v>
      </c>
      <c r="C314" s="258" t="s">
        <v>5762</v>
      </c>
      <c r="D314" s="261" t="s">
        <v>5763</v>
      </c>
      <c r="E314" s="262" t="s">
        <v>5160</v>
      </c>
      <c r="F314" s="265" t="s">
        <v>5743</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5682</v>
      </c>
      <c r="B315" s="257" t="s">
        <v>1498</v>
      </c>
      <c r="C315" s="258" t="s">
        <v>5764</v>
      </c>
      <c r="D315" s="261" t="s">
        <v>5765</v>
      </c>
      <c r="E315" s="262" t="s">
        <v>5160</v>
      </c>
      <c r="F315" s="265" t="s">
        <v>5743</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5682</v>
      </c>
      <c r="B316" s="257" t="s">
        <v>1498</v>
      </c>
      <c r="C316" s="258" t="s">
        <v>5766</v>
      </c>
      <c r="D316" s="261" t="s">
        <v>5767</v>
      </c>
      <c r="E316" s="262" t="s">
        <v>5160</v>
      </c>
      <c r="F316" s="265" t="s">
        <v>5743</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5682</v>
      </c>
      <c r="B317" s="257" t="s">
        <v>1498</v>
      </c>
      <c r="C317" s="258" t="s">
        <v>5768</v>
      </c>
      <c r="D317" s="261" t="s">
        <v>5769</v>
      </c>
      <c r="E317" s="262" t="s">
        <v>5227</v>
      </c>
      <c r="F317" s="265" t="s">
        <v>5701</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5682</v>
      </c>
      <c r="B318" s="257" t="s">
        <v>1498</v>
      </c>
      <c r="C318" s="258" t="s">
        <v>5770</v>
      </c>
      <c r="D318" s="261" t="s">
        <v>5771</v>
      </c>
      <c r="E318" s="262" t="s">
        <v>5275</v>
      </c>
      <c r="F318" s="265" t="s">
        <v>5701</v>
      </c>
      <c r="G318" s="268">
        <f>IF(COUNTIF(H318:AU318,"&lt;&gt;")=0,"",SUMPRODUCT(((Recommendations[ImplStatus]="Implemented")+(Recommendations[ImplStatus]="Compensated"))*ISNUMBER(MATCH(Recommendations[Id],H318:AU318,0)))/COUNTIF(H318:AU318,"&lt;&gt;"))</f>
        <v>0</v>
      </c>
      <c r="H318" s="269" t="s">
        <v>275</v>
      </c>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5682</v>
      </c>
      <c r="B319" s="257" t="s">
        <v>1498</v>
      </c>
      <c r="C319" s="258" t="s">
        <v>5772</v>
      </c>
      <c r="D319" s="261" t="s">
        <v>5773</v>
      </c>
      <c r="E319" s="262" t="s">
        <v>5275</v>
      </c>
      <c r="F319" s="265" t="s">
        <v>5701</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5682</v>
      </c>
      <c r="B320" s="256" t="s">
        <v>5774</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5682</v>
      </c>
      <c r="B321" s="257" t="s">
        <v>5774</v>
      </c>
      <c r="C321" s="258" t="s">
        <v>5775</v>
      </c>
      <c r="D321" s="261" t="s">
        <v>5776</v>
      </c>
      <c r="E321" s="262" t="s">
        <v>5160</v>
      </c>
      <c r="F321" s="265" t="s">
        <v>5777</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5682</v>
      </c>
      <c r="B322" s="257" t="s">
        <v>5774</v>
      </c>
      <c r="C322" s="258" t="s">
        <v>5778</v>
      </c>
      <c r="D322" s="261" t="s">
        <v>5779</v>
      </c>
      <c r="E322" s="262" t="s">
        <v>5160</v>
      </c>
      <c r="F322" s="265" t="s">
        <v>5777</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5682</v>
      </c>
      <c r="B323" s="257" t="s">
        <v>5774</v>
      </c>
      <c r="C323" s="258" t="s">
        <v>5780</v>
      </c>
      <c r="D323" s="261" t="s">
        <v>5781</v>
      </c>
      <c r="E323" s="262" t="s">
        <v>5160</v>
      </c>
      <c r="F323" s="265" t="s">
        <v>5777</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5682</v>
      </c>
      <c r="B324" s="257" t="s">
        <v>5774</v>
      </c>
      <c r="C324" s="258" t="s">
        <v>5782</v>
      </c>
      <c r="D324" s="261" t="s">
        <v>5783</v>
      </c>
      <c r="E324" s="262" t="s">
        <v>5160</v>
      </c>
      <c r="F324" s="265" t="s">
        <v>5777</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5682</v>
      </c>
      <c r="B325" s="257" t="s">
        <v>5774</v>
      </c>
      <c r="C325" s="258" t="s">
        <v>5784</v>
      </c>
      <c r="D325" s="261" t="s">
        <v>5785</v>
      </c>
      <c r="E325" s="262" t="s">
        <v>5160</v>
      </c>
      <c r="F325" s="265" t="s">
        <v>5777</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5682</v>
      </c>
      <c r="B326" s="257" t="s">
        <v>5774</v>
      </c>
      <c r="C326" s="258" t="s">
        <v>5786</v>
      </c>
      <c r="D326" s="261" t="s">
        <v>5787</v>
      </c>
      <c r="E326" s="262" t="s">
        <v>5160</v>
      </c>
      <c r="F326" s="265" t="s">
        <v>5777</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5682</v>
      </c>
      <c r="B327" s="257" t="s">
        <v>5774</v>
      </c>
      <c r="C327" s="258" t="s">
        <v>5788</v>
      </c>
      <c r="D327" s="261" t="s">
        <v>5789</v>
      </c>
      <c r="E327" s="262" t="s">
        <v>5160</v>
      </c>
      <c r="F327" s="265" t="s">
        <v>5777</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5682</v>
      </c>
      <c r="B328" s="257" t="s">
        <v>5774</v>
      </c>
      <c r="C328" s="258" t="s">
        <v>5790</v>
      </c>
      <c r="D328" s="261" t="s">
        <v>5791</v>
      </c>
      <c r="E328" s="262" t="s">
        <v>5160</v>
      </c>
      <c r="F328" s="265" t="s">
        <v>5777</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5682</v>
      </c>
      <c r="B329" s="257" t="s">
        <v>5774</v>
      </c>
      <c r="C329" s="258" t="s">
        <v>5792</v>
      </c>
      <c r="D329" s="261" t="s">
        <v>5793</v>
      </c>
      <c r="E329" s="262" t="s">
        <v>5160</v>
      </c>
      <c r="F329" s="265" t="s">
        <v>5777</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5682</v>
      </c>
      <c r="B330" s="257" t="s">
        <v>5774</v>
      </c>
      <c r="C330" s="258" t="s">
        <v>5794</v>
      </c>
      <c r="D330" s="261" t="s">
        <v>5795</v>
      </c>
      <c r="E330" s="262" t="s">
        <v>5160</v>
      </c>
      <c r="F330" s="265" t="s">
        <v>5777</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5682</v>
      </c>
      <c r="B331" s="257" t="s">
        <v>5774</v>
      </c>
      <c r="C331" s="258" t="s">
        <v>5796</v>
      </c>
      <c r="D331" s="261" t="s">
        <v>5797</v>
      </c>
      <c r="E331" s="262" t="s">
        <v>5160</v>
      </c>
      <c r="F331" s="265" t="s">
        <v>5777</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5682</v>
      </c>
      <c r="B332" s="257" t="s">
        <v>5774</v>
      </c>
      <c r="C332" s="258" t="s">
        <v>5798</v>
      </c>
      <c r="D332" s="261" t="s">
        <v>5799</v>
      </c>
      <c r="E332" s="262" t="s">
        <v>5160</v>
      </c>
      <c r="F332" s="265" t="s">
        <v>5777</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5682</v>
      </c>
      <c r="B333" s="257" t="s">
        <v>5774</v>
      </c>
      <c r="C333" s="258" t="s">
        <v>5800</v>
      </c>
      <c r="D333" s="261" t="s">
        <v>5801</v>
      </c>
      <c r="E333" s="262" t="s">
        <v>5160</v>
      </c>
      <c r="F333" s="265" t="s">
        <v>5777</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5682</v>
      </c>
      <c r="B334" s="257" t="s">
        <v>5774</v>
      </c>
      <c r="C334" s="258" t="s">
        <v>5802</v>
      </c>
      <c r="D334" s="261" t="s">
        <v>5803</v>
      </c>
      <c r="E334" s="262" t="s">
        <v>5160</v>
      </c>
      <c r="F334" s="265" t="s">
        <v>5777</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5682</v>
      </c>
      <c r="B335" s="257" t="s">
        <v>5774</v>
      </c>
      <c r="C335" s="258" t="s">
        <v>5804</v>
      </c>
      <c r="D335" s="261" t="s">
        <v>5805</v>
      </c>
      <c r="E335" s="262" t="s">
        <v>5160</v>
      </c>
      <c r="F335" s="265" t="s">
        <v>5777</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5682</v>
      </c>
      <c r="B336" s="257" t="s">
        <v>5774</v>
      </c>
      <c r="C336" s="258" t="s">
        <v>5806</v>
      </c>
      <c r="D336" s="261" t="s">
        <v>5807</v>
      </c>
      <c r="E336" s="262" t="s">
        <v>5275</v>
      </c>
      <c r="F336" s="265" t="s">
        <v>5777</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5682</v>
      </c>
      <c r="B337" s="257" t="s">
        <v>5774</v>
      </c>
      <c r="C337" s="258" t="s">
        <v>5808</v>
      </c>
      <c r="D337" s="261" t="s">
        <v>5809</v>
      </c>
      <c r="E337" s="262" t="s">
        <v>5275</v>
      </c>
      <c r="F337" s="265" t="s">
        <v>5777</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5682</v>
      </c>
      <c r="B338" s="257" t="s">
        <v>5774</v>
      </c>
      <c r="C338" s="258" t="s">
        <v>5810</v>
      </c>
      <c r="D338" s="261" t="s">
        <v>5811</v>
      </c>
      <c r="E338" s="262" t="s">
        <v>5160</v>
      </c>
      <c r="F338" s="265" t="s">
        <v>5777</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5682</v>
      </c>
      <c r="B339" s="257" t="s">
        <v>5774</v>
      </c>
      <c r="C339" s="258" t="s">
        <v>5812</v>
      </c>
      <c r="D339" s="261" t="s">
        <v>5813</v>
      </c>
      <c r="E339" s="262" t="s">
        <v>5160</v>
      </c>
      <c r="F339" s="265" t="s">
        <v>5777</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5682</v>
      </c>
      <c r="B340" s="256" t="s">
        <v>5814</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5682</v>
      </c>
      <c r="B341" s="257" t="s">
        <v>5814</v>
      </c>
      <c r="C341" s="258" t="s">
        <v>5815</v>
      </c>
      <c r="D341" s="261" t="s">
        <v>5816</v>
      </c>
      <c r="E341" s="262" t="s">
        <v>5131</v>
      </c>
      <c r="F341" s="265" t="s">
        <v>5701</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5682</v>
      </c>
      <c r="B342" s="257" t="s">
        <v>5814</v>
      </c>
      <c r="C342" s="258" t="s">
        <v>5817</v>
      </c>
      <c r="D342" s="261" t="s">
        <v>5818</v>
      </c>
      <c r="E342" s="262" t="s">
        <v>5131</v>
      </c>
      <c r="F342" s="265" t="s">
        <v>5701</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5682</v>
      </c>
      <c r="B343" s="257" t="s">
        <v>5814</v>
      </c>
      <c r="C343" s="258" t="s">
        <v>5819</v>
      </c>
      <c r="D343" s="261" t="s">
        <v>5820</v>
      </c>
      <c r="E343" s="262" t="s">
        <v>5227</v>
      </c>
      <c r="F343" s="265" t="s">
        <v>5821</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5682</v>
      </c>
      <c r="B344" s="257" t="s">
        <v>5814</v>
      </c>
      <c r="C344" s="258" t="s">
        <v>5822</v>
      </c>
      <c r="D344" s="261" t="s">
        <v>5823</v>
      </c>
      <c r="E344" s="262" t="s">
        <v>5160</v>
      </c>
      <c r="F344" s="265" t="s">
        <v>5821</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5682</v>
      </c>
      <c r="B345" s="257" t="s">
        <v>5814</v>
      </c>
      <c r="C345" s="258" t="s">
        <v>5824</v>
      </c>
      <c r="D345" s="261" t="s">
        <v>5825</v>
      </c>
      <c r="E345" s="262" t="s">
        <v>5160</v>
      </c>
      <c r="F345" s="265" t="s">
        <v>5821</v>
      </c>
      <c r="G345" s="268">
        <f>IF(COUNTIF(H345:AU345,"&lt;&gt;")=0,"",SUMPRODUCT(((Recommendations[ImplStatus]="Implemented")+(Recommendations[ImplStatus]="Compensated"))*ISNUMBER(MATCH(Recommendations[Id],H345:AU345,0)))/COUNTIF(H345:AU345,"&lt;&gt;"))</f>
        <v>0</v>
      </c>
      <c r="H345" s="269" t="s">
        <v>62</v>
      </c>
      <c r="I345" s="269" t="s">
        <v>68</v>
      </c>
      <c r="J345" s="269" t="s">
        <v>264</v>
      </c>
      <c r="K345" s="269" t="s">
        <v>270</v>
      </c>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5682</v>
      </c>
      <c r="B346" s="257" t="s">
        <v>5814</v>
      </c>
      <c r="C346" s="258" t="s">
        <v>5826</v>
      </c>
      <c r="D346" s="261" t="s">
        <v>5827</v>
      </c>
      <c r="E346" s="262" t="s">
        <v>5160</v>
      </c>
      <c r="F346" s="265" t="s">
        <v>5821</v>
      </c>
      <c r="G346" s="268">
        <f>IF(COUNTIF(H346:AU346,"&lt;&gt;")=0,"",SUMPRODUCT(((Recommendations[ImplStatus]="Implemented")+(Recommendations[ImplStatus]="Compensated"))*ISNUMBER(MATCH(Recommendations[Id],H346:AU346,0)))/COUNTIF(H346:AU346,"&lt;&gt;"))</f>
        <v>0</v>
      </c>
      <c r="H346" s="269" t="s">
        <v>68</v>
      </c>
      <c r="I346" s="269" t="s">
        <v>259</v>
      </c>
      <c r="J346" s="269" t="s">
        <v>281</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5682</v>
      </c>
      <c r="B347" s="257" t="s">
        <v>5814</v>
      </c>
      <c r="C347" s="258" t="s">
        <v>5828</v>
      </c>
      <c r="D347" s="261" t="s">
        <v>5829</v>
      </c>
      <c r="E347" s="262" t="s">
        <v>5160</v>
      </c>
      <c r="F347" s="265" t="s">
        <v>5821</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5682</v>
      </c>
      <c r="B348" s="257" t="s">
        <v>5814</v>
      </c>
      <c r="C348" s="258" t="s">
        <v>5830</v>
      </c>
      <c r="D348" s="261" t="s">
        <v>5831</v>
      </c>
      <c r="E348" s="262" t="s">
        <v>5160</v>
      </c>
      <c r="F348" s="265" t="s">
        <v>5821</v>
      </c>
      <c r="G348" s="268">
        <f>IF(COUNTIF(H348:AU348,"&lt;&gt;")=0,"",SUMPRODUCT(((Recommendations[ImplStatus]="Implemented")+(Recommendations[ImplStatus]="Compensated"))*ISNUMBER(MATCH(Recommendations[Id],H348:AU348,0)))/COUNTIF(H348:AU348,"&lt;&gt;"))</f>
        <v>0</v>
      </c>
      <c r="H348" s="269" t="s">
        <v>362</v>
      </c>
      <c r="I348" s="269" t="s">
        <v>367</v>
      </c>
      <c r="J348" s="269" t="s">
        <v>374</v>
      </c>
      <c r="K348" s="269" t="s">
        <v>379</v>
      </c>
      <c r="L348" s="269" t="s">
        <v>411</v>
      </c>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5682</v>
      </c>
      <c r="B349" s="257" t="s">
        <v>5814</v>
      </c>
      <c r="C349" s="258" t="s">
        <v>5832</v>
      </c>
      <c r="D349" s="261" t="s">
        <v>5833</v>
      </c>
      <c r="E349" s="262" t="s">
        <v>5160</v>
      </c>
      <c r="F349" s="265" t="s">
        <v>5821</v>
      </c>
      <c r="G349" s="268">
        <f>IF(COUNTIF(H349:AU349,"&lt;&gt;")=0,"",SUMPRODUCT(((Recommendations[ImplStatus]="Implemented")+(Recommendations[ImplStatus]="Compensated"))*ISNUMBER(MATCH(Recommendations[Id],H349:AU349,0)))/COUNTIF(H349:AU349,"&lt;&gt;"))</f>
        <v>0</v>
      </c>
      <c r="H349" s="269" t="s">
        <v>362</v>
      </c>
      <c r="I349" s="269" t="s">
        <v>384</v>
      </c>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5682</v>
      </c>
      <c r="B350" s="257" t="s">
        <v>5814</v>
      </c>
      <c r="C350" s="258" t="s">
        <v>5834</v>
      </c>
      <c r="D350" s="261" t="s">
        <v>5835</v>
      </c>
      <c r="E350" s="262" t="s">
        <v>5131</v>
      </c>
      <c r="F350" s="265" t="s">
        <v>5821</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5682</v>
      </c>
      <c r="B351" s="257" t="s">
        <v>5814</v>
      </c>
      <c r="C351" s="258" t="s">
        <v>5836</v>
      </c>
      <c r="D351" s="261" t="s">
        <v>5837</v>
      </c>
      <c r="E351" s="262" t="s">
        <v>5131</v>
      </c>
      <c r="F351" s="265" t="s">
        <v>5821</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5682</v>
      </c>
      <c r="B352" s="257" t="s">
        <v>5814</v>
      </c>
      <c r="C352" s="258" t="s">
        <v>5838</v>
      </c>
      <c r="D352" s="261" t="s">
        <v>5839</v>
      </c>
      <c r="E352" s="262" t="s">
        <v>5131</v>
      </c>
      <c r="F352" s="265" t="s">
        <v>5821</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5682</v>
      </c>
      <c r="B353" s="257" t="s">
        <v>5814</v>
      </c>
      <c r="C353" s="258" t="s">
        <v>5840</v>
      </c>
      <c r="D353" s="261" t="s">
        <v>5841</v>
      </c>
      <c r="E353" s="262" t="s">
        <v>5227</v>
      </c>
      <c r="F353" s="265" t="s">
        <v>5701</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5682</v>
      </c>
      <c r="B354" s="256" t="s">
        <v>5842</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5682</v>
      </c>
      <c r="B355" s="257" t="s">
        <v>5842</v>
      </c>
      <c r="C355" s="258" t="s">
        <v>5843</v>
      </c>
      <c r="D355" s="261" t="s">
        <v>5844</v>
      </c>
      <c r="E355" s="262" t="s">
        <v>5227</v>
      </c>
      <c r="F355" s="265" t="s">
        <v>5845</v>
      </c>
      <c r="G355" s="268">
        <f>IF(COUNTIF(H355:AU355,"&lt;&gt;")=0,"",SUMPRODUCT(((Recommendations[ImplStatus]="Implemented")+(Recommendations[ImplStatus]="Compensated"))*ISNUMBER(MATCH(Recommendations[Id],H355:AU355,0)))/COUNTIF(H355:AU355,"&lt;&gt;"))</f>
        <v>0</v>
      </c>
      <c r="H355" s="269" t="s">
        <v>223</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5682</v>
      </c>
      <c r="B356" s="257" t="s">
        <v>5842</v>
      </c>
      <c r="C356" s="258" t="s">
        <v>5846</v>
      </c>
      <c r="D356" s="261" t="s">
        <v>5847</v>
      </c>
      <c r="E356" s="262" t="s">
        <v>5227</v>
      </c>
      <c r="F356" s="265" t="s">
        <v>5845</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5682</v>
      </c>
      <c r="B357" s="257" t="s">
        <v>5842</v>
      </c>
      <c r="C357" s="258" t="s">
        <v>5848</v>
      </c>
      <c r="D357" s="261" t="s">
        <v>5849</v>
      </c>
      <c r="E357" s="262" t="s">
        <v>5275</v>
      </c>
      <c r="F357" s="265" t="s">
        <v>5845</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5682</v>
      </c>
      <c r="B358" s="257" t="s">
        <v>5842</v>
      </c>
      <c r="C358" s="258" t="s">
        <v>5850</v>
      </c>
      <c r="D358" s="261" t="s">
        <v>5851</v>
      </c>
      <c r="E358" s="262" t="s">
        <v>5275</v>
      </c>
      <c r="F358" s="265" t="s">
        <v>5845</v>
      </c>
      <c r="G358" s="268">
        <f>IF(COUNTIF(H358:AU358,"&lt;&gt;")=0,"",SUMPRODUCT(((Recommendations[ImplStatus]="Implemented")+(Recommendations[ImplStatus]="Compensated"))*ISNUMBER(MATCH(Recommendations[Id],H358:AU358,0)))/COUNTIF(H358:AU358,"&lt;&gt;"))</f>
        <v>0</v>
      </c>
      <c r="H358" s="269" t="s">
        <v>85</v>
      </c>
      <c r="I358" s="269" t="s">
        <v>91</v>
      </c>
      <c r="J358" s="269" t="s">
        <v>97</v>
      </c>
      <c r="K358" s="269" t="s">
        <v>103</v>
      </c>
      <c r="L358" s="269" t="s">
        <v>115</v>
      </c>
      <c r="M358" s="269" t="s">
        <v>120</v>
      </c>
      <c r="N358" s="269" t="s">
        <v>126</v>
      </c>
      <c r="O358" s="269" t="s">
        <v>132</v>
      </c>
      <c r="P358" s="269" t="s">
        <v>138</v>
      </c>
      <c r="Q358" s="269" t="s">
        <v>144</v>
      </c>
      <c r="R358" s="269" t="s">
        <v>150</v>
      </c>
      <c r="S358" s="269" t="s">
        <v>156</v>
      </c>
      <c r="T358" s="269" t="s">
        <v>162</v>
      </c>
      <c r="U358" s="269" t="s">
        <v>190</v>
      </c>
      <c r="V358" s="269" t="s">
        <v>195</v>
      </c>
      <c r="W358" s="269" t="s">
        <v>206</v>
      </c>
      <c r="X358" s="269" t="s">
        <v>211</v>
      </c>
      <c r="Y358" s="269" t="s">
        <v>217</v>
      </c>
      <c r="Z358" s="269" t="s">
        <v>230</v>
      </c>
      <c r="AA358" s="269" t="s">
        <v>396</v>
      </c>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5682</v>
      </c>
      <c r="B359" s="257" t="s">
        <v>5842</v>
      </c>
      <c r="C359" s="258" t="s">
        <v>5852</v>
      </c>
      <c r="D359" s="261" t="s">
        <v>5853</v>
      </c>
      <c r="E359" s="262" t="s">
        <v>5275</v>
      </c>
      <c r="F359" s="265" t="s">
        <v>5845</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5682</v>
      </c>
      <c r="B360" s="257" t="s">
        <v>5842</v>
      </c>
      <c r="C360" s="258" t="s">
        <v>5854</v>
      </c>
      <c r="D360" s="261" t="s">
        <v>5855</v>
      </c>
      <c r="E360" s="262" t="s">
        <v>5227</v>
      </c>
      <c r="F360" s="265" t="s">
        <v>5845</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5682</v>
      </c>
      <c r="B361" s="257" t="s">
        <v>5842</v>
      </c>
      <c r="C361" s="258" t="s">
        <v>5856</v>
      </c>
      <c r="D361" s="261" t="s">
        <v>5857</v>
      </c>
      <c r="E361" s="262" t="s">
        <v>5160</v>
      </c>
      <c r="F361" s="265" t="s">
        <v>5845</v>
      </c>
      <c r="G361" s="268">
        <f>IF(COUNTIF(H361:AU361,"&lt;&gt;")=0,"",SUMPRODUCT(((Recommendations[ImplStatus]="Implemented")+(Recommendations[ImplStatus]="Compensated"))*ISNUMBER(MATCH(Recommendations[Id],H361:AU361,0)))/COUNTIF(H361:AU361,"&lt;&gt;"))</f>
        <v>0</v>
      </c>
      <c r="H361" s="269" t="s">
        <v>109</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5682</v>
      </c>
      <c r="B362" s="257" t="s">
        <v>5842</v>
      </c>
      <c r="C362" s="258" t="s">
        <v>5858</v>
      </c>
      <c r="D362" s="261" t="s">
        <v>5859</v>
      </c>
      <c r="E362" s="262" t="s">
        <v>5275</v>
      </c>
      <c r="F362" s="265" t="s">
        <v>5845</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5682</v>
      </c>
      <c r="B363" s="257" t="s">
        <v>5842</v>
      </c>
      <c r="C363" s="258" t="s">
        <v>5860</v>
      </c>
      <c r="D363" s="261" t="s">
        <v>5861</v>
      </c>
      <c r="E363" s="262" t="s">
        <v>5275</v>
      </c>
      <c r="F363" s="265" t="s">
        <v>5845</v>
      </c>
      <c r="G363" s="268">
        <f>IF(COUNTIF(H363:AU363,"&lt;&gt;")=0,"",SUMPRODUCT(((Recommendations[ImplStatus]="Implemented")+(Recommendations[ImplStatus]="Compensated"))*ISNUMBER(MATCH(Recommendations[Id],H363:AU363,0)))/COUNTIF(H363:AU363,"&lt;&gt;"))</f>
        <v>0</v>
      </c>
      <c r="H363" s="269" t="s">
        <v>200</v>
      </c>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5682</v>
      </c>
      <c r="B364" s="257" t="s">
        <v>5842</v>
      </c>
      <c r="C364" s="258" t="s">
        <v>5862</v>
      </c>
      <c r="D364" s="261" t="s">
        <v>5863</v>
      </c>
      <c r="E364" s="262" t="s">
        <v>5275</v>
      </c>
      <c r="F364" s="265" t="s">
        <v>5845</v>
      </c>
      <c r="G364" s="268">
        <f>IF(COUNTIF(H364:AU364,"&lt;&gt;")=0,"",SUMPRODUCT(((Recommendations[ImplStatus]="Implemented")+(Recommendations[ImplStatus]="Compensated"))*ISNUMBER(MATCH(Recommendations[Id],H364:AU364,0)))/COUNTIF(H364:AU364,"&lt;&gt;"))</f>
        <v>0</v>
      </c>
      <c r="H364" s="269" t="s">
        <v>190</v>
      </c>
      <c r="I364" s="269" t="s">
        <v>195</v>
      </c>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5682</v>
      </c>
      <c r="B365" s="257" t="s">
        <v>5842</v>
      </c>
      <c r="C365" s="258" t="s">
        <v>5864</v>
      </c>
      <c r="D365" s="261" t="s">
        <v>5865</v>
      </c>
      <c r="E365" s="262" t="s">
        <v>5275</v>
      </c>
      <c r="F365" s="265" t="s">
        <v>5845</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5682</v>
      </c>
      <c r="B366" s="257" t="s">
        <v>5842</v>
      </c>
      <c r="C366" s="258" t="s">
        <v>5866</v>
      </c>
      <c r="D366" s="261" t="s">
        <v>5867</v>
      </c>
      <c r="E366" s="262" t="s">
        <v>5275</v>
      </c>
      <c r="F366" s="265" t="s">
        <v>5845</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5682</v>
      </c>
      <c r="B367" s="257" t="s">
        <v>5842</v>
      </c>
      <c r="C367" s="258" t="s">
        <v>5868</v>
      </c>
      <c r="D367" s="261" t="s">
        <v>5869</v>
      </c>
      <c r="E367" s="262" t="s">
        <v>5275</v>
      </c>
      <c r="F367" s="265" t="s">
        <v>5845</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5682</v>
      </c>
      <c r="B368" s="257" t="s">
        <v>5842</v>
      </c>
      <c r="C368" s="258" t="s">
        <v>5870</v>
      </c>
      <c r="D368" s="261" t="s">
        <v>5871</v>
      </c>
      <c r="E368" s="262" t="s">
        <v>5275</v>
      </c>
      <c r="F368" s="265" t="s">
        <v>5845</v>
      </c>
      <c r="G368" s="268">
        <f>IF(COUNTIF(H368:AU368,"&lt;&gt;")=0,"",SUMPRODUCT(((Recommendations[ImplStatus]="Implemented")+(Recommendations[ImplStatus]="Compensated"))*ISNUMBER(MATCH(Recommendations[Id],H368:AU368,0)))/COUNTIF(H368:AU368,"&lt;&gt;"))</f>
        <v>0</v>
      </c>
      <c r="H368" s="269" t="s">
        <v>120</v>
      </c>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5682</v>
      </c>
      <c r="B369" s="257" t="s">
        <v>5842</v>
      </c>
      <c r="C369" s="258" t="s">
        <v>5872</v>
      </c>
      <c r="D369" s="261" t="s">
        <v>5873</v>
      </c>
      <c r="E369" s="262" t="s">
        <v>5275</v>
      </c>
      <c r="F369" s="265" t="s">
        <v>5845</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5874</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5874</v>
      </c>
      <c r="B371" s="256" t="s">
        <v>5875</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5874</v>
      </c>
      <c r="B372" s="257" t="s">
        <v>5875</v>
      </c>
      <c r="C372" s="258" t="s">
        <v>5876</v>
      </c>
      <c r="D372" s="261" t="s">
        <v>5877</v>
      </c>
      <c r="E372" s="262" t="s">
        <v>5131</v>
      </c>
      <c r="F372" s="265" t="s">
        <v>5878</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5874</v>
      </c>
      <c r="B373" s="257" t="s">
        <v>5875</v>
      </c>
      <c r="C373" s="258" t="s">
        <v>5879</v>
      </c>
      <c r="D373" s="261" t="s">
        <v>5880</v>
      </c>
      <c r="E373" s="262" t="s">
        <v>5131</v>
      </c>
      <c r="F373" s="265" t="s">
        <v>5881</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5874</v>
      </c>
      <c r="B374" s="257" t="s">
        <v>5875</v>
      </c>
      <c r="C374" s="258" t="s">
        <v>5882</v>
      </c>
      <c r="D374" s="261" t="s">
        <v>5883</v>
      </c>
      <c r="E374" s="262" t="s">
        <v>5160</v>
      </c>
      <c r="F374" s="265" t="s">
        <v>5881</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5874</v>
      </c>
      <c r="B375" s="257" t="s">
        <v>5875</v>
      </c>
      <c r="C375" s="258" t="s">
        <v>5884</v>
      </c>
      <c r="D375" s="261" t="s">
        <v>5885</v>
      </c>
      <c r="E375" s="262" t="s">
        <v>5160</v>
      </c>
      <c r="F375" s="265" t="s">
        <v>5881</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5874</v>
      </c>
      <c r="B376" s="257" t="s">
        <v>5875</v>
      </c>
      <c r="C376" s="258" t="s">
        <v>5886</v>
      </c>
      <c r="D376" s="261" t="s">
        <v>5887</v>
      </c>
      <c r="E376" s="262" t="s">
        <v>5160</v>
      </c>
      <c r="F376" s="265" t="s">
        <v>5743</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5874</v>
      </c>
      <c r="B377" s="257" t="s">
        <v>5875</v>
      </c>
      <c r="C377" s="258" t="s">
        <v>5888</v>
      </c>
      <c r="D377" s="261" t="s">
        <v>5889</v>
      </c>
      <c r="E377" s="262" t="s">
        <v>5227</v>
      </c>
      <c r="F377" s="265" t="s">
        <v>5701</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5874</v>
      </c>
      <c r="B378" s="257" t="s">
        <v>5875</v>
      </c>
      <c r="C378" s="258" t="s">
        <v>5890</v>
      </c>
      <c r="D378" s="261" t="s">
        <v>5891</v>
      </c>
      <c r="E378" s="262" t="s">
        <v>5227</v>
      </c>
      <c r="F378" s="265" t="s">
        <v>5881</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5874</v>
      </c>
      <c r="B379" s="257" t="s">
        <v>5875</v>
      </c>
      <c r="C379" s="258" t="s">
        <v>5892</v>
      </c>
      <c r="D379" s="261" t="s">
        <v>5893</v>
      </c>
      <c r="E379" s="262" t="s">
        <v>5227</v>
      </c>
      <c r="F379" s="265" t="s">
        <v>5878</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5874</v>
      </c>
      <c r="B380" s="257" t="s">
        <v>5875</v>
      </c>
      <c r="C380" s="258" t="s">
        <v>5894</v>
      </c>
      <c r="D380" s="261" t="s">
        <v>5895</v>
      </c>
      <c r="E380" s="262" t="s">
        <v>5227</v>
      </c>
      <c r="F380" s="265" t="s">
        <v>5878</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5874</v>
      </c>
      <c r="B381" s="257" t="s">
        <v>5875</v>
      </c>
      <c r="C381" s="258" t="s">
        <v>5896</v>
      </c>
      <c r="D381" s="261" t="s">
        <v>5897</v>
      </c>
      <c r="E381" s="262" t="s">
        <v>5227</v>
      </c>
      <c r="F381" s="265" t="s">
        <v>5878</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5874</v>
      </c>
      <c r="B382" s="257" t="s">
        <v>5875</v>
      </c>
      <c r="C382" s="258" t="s">
        <v>5898</v>
      </c>
      <c r="D382" s="261" t="s">
        <v>5899</v>
      </c>
      <c r="E382" s="262" t="s">
        <v>5275</v>
      </c>
      <c r="F382" s="265" t="s">
        <v>5878</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5874</v>
      </c>
      <c r="B383" s="257" t="s">
        <v>5875</v>
      </c>
      <c r="C383" s="258" t="s">
        <v>5900</v>
      </c>
      <c r="D383" s="261" t="s">
        <v>5901</v>
      </c>
      <c r="E383" s="262" t="s">
        <v>5275</v>
      </c>
      <c r="F383" s="265" t="s">
        <v>5878</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5874</v>
      </c>
      <c r="B384" s="257" t="s">
        <v>5875</v>
      </c>
      <c r="C384" s="258" t="s">
        <v>5902</v>
      </c>
      <c r="D384" s="261" t="s">
        <v>5903</v>
      </c>
      <c r="E384" s="262" t="s">
        <v>5275</v>
      </c>
      <c r="F384" s="265" t="s">
        <v>5878</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5874</v>
      </c>
      <c r="B385" s="257" t="s">
        <v>5875</v>
      </c>
      <c r="C385" s="258" t="s">
        <v>5904</v>
      </c>
      <c r="D385" s="261" t="s">
        <v>5905</v>
      </c>
      <c r="E385" s="262" t="s">
        <v>5227</v>
      </c>
      <c r="F385" s="265" t="s">
        <v>5878</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5874</v>
      </c>
      <c r="B386" s="256" t="s">
        <v>5906</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5874</v>
      </c>
      <c r="B387" s="257" t="s">
        <v>5906</v>
      </c>
      <c r="C387" s="258" t="s">
        <v>5907</v>
      </c>
      <c r="D387" s="261" t="s">
        <v>5908</v>
      </c>
      <c r="E387" s="262" t="s">
        <v>5131</v>
      </c>
      <c r="F387" s="265" t="s">
        <v>5909</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5874</v>
      </c>
      <c r="B388" s="257" t="s">
        <v>5906</v>
      </c>
      <c r="C388" s="258" t="s">
        <v>5910</v>
      </c>
      <c r="D388" s="261" t="s">
        <v>5911</v>
      </c>
      <c r="E388" s="262" t="s">
        <v>5131</v>
      </c>
      <c r="F388" s="265" t="s">
        <v>5909</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5874</v>
      </c>
      <c r="B389" s="257" t="s">
        <v>5906</v>
      </c>
      <c r="C389" s="258" t="s">
        <v>5912</v>
      </c>
      <c r="D389" s="261" t="s">
        <v>5913</v>
      </c>
      <c r="E389" s="262" t="s">
        <v>5410</v>
      </c>
      <c r="F389" s="265" t="s">
        <v>5909</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5874</v>
      </c>
      <c r="B390" s="257" t="s">
        <v>5906</v>
      </c>
      <c r="C390" s="258" t="s">
        <v>5914</v>
      </c>
      <c r="D390" s="261" t="s">
        <v>5915</v>
      </c>
      <c r="E390" s="262" t="s">
        <v>5227</v>
      </c>
      <c r="F390" s="265" t="s">
        <v>5909</v>
      </c>
      <c r="G390" s="268">
        <f>IF(COUNTIF(H390:AU390,"&lt;&gt;")=0,"",SUMPRODUCT(((Recommendations[ImplStatus]="Implemented")+(Recommendations[ImplStatus]="Compensated"))*ISNUMBER(MATCH(Recommendations[Id],H390:AU390,0)))/COUNTIF(H390:AU390,"&lt;&gt;"))</f>
        <v>0</v>
      </c>
      <c r="H390" s="269" t="s">
        <v>299</v>
      </c>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5874</v>
      </c>
      <c r="B391" s="257" t="s">
        <v>5906</v>
      </c>
      <c r="C391" s="258" t="s">
        <v>5916</v>
      </c>
      <c r="D391" s="261" t="s">
        <v>5917</v>
      </c>
      <c r="E391" s="262" t="s">
        <v>5410</v>
      </c>
      <c r="F391" s="265" t="s">
        <v>5909</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5874</v>
      </c>
      <c r="B392" s="257" t="s">
        <v>5906</v>
      </c>
      <c r="C392" s="258" t="s">
        <v>5918</v>
      </c>
      <c r="D392" s="261" t="s">
        <v>5919</v>
      </c>
      <c r="E392" s="262" t="s">
        <v>5160</v>
      </c>
      <c r="F392" s="265" t="s">
        <v>5909</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5874</v>
      </c>
      <c r="B393" s="257" t="s">
        <v>5906</v>
      </c>
      <c r="C393" s="258" t="s">
        <v>5920</v>
      </c>
      <c r="D393" s="261" t="s">
        <v>5921</v>
      </c>
      <c r="E393" s="262" t="s">
        <v>5160</v>
      </c>
      <c r="F393" s="265" t="s">
        <v>5909</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5874</v>
      </c>
      <c r="B394" s="257" t="s">
        <v>5906</v>
      </c>
      <c r="C394" s="258" t="s">
        <v>5922</v>
      </c>
      <c r="D394" s="261" t="s">
        <v>5923</v>
      </c>
      <c r="E394" s="262" t="s">
        <v>5410</v>
      </c>
      <c r="F394" s="265" t="s">
        <v>5909</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5874</v>
      </c>
      <c r="B395" s="257" t="s">
        <v>5906</v>
      </c>
      <c r="C395" s="258" t="s">
        <v>5924</v>
      </c>
      <c r="D395" s="261" t="s">
        <v>5925</v>
      </c>
      <c r="E395" s="262" t="s">
        <v>5227</v>
      </c>
      <c r="F395" s="265" t="s">
        <v>5909</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5874</v>
      </c>
      <c r="B396" s="257" t="s">
        <v>5906</v>
      </c>
      <c r="C396" s="258" t="s">
        <v>5926</v>
      </c>
      <c r="D396" s="261" t="s">
        <v>5927</v>
      </c>
      <c r="E396" s="262" t="s">
        <v>5410</v>
      </c>
      <c r="F396" s="265" t="s">
        <v>5909</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5874</v>
      </c>
      <c r="B397" s="257" t="s">
        <v>5906</v>
      </c>
      <c r="C397" s="258" t="s">
        <v>5928</v>
      </c>
      <c r="D397" s="261" t="s">
        <v>5929</v>
      </c>
      <c r="E397" s="262" t="s">
        <v>5160</v>
      </c>
      <c r="F397" s="265" t="s">
        <v>5909</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5874</v>
      </c>
      <c r="B398" s="257" t="s">
        <v>5906</v>
      </c>
      <c r="C398" s="258" t="s">
        <v>5930</v>
      </c>
      <c r="D398" s="261" t="s">
        <v>5931</v>
      </c>
      <c r="E398" s="262" t="s">
        <v>5275</v>
      </c>
      <c r="F398" s="265" t="s">
        <v>5909</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5874</v>
      </c>
      <c r="B399" s="257" t="s">
        <v>5906</v>
      </c>
      <c r="C399" s="258" t="s">
        <v>5932</v>
      </c>
      <c r="D399" s="261" t="s">
        <v>5933</v>
      </c>
      <c r="E399" s="262" t="s">
        <v>5410</v>
      </c>
      <c r="F399" s="265" t="s">
        <v>5909</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5874</v>
      </c>
      <c r="B400" s="257" t="s">
        <v>5906</v>
      </c>
      <c r="C400" s="258" t="s">
        <v>5934</v>
      </c>
      <c r="D400" s="261" t="s">
        <v>5935</v>
      </c>
      <c r="E400" s="262" t="s">
        <v>5410</v>
      </c>
      <c r="F400" s="265" t="s">
        <v>5909</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5874</v>
      </c>
      <c r="B401" s="257" t="s">
        <v>5906</v>
      </c>
      <c r="C401" s="258" t="s">
        <v>5936</v>
      </c>
      <c r="D401" s="261" t="s">
        <v>5937</v>
      </c>
      <c r="E401" s="262" t="s">
        <v>5160</v>
      </c>
      <c r="F401" s="265" t="s">
        <v>5909</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5874</v>
      </c>
      <c r="B402" s="257" t="s">
        <v>5906</v>
      </c>
      <c r="C402" s="258" t="s">
        <v>5938</v>
      </c>
      <c r="D402" s="261" t="s">
        <v>5939</v>
      </c>
      <c r="E402" s="262" t="s">
        <v>5160</v>
      </c>
      <c r="F402" s="265" t="s">
        <v>5909</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5874</v>
      </c>
      <c r="B403" s="257" t="s">
        <v>5906</v>
      </c>
      <c r="C403" s="258" t="s">
        <v>5940</v>
      </c>
      <c r="D403" s="261" t="s">
        <v>5941</v>
      </c>
      <c r="E403" s="262" t="s">
        <v>5160</v>
      </c>
      <c r="F403" s="265" t="s">
        <v>5909</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5874</v>
      </c>
      <c r="B404" s="257" t="s">
        <v>5906</v>
      </c>
      <c r="C404" s="258" t="s">
        <v>5942</v>
      </c>
      <c r="D404" s="261" t="s">
        <v>5943</v>
      </c>
      <c r="E404" s="262" t="s">
        <v>5275</v>
      </c>
      <c r="F404" s="265" t="s">
        <v>5909</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5874</v>
      </c>
      <c r="B405" s="257" t="s">
        <v>5906</v>
      </c>
      <c r="C405" s="258" t="s">
        <v>5944</v>
      </c>
      <c r="D405" s="261" t="s">
        <v>5945</v>
      </c>
      <c r="E405" s="262" t="s">
        <v>5275</v>
      </c>
      <c r="F405" s="265" t="s">
        <v>5909</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5874</v>
      </c>
      <c r="B406" s="257" t="s">
        <v>5906</v>
      </c>
      <c r="C406" s="258" t="s">
        <v>5946</v>
      </c>
      <c r="D406" s="261" t="s">
        <v>5947</v>
      </c>
      <c r="E406" s="262" t="s">
        <v>5275</v>
      </c>
      <c r="F406" s="265" t="s">
        <v>5948</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5874</v>
      </c>
      <c r="B407" s="257" t="s">
        <v>5906</v>
      </c>
      <c r="C407" s="258" t="s">
        <v>5949</v>
      </c>
      <c r="D407" s="261" t="s">
        <v>5950</v>
      </c>
      <c r="E407" s="262" t="s">
        <v>5275</v>
      </c>
      <c r="F407" s="265" t="s">
        <v>5909</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5874</v>
      </c>
      <c r="B408" s="257" t="s">
        <v>5906</v>
      </c>
      <c r="C408" s="258" t="s">
        <v>5951</v>
      </c>
      <c r="D408" s="261" t="s">
        <v>5952</v>
      </c>
      <c r="E408" s="262" t="s">
        <v>5275</v>
      </c>
      <c r="F408" s="265" t="s">
        <v>5909</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5874</v>
      </c>
      <c r="B409" s="257" t="s">
        <v>5906</v>
      </c>
      <c r="C409" s="258" t="s">
        <v>5953</v>
      </c>
      <c r="D409" s="261" t="s">
        <v>5954</v>
      </c>
      <c r="E409" s="262" t="s">
        <v>5275</v>
      </c>
      <c r="F409" s="265" t="s">
        <v>5955</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5874</v>
      </c>
      <c r="B410" s="256" t="s">
        <v>5956</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5874</v>
      </c>
      <c r="B411" s="257" t="s">
        <v>5956</v>
      </c>
      <c r="C411" s="258" t="s">
        <v>5957</v>
      </c>
      <c r="D411" s="261" t="s">
        <v>5958</v>
      </c>
      <c r="E411" s="262" t="s">
        <v>5131</v>
      </c>
      <c r="F411" s="265" t="s">
        <v>5881</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5874</v>
      </c>
      <c r="B412" s="257" t="s">
        <v>5956</v>
      </c>
      <c r="C412" s="258" t="s">
        <v>5959</v>
      </c>
      <c r="D412" s="261" t="s">
        <v>5960</v>
      </c>
      <c r="E412" s="262" t="s">
        <v>5131</v>
      </c>
      <c r="F412" s="265" t="s">
        <v>5881</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5874</v>
      </c>
      <c r="B413" s="257" t="s">
        <v>5956</v>
      </c>
      <c r="C413" s="258" t="s">
        <v>5961</v>
      </c>
      <c r="D413" s="261" t="s">
        <v>5962</v>
      </c>
      <c r="E413" s="262" t="s">
        <v>5131</v>
      </c>
      <c r="F413" s="265" t="s">
        <v>5881</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5874</v>
      </c>
      <c r="B414" s="257" t="s">
        <v>5956</v>
      </c>
      <c r="C414" s="258" t="s">
        <v>5963</v>
      </c>
      <c r="D414" s="261" t="s">
        <v>5964</v>
      </c>
      <c r="E414" s="262" t="s">
        <v>5131</v>
      </c>
      <c r="F414" s="265" t="s">
        <v>5881</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5874</v>
      </c>
      <c r="B415" s="257" t="s">
        <v>5956</v>
      </c>
      <c r="C415" s="258" t="s">
        <v>5965</v>
      </c>
      <c r="D415" s="261" t="s">
        <v>5966</v>
      </c>
      <c r="E415" s="262" t="s">
        <v>5160</v>
      </c>
      <c r="F415" s="265" t="s">
        <v>5881</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5874</v>
      </c>
      <c r="B416" s="257" t="s">
        <v>5956</v>
      </c>
      <c r="C416" s="258" t="s">
        <v>5967</v>
      </c>
      <c r="D416" s="261" t="s">
        <v>5968</v>
      </c>
      <c r="E416" s="262" t="s">
        <v>5160</v>
      </c>
      <c r="F416" s="265" t="s">
        <v>5969</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5874</v>
      </c>
      <c r="B417" s="257" t="s">
        <v>5956</v>
      </c>
      <c r="C417" s="258" t="s">
        <v>5970</v>
      </c>
      <c r="D417" s="261" t="s">
        <v>5971</v>
      </c>
      <c r="E417" s="262" t="s">
        <v>5160</v>
      </c>
      <c r="F417" s="265" t="s">
        <v>5969</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5874</v>
      </c>
      <c r="B418" s="257" t="s">
        <v>5956</v>
      </c>
      <c r="C418" s="258" t="s">
        <v>5972</v>
      </c>
      <c r="D418" s="261" t="s">
        <v>5973</v>
      </c>
      <c r="E418" s="262" t="s">
        <v>5410</v>
      </c>
      <c r="F418" s="265" t="s">
        <v>5969</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5874</v>
      </c>
      <c r="B419" s="257" t="s">
        <v>5956</v>
      </c>
      <c r="C419" s="258" t="s">
        <v>5974</v>
      </c>
      <c r="D419" s="261" t="s">
        <v>5975</v>
      </c>
      <c r="E419" s="262" t="s">
        <v>5160</v>
      </c>
      <c r="F419" s="265" t="s">
        <v>5969</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5874</v>
      </c>
      <c r="B420" s="257" t="s">
        <v>5956</v>
      </c>
      <c r="C420" s="258" t="s">
        <v>5976</v>
      </c>
      <c r="D420" s="261" t="s">
        <v>5977</v>
      </c>
      <c r="E420" s="262" t="s">
        <v>5410</v>
      </c>
      <c r="F420" s="265" t="s">
        <v>5969</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5874</v>
      </c>
      <c r="B421" s="257" t="s">
        <v>5956</v>
      </c>
      <c r="C421" s="258" t="s">
        <v>5978</v>
      </c>
      <c r="D421" s="261" t="s">
        <v>5979</v>
      </c>
      <c r="E421" s="262" t="s">
        <v>5410</v>
      </c>
      <c r="F421" s="265" t="s">
        <v>5969</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5874</v>
      </c>
      <c r="B422" s="257" t="s">
        <v>5956</v>
      </c>
      <c r="C422" s="258" t="s">
        <v>5980</v>
      </c>
      <c r="D422" s="261" t="s">
        <v>5981</v>
      </c>
      <c r="E422" s="262" t="s">
        <v>5160</v>
      </c>
      <c r="F422" s="265" t="s">
        <v>5969</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5874</v>
      </c>
      <c r="B423" s="257" t="s">
        <v>5956</v>
      </c>
      <c r="C423" s="258" t="s">
        <v>5982</v>
      </c>
      <c r="D423" s="261" t="s">
        <v>5983</v>
      </c>
      <c r="E423" s="262" t="s">
        <v>5160</v>
      </c>
      <c r="F423" s="265" t="s">
        <v>5969</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5984</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5984</v>
      </c>
      <c r="B425" s="256" t="s">
        <v>5985</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5984</v>
      </c>
      <c r="B426" s="257" t="s">
        <v>5985</v>
      </c>
      <c r="C426" s="258" t="s">
        <v>5986</v>
      </c>
      <c r="D426" s="261" t="s">
        <v>5987</v>
      </c>
      <c r="E426" s="262" t="s">
        <v>5131</v>
      </c>
      <c r="F426" s="265" t="s">
        <v>5948</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5984</v>
      </c>
      <c r="B427" s="257" t="s">
        <v>5985</v>
      </c>
      <c r="C427" s="258" t="s">
        <v>5988</v>
      </c>
      <c r="D427" s="261" t="s">
        <v>5989</v>
      </c>
      <c r="E427" s="262" t="s">
        <v>5131</v>
      </c>
      <c r="F427" s="265" t="s">
        <v>5948</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5984</v>
      </c>
      <c r="B428" s="257" t="s">
        <v>5985</v>
      </c>
      <c r="C428" s="258" t="s">
        <v>5990</v>
      </c>
      <c r="D428" s="261" t="s">
        <v>5991</v>
      </c>
      <c r="E428" s="262" t="s">
        <v>5410</v>
      </c>
      <c r="F428" s="265" t="s">
        <v>5948</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5984</v>
      </c>
      <c r="B429" s="257" t="s">
        <v>5985</v>
      </c>
      <c r="C429" s="258" t="s">
        <v>5992</v>
      </c>
      <c r="D429" s="261" t="s">
        <v>5993</v>
      </c>
      <c r="E429" s="262" t="s">
        <v>5160</v>
      </c>
      <c r="F429" s="265" t="s">
        <v>5948</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5984</v>
      </c>
      <c r="B430" s="257" t="s">
        <v>5985</v>
      </c>
      <c r="C430" s="258" t="s">
        <v>5994</v>
      </c>
      <c r="D430" s="261" t="s">
        <v>5995</v>
      </c>
      <c r="E430" s="262" t="s">
        <v>5160</v>
      </c>
      <c r="F430" s="265" t="s">
        <v>5948</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5984</v>
      </c>
      <c r="B431" s="257" t="s">
        <v>5985</v>
      </c>
      <c r="C431" s="258" t="s">
        <v>5996</v>
      </c>
      <c r="D431" s="261" t="s">
        <v>5997</v>
      </c>
      <c r="E431" s="262" t="s">
        <v>5410</v>
      </c>
      <c r="F431" s="265" t="s">
        <v>5948</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5984</v>
      </c>
      <c r="B432" s="257" t="s">
        <v>5985</v>
      </c>
      <c r="C432" s="258" t="s">
        <v>5998</v>
      </c>
      <c r="D432" s="261" t="s">
        <v>5999</v>
      </c>
      <c r="E432" s="262" t="s">
        <v>5410</v>
      </c>
      <c r="F432" s="265" t="s">
        <v>5948</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5984</v>
      </c>
      <c r="B433" s="257" t="s">
        <v>5985</v>
      </c>
      <c r="C433" s="258" t="s">
        <v>6000</v>
      </c>
      <c r="D433" s="261" t="s">
        <v>6001</v>
      </c>
      <c r="E433" s="262" t="s">
        <v>5227</v>
      </c>
      <c r="F433" s="265" t="s">
        <v>5948</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5984</v>
      </c>
      <c r="B434" s="257" t="s">
        <v>5985</v>
      </c>
      <c r="C434" s="258" t="s">
        <v>6002</v>
      </c>
      <c r="D434" s="261" t="s">
        <v>6003</v>
      </c>
      <c r="E434" s="262" t="s">
        <v>5227</v>
      </c>
      <c r="F434" s="265" t="s">
        <v>5948</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5984</v>
      </c>
      <c r="B435" s="257" t="s">
        <v>5985</v>
      </c>
      <c r="C435" s="258" t="s">
        <v>6004</v>
      </c>
      <c r="D435" s="261" t="s">
        <v>6005</v>
      </c>
      <c r="E435" s="262" t="s">
        <v>5160</v>
      </c>
      <c r="F435" s="265" t="s">
        <v>5948</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5984</v>
      </c>
      <c r="B436" s="257" t="s">
        <v>5985</v>
      </c>
      <c r="C436" s="258" t="s">
        <v>6006</v>
      </c>
      <c r="D436" s="261" t="s">
        <v>6007</v>
      </c>
      <c r="E436" s="262" t="s">
        <v>5227</v>
      </c>
      <c r="F436" s="265" t="s">
        <v>5948</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5984</v>
      </c>
      <c r="B437" s="257" t="s">
        <v>5985</v>
      </c>
      <c r="C437" s="258" t="s">
        <v>6008</v>
      </c>
      <c r="D437" s="261" t="s">
        <v>6009</v>
      </c>
      <c r="E437" s="262" t="s">
        <v>5160</v>
      </c>
      <c r="F437" s="265" t="s">
        <v>5948</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5984</v>
      </c>
      <c r="B438" s="256" t="s">
        <v>6010</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5984</v>
      </c>
      <c r="B439" s="257" t="s">
        <v>6010</v>
      </c>
      <c r="C439" s="258" t="s">
        <v>6011</v>
      </c>
      <c r="D439" s="261" t="s">
        <v>6012</v>
      </c>
      <c r="E439" s="262" t="s">
        <v>5131</v>
      </c>
      <c r="F439" s="265" t="s">
        <v>6013</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5984</v>
      </c>
      <c r="B440" s="257" t="s">
        <v>6010</v>
      </c>
      <c r="C440" s="258" t="s">
        <v>6014</v>
      </c>
      <c r="D440" s="261" t="s">
        <v>6015</v>
      </c>
      <c r="E440" s="262" t="s">
        <v>5131</v>
      </c>
      <c r="F440" s="265" t="s">
        <v>6013</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5984</v>
      </c>
      <c r="B441" s="257" t="s">
        <v>6010</v>
      </c>
      <c r="C441" s="258" t="s">
        <v>6016</v>
      </c>
      <c r="D441" s="261" t="s">
        <v>6017</v>
      </c>
      <c r="E441" s="262" t="s">
        <v>5131</v>
      </c>
      <c r="F441" s="265" t="s">
        <v>6013</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5984</v>
      </c>
      <c r="B442" s="257" t="s">
        <v>6010</v>
      </c>
      <c r="C442" s="258" t="s">
        <v>6018</v>
      </c>
      <c r="D442" s="261" t="s">
        <v>6019</v>
      </c>
      <c r="E442" s="262" t="s">
        <v>5131</v>
      </c>
      <c r="F442" s="265" t="s">
        <v>6013</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5984</v>
      </c>
      <c r="B443" s="257" t="s">
        <v>6010</v>
      </c>
      <c r="C443" s="258" t="s">
        <v>6020</v>
      </c>
      <c r="D443" s="261" t="s">
        <v>6021</v>
      </c>
      <c r="E443" s="262" t="s">
        <v>5160</v>
      </c>
      <c r="F443" s="265" t="s">
        <v>6013</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5984</v>
      </c>
      <c r="B444" s="257" t="s">
        <v>6010</v>
      </c>
      <c r="C444" s="258" t="s">
        <v>6022</v>
      </c>
      <c r="D444" s="261" t="s">
        <v>6023</v>
      </c>
      <c r="E444" s="262" t="s">
        <v>5160</v>
      </c>
      <c r="F444" s="265" t="s">
        <v>6013</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5984</v>
      </c>
      <c r="B445" s="257" t="s">
        <v>6010</v>
      </c>
      <c r="C445" s="258" t="s">
        <v>6024</v>
      </c>
      <c r="D445" s="261" t="s">
        <v>6025</v>
      </c>
      <c r="E445" s="262" t="s">
        <v>5160</v>
      </c>
      <c r="F445" s="265" t="s">
        <v>6013</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5984</v>
      </c>
      <c r="B446" s="257" t="s">
        <v>6010</v>
      </c>
      <c r="C446" s="258" t="s">
        <v>6026</v>
      </c>
      <c r="D446" s="261" t="s">
        <v>6027</v>
      </c>
      <c r="E446" s="262" t="s">
        <v>5275</v>
      </c>
      <c r="F446" s="265" t="s">
        <v>6013</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5984</v>
      </c>
      <c r="B447" s="257" t="s">
        <v>6010</v>
      </c>
      <c r="C447" s="258" t="s">
        <v>6028</v>
      </c>
      <c r="D447" s="261" t="s">
        <v>6029</v>
      </c>
      <c r="E447" s="262" t="s">
        <v>5160</v>
      </c>
      <c r="F447" s="265" t="s">
        <v>6013</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5984</v>
      </c>
      <c r="B448" s="257" t="s">
        <v>6010</v>
      </c>
      <c r="C448" s="258" t="s">
        <v>6030</v>
      </c>
      <c r="D448" s="261" t="s">
        <v>6031</v>
      </c>
      <c r="E448" s="262" t="s">
        <v>5275</v>
      </c>
      <c r="F448" s="265" t="s">
        <v>6013</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5984</v>
      </c>
      <c r="B449" s="257" t="s">
        <v>6010</v>
      </c>
      <c r="C449" s="258" t="s">
        <v>6032</v>
      </c>
      <c r="D449" s="261" t="s">
        <v>6033</v>
      </c>
      <c r="E449" s="262" t="s">
        <v>5275</v>
      </c>
      <c r="F449" s="265" t="s">
        <v>6013</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6034</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6034</v>
      </c>
      <c r="B451" s="256" t="s">
        <v>6035</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6034</v>
      </c>
      <c r="B452" s="257" t="s">
        <v>6035</v>
      </c>
      <c r="C452" s="258" t="s">
        <v>6036</v>
      </c>
      <c r="D452" s="261" t="s">
        <v>6037</v>
      </c>
      <c r="E452" s="262" t="s">
        <v>5131</v>
      </c>
      <c r="F452" s="265" t="s">
        <v>6038</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6034</v>
      </c>
      <c r="B453" s="257" t="s">
        <v>6035</v>
      </c>
      <c r="C453" s="258" t="s">
        <v>6039</v>
      </c>
      <c r="D453" s="261" t="s">
        <v>6040</v>
      </c>
      <c r="E453" s="262" t="s">
        <v>5131</v>
      </c>
      <c r="F453" s="265" t="s">
        <v>6038</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6034</v>
      </c>
      <c r="B454" s="257" t="s">
        <v>6035</v>
      </c>
      <c r="C454" s="258" t="s">
        <v>6041</v>
      </c>
      <c r="D454" s="261" t="s">
        <v>6042</v>
      </c>
      <c r="E454" s="262" t="s">
        <v>5131</v>
      </c>
      <c r="F454" s="265" t="s">
        <v>6038</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6034</v>
      </c>
      <c r="B455" s="257" t="s">
        <v>6035</v>
      </c>
      <c r="C455" s="258" t="s">
        <v>6043</v>
      </c>
      <c r="D455" s="261" t="s">
        <v>6044</v>
      </c>
      <c r="E455" s="262" t="s">
        <v>5131</v>
      </c>
      <c r="F455" s="265" t="s">
        <v>6038</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6034</v>
      </c>
      <c r="B456" s="257" t="s">
        <v>6035</v>
      </c>
      <c r="C456" s="258" t="s">
        <v>6045</v>
      </c>
      <c r="D456" s="261" t="s">
        <v>6046</v>
      </c>
      <c r="E456" s="262" t="s">
        <v>5131</v>
      </c>
      <c r="F456" s="265" t="s">
        <v>6038</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6034</v>
      </c>
      <c r="B457" s="257" t="s">
        <v>6035</v>
      </c>
      <c r="C457" s="258" t="s">
        <v>6047</v>
      </c>
      <c r="D457" s="261" t="s">
        <v>6048</v>
      </c>
      <c r="E457" s="262" t="s">
        <v>5160</v>
      </c>
      <c r="F457" s="265" t="s">
        <v>6038</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6034</v>
      </c>
      <c r="B458" s="257" t="s">
        <v>6035</v>
      </c>
      <c r="C458" s="258" t="s">
        <v>6049</v>
      </c>
      <c r="D458" s="261" t="s">
        <v>6050</v>
      </c>
      <c r="E458" s="262" t="s">
        <v>5160</v>
      </c>
      <c r="F458" s="265" t="s">
        <v>6038</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6034</v>
      </c>
      <c r="B459" s="257" t="s">
        <v>6035</v>
      </c>
      <c r="C459" s="258" t="s">
        <v>6051</v>
      </c>
      <c r="D459" s="261" t="s">
        <v>6052</v>
      </c>
      <c r="E459" s="262" t="s">
        <v>5160</v>
      </c>
      <c r="F459" s="265" t="s">
        <v>6038</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6034</v>
      </c>
      <c r="B460" s="257" t="s">
        <v>6035</v>
      </c>
      <c r="C460" s="258" t="s">
        <v>6053</v>
      </c>
      <c r="D460" s="261" t="s">
        <v>6054</v>
      </c>
      <c r="E460" s="262" t="s">
        <v>5160</v>
      </c>
      <c r="F460" s="265" t="s">
        <v>6038</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6034</v>
      </c>
      <c r="B461" s="257" t="s">
        <v>6035</v>
      </c>
      <c r="C461" s="258" t="s">
        <v>6055</v>
      </c>
      <c r="D461" s="261" t="s">
        <v>6056</v>
      </c>
      <c r="E461" s="262" t="s">
        <v>5160</v>
      </c>
      <c r="F461" s="265" t="s">
        <v>6038</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6034</v>
      </c>
      <c r="B462" s="257" t="s">
        <v>6035</v>
      </c>
      <c r="C462" s="258" t="s">
        <v>6057</v>
      </c>
      <c r="D462" s="261" t="s">
        <v>6058</v>
      </c>
      <c r="E462" s="262" t="s">
        <v>5160</v>
      </c>
      <c r="F462" s="265" t="s">
        <v>6038</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6034</v>
      </c>
      <c r="B463" s="257" t="s">
        <v>6035</v>
      </c>
      <c r="C463" s="258" t="s">
        <v>6059</v>
      </c>
      <c r="D463" s="261" t="s">
        <v>6060</v>
      </c>
      <c r="E463" s="262" t="s">
        <v>5160</v>
      </c>
      <c r="F463" s="265" t="s">
        <v>6038</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6034</v>
      </c>
      <c r="B464" s="257" t="s">
        <v>6035</v>
      </c>
      <c r="C464" s="258" t="s">
        <v>6061</v>
      </c>
      <c r="D464" s="261" t="s">
        <v>6062</v>
      </c>
      <c r="E464" s="262" t="s">
        <v>5160</v>
      </c>
      <c r="F464" s="265" t="s">
        <v>6038</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6034</v>
      </c>
      <c r="B465" s="257" t="s">
        <v>6035</v>
      </c>
      <c r="C465" s="258" t="s">
        <v>6063</v>
      </c>
      <c r="D465" s="261" t="s">
        <v>6064</v>
      </c>
      <c r="E465" s="262" t="s">
        <v>5160</v>
      </c>
      <c r="F465" s="265" t="s">
        <v>6038</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6034</v>
      </c>
      <c r="B466" s="256" t="s">
        <v>6065</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6034</v>
      </c>
      <c r="B467" s="257" t="s">
        <v>6065</v>
      </c>
      <c r="C467" s="258" t="s">
        <v>6066</v>
      </c>
      <c r="D467" s="261" t="s">
        <v>6067</v>
      </c>
      <c r="E467" s="262" t="s">
        <v>5131</v>
      </c>
      <c r="F467" s="265" t="s">
        <v>5270</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6034</v>
      </c>
      <c r="B468" s="257" t="s">
        <v>6065</v>
      </c>
      <c r="C468" s="258" t="s">
        <v>6068</v>
      </c>
      <c r="D468" s="261" t="s">
        <v>6069</v>
      </c>
      <c r="E468" s="262" t="s">
        <v>5131</v>
      </c>
      <c r="F468" s="265" t="s">
        <v>5270</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6034</v>
      </c>
      <c r="B469" s="257" t="s">
        <v>6065</v>
      </c>
      <c r="C469" s="258" t="s">
        <v>6070</v>
      </c>
      <c r="D469" s="261" t="s">
        <v>6071</v>
      </c>
      <c r="E469" s="262" t="s">
        <v>5131</v>
      </c>
      <c r="F469" s="265" t="s">
        <v>5270</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6034</v>
      </c>
      <c r="B470" s="257" t="s">
        <v>6065</v>
      </c>
      <c r="C470" s="258" t="s">
        <v>6072</v>
      </c>
      <c r="D470" s="261" t="s">
        <v>6073</v>
      </c>
      <c r="E470" s="262" t="s">
        <v>5227</v>
      </c>
      <c r="F470" s="265" t="s">
        <v>5639</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6034</v>
      </c>
      <c r="B471" s="257" t="s">
        <v>6065</v>
      </c>
      <c r="C471" s="258" t="s">
        <v>6074</v>
      </c>
      <c r="D471" s="261" t="s">
        <v>6075</v>
      </c>
      <c r="E471" s="262" t="s">
        <v>5227</v>
      </c>
      <c r="F471" s="265" t="s">
        <v>5639</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6034</v>
      </c>
      <c r="B472" s="257" t="s">
        <v>6065</v>
      </c>
      <c r="C472" s="258" t="s">
        <v>6076</v>
      </c>
      <c r="D472" s="261" t="s">
        <v>6077</v>
      </c>
      <c r="E472" s="262" t="s">
        <v>5131</v>
      </c>
      <c r="F472" s="265" t="s">
        <v>5639</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6034</v>
      </c>
      <c r="B473" s="257" t="s">
        <v>6065</v>
      </c>
      <c r="C473" s="258" t="s">
        <v>6078</v>
      </c>
      <c r="D473" s="261" t="s">
        <v>6079</v>
      </c>
      <c r="E473" s="262" t="s">
        <v>5131</v>
      </c>
      <c r="F473" s="265" t="s">
        <v>5578</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6034</v>
      </c>
      <c r="B474" s="257" t="s">
        <v>6065</v>
      </c>
      <c r="C474" s="258" t="s">
        <v>6080</v>
      </c>
      <c r="D474" s="261" t="s">
        <v>6081</v>
      </c>
      <c r="E474" s="262" t="s">
        <v>5160</v>
      </c>
      <c r="F474" s="265" t="s">
        <v>5578</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6034</v>
      </c>
      <c r="B475" s="257" t="s">
        <v>6065</v>
      </c>
      <c r="C475" s="258" t="s">
        <v>6082</v>
      </c>
      <c r="D475" s="261" t="s">
        <v>6083</v>
      </c>
      <c r="E475" s="262" t="s">
        <v>5160</v>
      </c>
      <c r="F475" s="265" t="s">
        <v>5578</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6034</v>
      </c>
      <c r="B476" s="257" t="s">
        <v>6065</v>
      </c>
      <c r="C476" s="258" t="s">
        <v>6084</v>
      </c>
      <c r="D476" s="261" t="s">
        <v>6085</v>
      </c>
      <c r="E476" s="262" t="s">
        <v>5160</v>
      </c>
      <c r="F476" s="265" t="s">
        <v>5578</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6034</v>
      </c>
      <c r="B477" s="257" t="s">
        <v>6065</v>
      </c>
      <c r="C477" s="258" t="s">
        <v>6086</v>
      </c>
      <c r="D477" s="261" t="s">
        <v>6087</v>
      </c>
      <c r="E477" s="262" t="s">
        <v>5160</v>
      </c>
      <c r="F477" s="265" t="s">
        <v>5578</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6034</v>
      </c>
      <c r="B478" s="257" t="s">
        <v>6065</v>
      </c>
      <c r="C478" s="258" t="s">
        <v>6088</v>
      </c>
      <c r="D478" s="261" t="s">
        <v>6089</v>
      </c>
      <c r="E478" s="262" t="s">
        <v>5160</v>
      </c>
      <c r="F478" s="265" t="s">
        <v>5639</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6034</v>
      </c>
      <c r="B479" s="257" t="s">
        <v>6065</v>
      </c>
      <c r="C479" s="258" t="s">
        <v>6090</v>
      </c>
      <c r="D479" s="261" t="s">
        <v>6091</v>
      </c>
      <c r="E479" s="262" t="s">
        <v>5275</v>
      </c>
      <c r="F479" s="265" t="s">
        <v>5639</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6034</v>
      </c>
      <c r="B480" s="257" t="s">
        <v>6065</v>
      </c>
      <c r="C480" s="258" t="s">
        <v>6092</v>
      </c>
      <c r="D480" s="261" t="s">
        <v>6093</v>
      </c>
      <c r="E480" s="262" t="s">
        <v>5275</v>
      </c>
      <c r="F480" s="265" t="s">
        <v>5639</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6034</v>
      </c>
      <c r="B481" s="270" t="s">
        <v>6065</v>
      </c>
      <c r="C481" s="271" t="s">
        <v>6094</v>
      </c>
      <c r="D481" s="272" t="s">
        <v>6095</v>
      </c>
      <c r="E481" s="273" t="s">
        <v>5275</v>
      </c>
      <c r="F481" s="274" t="s">
        <v>5270</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434</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IFERROR(INDEX('Recommendations'!$I$2:$I$73, MATCH(H2,'Recommendations'!$B$2:$B$73,0))="Implemented", FALSE))</xm:f>
            <x14:dxf>
              <font>
                <color rgb="FF000000"/>
              </font>
              <fill>
                <patternFill>
                  <bgColor rgb="FF3C7D22"/>
                </patternFill>
              </fill>
            </x14:dxf>
          </x14:cfRule>
          <x14:cfRule type="expression" priority="2" id="{00000000-000E-0000-0B00-000002000000}">
            <xm:f>AND(H2&lt;&gt;"", IFERROR(INDEX('Recommendations'!$I$2:$I$73, MATCH(H2,'Recommendations'!$B$2:$B$73,0))="Compensated", FALSE))</xm:f>
            <x14:dxf>
              <font>
                <color rgb="FF000000"/>
              </font>
              <fill>
                <patternFill>
                  <bgColor rgb="FFC6E0B4"/>
                </patternFill>
              </fill>
            </x14:dxf>
          </x14:cfRule>
          <x14:cfRule type="expression" priority="3" id="{00000000-000E-0000-0B00-000003000000}">
            <xm:f>AND(H2&lt;&gt;"", IFERROR(INDEX('Recommendations'!$I$2:$I$73, MATCH(H2,'Recommendations'!$B$2:$B$73,0))="Testing", FALSE))</xm:f>
            <x14:dxf>
              <font>
                <color rgb="FF000000"/>
              </font>
              <fill>
                <patternFill>
                  <bgColor rgb="FFFFC000"/>
                </patternFill>
              </fill>
            </x14:dxf>
          </x14:cfRule>
          <x14:cfRule type="expression" priority="4" id="{00000000-000E-0000-0B00-000004000000}">
            <xm:f>AND(H2&lt;&gt;"", IFERROR(INDEX('Recommendations'!$I$2:$I$73, MATCH(H2,'Recommendations'!$B$2:$B$73,0))="Failed", FALSE))</xm:f>
            <x14:dxf>
              <font>
                <color rgb="FF000000"/>
              </font>
              <fill>
                <patternFill>
                  <bgColor rgb="FFD82891"/>
                </patternFill>
              </fill>
            </x14:dxf>
          </x14:cfRule>
          <x14:cfRule type="expression" priority="5" id="{00000000-000E-0000-0B00-000005000000}">
            <xm:f>AND(H2&lt;&gt;"", IFERROR(INDEX('Recommendations'!$I$2:$I$73, MATCH(H2,'Recommendations'!$B$2:$B$73,0))="Risk Accepted", FALSE))</xm:f>
            <x14:dxf>
              <font>
                <color rgb="FF000000"/>
              </font>
              <fill>
                <patternFill>
                  <bgColor rgb="FFD9D9D9"/>
                </patternFill>
              </fill>
            </x14:dxf>
          </x14:cfRule>
          <x14:cfRule type="expression" priority="6" id="{00000000-000E-0000-0B00-000006000000}">
            <xm:f>AND(H2&lt;&gt;"", IFERROR(INDEX('Recommendations'!$I$2:$I$73, MATCH(H2,'Recommendations'!$B$2:$B$73,0))="N/A",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518</v>
      </c>
      <c r="C2" s="290"/>
      <c r="D2" s="290"/>
      <c r="E2" s="290"/>
      <c r="F2" s="290"/>
      <c r="G2" s="290"/>
      <c r="H2" s="290"/>
      <c r="I2" s="290"/>
    </row>
    <row r="4" spans="2:15" ht="18.5" x14ac:dyDescent="0.45">
      <c r="B4" s="39" t="s">
        <v>519</v>
      </c>
    </row>
    <row r="5" spans="2:15" x14ac:dyDescent="0.35">
      <c r="B5" s="41" t="s">
        <v>25</v>
      </c>
      <c r="C5" s="41" t="s">
        <v>520</v>
      </c>
      <c r="D5" s="41" t="s">
        <v>521</v>
      </c>
      <c r="F5" s="291" t="s">
        <v>522</v>
      </c>
      <c r="G5" s="291"/>
      <c r="H5" s="291"/>
      <c r="I5" s="292" t="s">
        <v>523</v>
      </c>
      <c r="J5" s="292"/>
      <c r="K5" s="292"/>
      <c r="L5" s="292"/>
      <c r="M5" s="292"/>
      <c r="N5" s="292"/>
      <c r="O5" s="292"/>
    </row>
    <row r="6" spans="2:15" x14ac:dyDescent="0.35">
      <c r="B6" s="47" t="s">
        <v>524</v>
      </c>
      <c r="C6" s="48">
        <v>72</v>
      </c>
      <c r="D6" s="49" t="s">
        <v>25</v>
      </c>
      <c r="F6" s="291" t="s">
        <v>525</v>
      </c>
      <c r="G6" s="291"/>
      <c r="H6" s="291"/>
      <c r="I6" s="293" t="s">
        <v>526</v>
      </c>
      <c r="J6" s="293"/>
      <c r="K6" s="293"/>
      <c r="L6" s="293"/>
      <c r="M6" s="293"/>
      <c r="N6" s="293"/>
      <c r="O6" s="293"/>
    </row>
    <row r="7" spans="2:15" x14ac:dyDescent="0.35">
      <c r="B7" s="50" t="s">
        <v>527</v>
      </c>
      <c r="C7" s="51">
        <f>C6-C8-C9</f>
        <v>72</v>
      </c>
      <c r="D7" s="52">
        <f>IF(C6&gt;0,C7/C6,0)</f>
        <v>1</v>
      </c>
      <c r="F7" s="291" t="s">
        <v>528</v>
      </c>
      <c r="G7" s="291"/>
      <c r="H7" s="291"/>
      <c r="I7" s="293" t="s">
        <v>526</v>
      </c>
      <c r="J7" s="293"/>
      <c r="K7" s="293"/>
      <c r="L7" s="293"/>
      <c r="M7" s="293"/>
      <c r="N7" s="293"/>
      <c r="O7" s="293"/>
    </row>
    <row r="8" spans="2:15" x14ac:dyDescent="0.35">
      <c r="B8" s="43" t="s">
        <v>529</v>
      </c>
      <c r="C8" s="44">
        <f>COUNTIF('Recommendations'!I:I,"Risk Accepted")</f>
        <v>0</v>
      </c>
      <c r="D8" s="45">
        <f>IF(C6&gt;0,C8/C6,0)</f>
        <v>0</v>
      </c>
      <c r="F8" s="291" t="s">
        <v>530</v>
      </c>
      <c r="G8" s="291"/>
      <c r="H8" s="291"/>
      <c r="I8" s="293" t="s">
        <v>526</v>
      </c>
      <c r="J8" s="293"/>
      <c r="K8" s="293"/>
      <c r="L8" s="293"/>
      <c r="M8" s="293"/>
      <c r="N8" s="293"/>
      <c r="O8" s="293"/>
    </row>
    <row r="9" spans="2:15" x14ac:dyDescent="0.35">
      <c r="B9" s="43" t="s">
        <v>531</v>
      </c>
      <c r="C9" s="44">
        <f>COUNTIF('Recommendations'!I:I,"N/A")</f>
        <v>0</v>
      </c>
      <c r="D9" s="45">
        <f>IF(C6&gt;0,C9/C6,0)</f>
        <v>0</v>
      </c>
      <c r="F9" s="291" t="s">
        <v>532</v>
      </c>
      <c r="G9" s="291"/>
      <c r="H9" s="291"/>
      <c r="I9" s="293" t="s">
        <v>526</v>
      </c>
      <c r="J9" s="293"/>
      <c r="K9" s="293"/>
      <c r="L9" s="293"/>
      <c r="M9" s="293"/>
      <c r="N9" s="293"/>
      <c r="O9" s="293"/>
    </row>
    <row r="12" spans="2:15" ht="18.5" x14ac:dyDescent="0.45">
      <c r="B12" s="39" t="s">
        <v>533</v>
      </c>
    </row>
    <row r="14" spans="2:15" x14ac:dyDescent="0.35">
      <c r="B14" s="53" t="s">
        <v>534</v>
      </c>
    </row>
    <row r="15" spans="2:15" x14ac:dyDescent="0.35">
      <c r="B15" s="41" t="s">
        <v>25</v>
      </c>
      <c r="C15" s="41" t="s">
        <v>535</v>
      </c>
      <c r="D15" s="41" t="s">
        <v>536</v>
      </c>
      <c r="E15" s="41" t="s">
        <v>537</v>
      </c>
      <c r="F15" s="41" t="s">
        <v>538</v>
      </c>
    </row>
    <row r="16" spans="2:15" x14ac:dyDescent="0.35">
      <c r="B16" s="43" t="s">
        <v>539</v>
      </c>
      <c r="C16" s="44">
        <f>COUNTIF('Recommendations'!P:P,"Resolved")</f>
        <v>0</v>
      </c>
      <c r="D16" s="44">
        <f>COUNTIF('Recommendations'!P:P,"Testing")</f>
        <v>0</v>
      </c>
      <c r="E16" s="44">
        <f>COUNTIF('Recommendations'!P:P,"Outstanding")</f>
        <v>72</v>
      </c>
      <c r="F16" s="44">
        <f>SUM(C16:E16)</f>
        <v>72</v>
      </c>
    </row>
    <row r="18" spans="2:6" x14ac:dyDescent="0.35">
      <c r="B18" s="53" t="s">
        <v>540</v>
      </c>
    </row>
    <row r="19" spans="2:6" x14ac:dyDescent="0.35">
      <c r="B19" s="54" t="s">
        <v>25</v>
      </c>
      <c r="C19" s="54" t="s">
        <v>535</v>
      </c>
      <c r="D19" s="54" t="s">
        <v>536</v>
      </c>
      <c r="E19" s="54" t="s">
        <v>537</v>
      </c>
      <c r="F19" s="54" t="s">
        <v>25</v>
      </c>
    </row>
    <row r="20" spans="2:6" x14ac:dyDescent="0.35">
      <c r="B20" s="43" t="s">
        <v>539</v>
      </c>
      <c r="C20" s="45">
        <f>IF(F16&gt;0, C16/F16, 0)</f>
        <v>0</v>
      </c>
      <c r="D20" s="45">
        <f>IF(F16&gt;0, D16/F16, 0)</f>
        <v>0</v>
      </c>
      <c r="E20" s="45">
        <f>IF(F16&gt;0, E16/F16, 0)</f>
        <v>1</v>
      </c>
      <c r="F20" s="46" t="s">
        <v>25</v>
      </c>
    </row>
    <row r="25" spans="2:6" ht="18.5" x14ac:dyDescent="0.45">
      <c r="B25" s="39" t="s">
        <v>541</v>
      </c>
    </row>
    <row r="27" spans="2:6" x14ac:dyDescent="0.35">
      <c r="B27" s="53" t="s">
        <v>534</v>
      </c>
    </row>
    <row r="28" spans="2:6" x14ac:dyDescent="0.35">
      <c r="B28" s="41" t="s">
        <v>4</v>
      </c>
      <c r="C28" s="41" t="s">
        <v>535</v>
      </c>
      <c r="D28" s="41" t="s">
        <v>536</v>
      </c>
      <c r="E28" s="41" t="s">
        <v>537</v>
      </c>
      <c r="F28" s="41" t="s">
        <v>538</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72</v>
      </c>
      <c r="F29" s="44">
        <f>SUM(C29:E29)</f>
        <v>72</v>
      </c>
    </row>
    <row r="31" spans="2:6" x14ac:dyDescent="0.35">
      <c r="B31" s="53" t="s">
        <v>540</v>
      </c>
    </row>
    <row r="32" spans="2:6" x14ac:dyDescent="0.35">
      <c r="B32" s="54" t="s">
        <v>4</v>
      </c>
      <c r="C32" s="54" t="s">
        <v>535</v>
      </c>
      <c r="D32" s="54" t="s">
        <v>536</v>
      </c>
      <c r="E32" s="54" t="s">
        <v>537</v>
      </c>
      <c r="F32" s="54" t="s">
        <v>25</v>
      </c>
    </row>
    <row r="33" spans="2:6" x14ac:dyDescent="0.35">
      <c r="B33" s="43" t="s">
        <v>21</v>
      </c>
      <c r="C33" s="45">
        <f>IF(F29&gt;0, C29/F29, 0)</f>
        <v>0</v>
      </c>
      <c r="D33" s="45">
        <f>IF(F29&gt;0, D29/F29, 0)</f>
        <v>0</v>
      </c>
      <c r="E33" s="45">
        <f>IF(F29&gt;0, E29/F29, 0)</f>
        <v>1</v>
      </c>
      <c r="F33" s="46" t="s">
        <v>25</v>
      </c>
    </row>
    <row r="38" spans="2:6" ht="18.5" x14ac:dyDescent="0.45">
      <c r="B38" s="39" t="s">
        <v>542</v>
      </c>
    </row>
    <row r="40" spans="2:6" x14ac:dyDescent="0.35">
      <c r="B40" s="53" t="s">
        <v>534</v>
      </c>
    </row>
    <row r="41" spans="2:6" x14ac:dyDescent="0.35">
      <c r="B41" s="41" t="s">
        <v>7</v>
      </c>
      <c r="C41" s="41" t="s">
        <v>535</v>
      </c>
      <c r="D41" s="41" t="s">
        <v>536</v>
      </c>
      <c r="E41" s="41" t="s">
        <v>537</v>
      </c>
      <c r="F41" s="41" t="s">
        <v>538</v>
      </c>
    </row>
    <row r="42" spans="2:6" x14ac:dyDescent="0.35">
      <c r="B42" s="43" t="s">
        <v>543</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544</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545</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546</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547</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72</v>
      </c>
      <c r="F47" s="44">
        <f t="shared" si="0"/>
        <v>72</v>
      </c>
    </row>
    <row r="49" spans="2:6" x14ac:dyDescent="0.35">
      <c r="B49" s="53" t="s">
        <v>540</v>
      </c>
    </row>
    <row r="50" spans="2:6" x14ac:dyDescent="0.35">
      <c r="B50" s="54" t="s">
        <v>7</v>
      </c>
      <c r="C50" s="54" t="s">
        <v>535</v>
      </c>
      <c r="D50" s="54" t="s">
        <v>536</v>
      </c>
      <c r="E50" s="54" t="s">
        <v>537</v>
      </c>
      <c r="F50" s="54" t="s">
        <v>25</v>
      </c>
    </row>
    <row r="51" spans="2:6" x14ac:dyDescent="0.35">
      <c r="B51" s="43" t="s">
        <v>543</v>
      </c>
      <c r="C51" s="45">
        <f t="shared" ref="C51:C56" si="1">IF(F42&gt;0, C42/F42, 0)</f>
        <v>0</v>
      </c>
      <c r="D51" s="45">
        <f t="shared" ref="D51:D56" si="2">IF(F42&gt;0, D42/F42, 0)</f>
        <v>0</v>
      </c>
      <c r="E51" s="45">
        <f t="shared" ref="E51:E56" si="3">IF(F42&gt;0, E42/F42, 0)</f>
        <v>0</v>
      </c>
      <c r="F51" s="46" t="s">
        <v>25</v>
      </c>
    </row>
    <row r="52" spans="2:6" x14ac:dyDescent="0.35">
      <c r="B52" s="43" t="s">
        <v>544</v>
      </c>
      <c r="C52" s="45">
        <f t="shared" si="1"/>
        <v>0</v>
      </c>
      <c r="D52" s="45">
        <f t="shared" si="2"/>
        <v>0</v>
      </c>
      <c r="E52" s="45">
        <f t="shared" si="3"/>
        <v>0</v>
      </c>
      <c r="F52" s="46" t="s">
        <v>25</v>
      </c>
    </row>
    <row r="53" spans="2:6" x14ac:dyDescent="0.35">
      <c r="B53" s="43" t="s">
        <v>545</v>
      </c>
      <c r="C53" s="45">
        <f t="shared" si="1"/>
        <v>0</v>
      </c>
      <c r="D53" s="45">
        <f t="shared" si="2"/>
        <v>0</v>
      </c>
      <c r="E53" s="45">
        <f t="shared" si="3"/>
        <v>0</v>
      </c>
      <c r="F53" s="46" t="s">
        <v>25</v>
      </c>
    </row>
    <row r="54" spans="2:6" x14ac:dyDescent="0.35">
      <c r="B54" s="43" t="s">
        <v>546</v>
      </c>
      <c r="C54" s="45">
        <f t="shared" si="1"/>
        <v>0</v>
      </c>
      <c r="D54" s="45">
        <f t="shared" si="2"/>
        <v>0</v>
      </c>
      <c r="E54" s="45">
        <f t="shared" si="3"/>
        <v>0</v>
      </c>
      <c r="F54" s="46" t="s">
        <v>25</v>
      </c>
    </row>
    <row r="55" spans="2:6" x14ac:dyDescent="0.35">
      <c r="B55" s="43" t="s">
        <v>547</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548</v>
      </c>
    </row>
    <row r="63" spans="2:6" x14ac:dyDescent="0.35">
      <c r="B63" s="53" t="s">
        <v>534</v>
      </c>
    </row>
    <row r="64" spans="2:6" x14ac:dyDescent="0.35">
      <c r="B64" s="41" t="s">
        <v>3</v>
      </c>
      <c r="C64" s="41" t="s">
        <v>535</v>
      </c>
      <c r="D64" s="41" t="s">
        <v>536</v>
      </c>
      <c r="E64" s="41" t="s">
        <v>537</v>
      </c>
      <c r="F64" s="41" t="s">
        <v>538</v>
      </c>
    </row>
    <row r="65" spans="2:6" x14ac:dyDescent="0.35">
      <c r="B65" s="43" t="s">
        <v>36</v>
      </c>
      <c r="C65" s="44">
        <f>COUNTIFS('Recommendations'!D:D,"Automated",'Recommendations'!P:P,"=Resolved")</f>
        <v>0</v>
      </c>
      <c r="D65" s="44">
        <f>COUNTIFS('Recommendations'!D:D,"=Automated",'Recommendations'!P:P,"=Testing")</f>
        <v>0</v>
      </c>
      <c r="E65" s="44">
        <f>COUNTIFS('Recommendations'!D:D,"=Automated",'Recommendations'!P:P,"=Outstanding")</f>
        <v>41</v>
      </c>
      <c r="F65" s="44">
        <f>SUM(C65:E65)</f>
        <v>41</v>
      </c>
    </row>
    <row r="66" spans="2:6" x14ac:dyDescent="0.35">
      <c r="B66" s="43" t="s">
        <v>20</v>
      </c>
      <c r="C66" s="44">
        <f>COUNTIFS('Recommendations'!D:D,"Manual",'Recommendations'!P:P,"=Resolved")</f>
        <v>0</v>
      </c>
      <c r="D66" s="44">
        <f>COUNTIFS('Recommendations'!D:D,"=Manual",'Recommendations'!P:P,"=Testing")</f>
        <v>0</v>
      </c>
      <c r="E66" s="44">
        <f>COUNTIFS('Recommendations'!D:D,"=Manual",'Recommendations'!P:P,"=Outstanding")</f>
        <v>31</v>
      </c>
      <c r="F66" s="44">
        <f>SUM(C66:E66)</f>
        <v>31</v>
      </c>
    </row>
    <row r="68" spans="2:6" x14ac:dyDescent="0.35">
      <c r="B68" s="53" t="s">
        <v>540</v>
      </c>
    </row>
    <row r="69" spans="2:6" x14ac:dyDescent="0.35">
      <c r="B69" s="54" t="s">
        <v>3</v>
      </c>
      <c r="C69" s="54" t="s">
        <v>535</v>
      </c>
      <c r="D69" s="54" t="s">
        <v>536</v>
      </c>
      <c r="E69" s="54" t="s">
        <v>537</v>
      </c>
      <c r="F69" s="54" t="s">
        <v>25</v>
      </c>
    </row>
    <row r="70" spans="2:6" x14ac:dyDescent="0.35">
      <c r="B70" s="43" t="s">
        <v>36</v>
      </c>
      <c r="C70" s="45">
        <f>IF(F65&gt;0, C65/F65, 0)</f>
        <v>0</v>
      </c>
      <c r="D70" s="45">
        <f>IF(F65&gt;0, D65/F65, 0)</f>
        <v>0</v>
      </c>
      <c r="E70" s="45">
        <f>IF(F65&gt;0, E65/F65, 0)</f>
        <v>1</v>
      </c>
      <c r="F70" s="46" t="s">
        <v>25</v>
      </c>
    </row>
    <row r="71" spans="2:6" x14ac:dyDescent="0.35">
      <c r="B71" s="43" t="s">
        <v>20</v>
      </c>
      <c r="C71" s="45">
        <f>IF(F66&gt;0, C66/F66, 0)</f>
        <v>0</v>
      </c>
      <c r="D71" s="45">
        <f>IF(F66&gt;0, D66/F66, 0)</f>
        <v>0</v>
      </c>
      <c r="E71" s="45">
        <f>IF(F66&gt;0, E66/F66, 0)</f>
        <v>1</v>
      </c>
      <c r="F71" s="46" t="s">
        <v>25</v>
      </c>
    </row>
    <row r="76" spans="2:6" ht="18.5" x14ac:dyDescent="0.45">
      <c r="B76" s="39" t="s">
        <v>549</v>
      </c>
    </row>
    <row r="78" spans="2:6" x14ac:dyDescent="0.35">
      <c r="B78" s="53" t="s">
        <v>534</v>
      </c>
    </row>
    <row r="79" spans="2:6" x14ac:dyDescent="0.35">
      <c r="B79" s="41" t="s">
        <v>5</v>
      </c>
      <c r="C79" s="41" t="s">
        <v>535</v>
      </c>
      <c r="D79" s="41" t="s">
        <v>536</v>
      </c>
      <c r="E79" s="41" t="s">
        <v>537</v>
      </c>
      <c r="F79" s="41" t="s">
        <v>538</v>
      </c>
    </row>
    <row r="80" spans="2:6" x14ac:dyDescent="0.35">
      <c r="B80" s="43" t="s">
        <v>550</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551</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552</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553</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72</v>
      </c>
      <c r="F84" s="44">
        <f>SUM(C84:E84)</f>
        <v>72</v>
      </c>
    </row>
    <row r="86" spans="2:6" x14ac:dyDescent="0.35">
      <c r="B86" s="53" t="s">
        <v>540</v>
      </c>
    </row>
    <row r="87" spans="2:6" x14ac:dyDescent="0.35">
      <c r="B87" s="54" t="s">
        <v>5</v>
      </c>
      <c r="C87" s="54" t="s">
        <v>535</v>
      </c>
      <c r="D87" s="54" t="s">
        <v>536</v>
      </c>
      <c r="E87" s="54" t="s">
        <v>537</v>
      </c>
      <c r="F87" s="54" t="s">
        <v>25</v>
      </c>
    </row>
    <row r="88" spans="2:6" x14ac:dyDescent="0.35">
      <c r="B88" s="43" t="s">
        <v>550</v>
      </c>
      <c r="C88" s="45">
        <f>IF(F80&gt;0, C80/F80, 0)</f>
        <v>0</v>
      </c>
      <c r="D88" s="45">
        <f>IF(F80&gt;0, D80/F80, 0)</f>
        <v>0</v>
      </c>
      <c r="E88" s="45">
        <f>IF(F80&gt;0, E80/F80, 0)</f>
        <v>0</v>
      </c>
      <c r="F88" s="46" t="s">
        <v>25</v>
      </c>
    </row>
    <row r="89" spans="2:6" x14ac:dyDescent="0.35">
      <c r="B89" s="43" t="s">
        <v>551</v>
      </c>
      <c r="C89" s="45">
        <f>IF(F81&gt;0, C81/F81, 0)</f>
        <v>0</v>
      </c>
      <c r="D89" s="45">
        <f>IF(F81&gt;0, D81/F81, 0)</f>
        <v>0</v>
      </c>
      <c r="E89" s="45">
        <f>IF(F81&gt;0, E81/F81, 0)</f>
        <v>0</v>
      </c>
      <c r="F89" s="46" t="s">
        <v>25</v>
      </c>
    </row>
    <row r="90" spans="2:6" x14ac:dyDescent="0.35">
      <c r="B90" s="43" t="s">
        <v>552</v>
      </c>
      <c r="C90" s="45">
        <f>IF(F82&gt;0, C82/F82, 0)</f>
        <v>0</v>
      </c>
      <c r="D90" s="45">
        <f>IF(F82&gt;0, D82/F82, 0)</f>
        <v>0</v>
      </c>
      <c r="E90" s="45">
        <f>IF(F82&gt;0, E82/F82, 0)</f>
        <v>0</v>
      </c>
      <c r="F90" s="46" t="s">
        <v>25</v>
      </c>
    </row>
    <row r="91" spans="2:6" x14ac:dyDescent="0.35">
      <c r="B91" s="43" t="s">
        <v>553</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554</v>
      </c>
    </row>
    <row r="99" spans="2:6" x14ac:dyDescent="0.35">
      <c r="B99" s="53" t="s">
        <v>534</v>
      </c>
    </row>
    <row r="100" spans="2:6" x14ac:dyDescent="0.35">
      <c r="B100" s="41" t="s">
        <v>555</v>
      </c>
      <c r="C100" s="41" t="s">
        <v>535</v>
      </c>
      <c r="D100" s="41" t="s">
        <v>536</v>
      </c>
      <c r="E100" s="41" t="s">
        <v>537</v>
      </c>
      <c r="F100" s="41" t="s">
        <v>538</v>
      </c>
    </row>
    <row r="101" spans="2:6" x14ac:dyDescent="0.35">
      <c r="B101" s="43" t="s">
        <v>556</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557</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558</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72</v>
      </c>
      <c r="F104" s="44">
        <f>SUM(C104:E104)</f>
        <v>72</v>
      </c>
    </row>
    <row r="106" spans="2:6" x14ac:dyDescent="0.35">
      <c r="B106" s="53" t="s">
        <v>540</v>
      </c>
    </row>
    <row r="107" spans="2:6" x14ac:dyDescent="0.35">
      <c r="B107" s="54" t="s">
        <v>555</v>
      </c>
      <c r="C107" s="54" t="s">
        <v>535</v>
      </c>
      <c r="D107" s="54" t="s">
        <v>536</v>
      </c>
      <c r="E107" s="54" t="s">
        <v>537</v>
      </c>
      <c r="F107" s="54" t="s">
        <v>25</v>
      </c>
    </row>
    <row r="108" spans="2:6" x14ac:dyDescent="0.35">
      <c r="B108" s="43" t="s">
        <v>556</v>
      </c>
      <c r="C108" s="45">
        <f>IF(F101&gt;0, C101/F101, 0)</f>
        <v>0</v>
      </c>
      <c r="D108" s="45">
        <f>IF(F101&gt;0, D101/F101, 0)</f>
        <v>0</v>
      </c>
      <c r="E108" s="45">
        <f>IF(F101&gt;0, E101/F101, 0)</f>
        <v>0</v>
      </c>
      <c r="F108" s="46" t="s">
        <v>25</v>
      </c>
    </row>
    <row r="109" spans="2:6" x14ac:dyDescent="0.35">
      <c r="B109" s="43" t="s">
        <v>557</v>
      </c>
      <c r="C109" s="45">
        <f>IF(F102&gt;0, C102/F102, 0)</f>
        <v>0</v>
      </c>
      <c r="D109" s="45">
        <f>IF(F102&gt;0, D102/F102, 0)</f>
        <v>0</v>
      </c>
      <c r="E109" s="45">
        <f>IF(F102&gt;0, E102/F102, 0)</f>
        <v>0</v>
      </c>
      <c r="F109" s="46" t="s">
        <v>25</v>
      </c>
    </row>
    <row r="110" spans="2:6" x14ac:dyDescent="0.35">
      <c r="B110" s="43" t="s">
        <v>558</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559</v>
      </c>
      <c r="J116" s="39" t="s">
        <v>560</v>
      </c>
    </row>
    <row r="117" spans="2:15" x14ac:dyDescent="0.35">
      <c r="B117" s="41" t="s">
        <v>7</v>
      </c>
      <c r="C117" s="294" t="s">
        <v>561</v>
      </c>
      <c r="D117" s="294"/>
      <c r="E117" s="41" t="s">
        <v>527</v>
      </c>
      <c r="F117" s="41" t="s">
        <v>535</v>
      </c>
      <c r="G117" s="294" t="s">
        <v>562</v>
      </c>
      <c r="H117" s="294"/>
      <c r="J117" s="41" t="s">
        <v>7</v>
      </c>
      <c r="K117" s="41" t="s">
        <v>550</v>
      </c>
      <c r="L117" s="41" t="s">
        <v>551</v>
      </c>
      <c r="M117" s="41" t="s">
        <v>552</v>
      </c>
      <c r="N117" s="41" t="s">
        <v>553</v>
      </c>
      <c r="O117" s="41" t="s">
        <v>22</v>
      </c>
    </row>
    <row r="118" spans="2:15" x14ac:dyDescent="0.35">
      <c r="B118" s="47" t="s">
        <v>543</v>
      </c>
      <c r="C118" s="295" t="s">
        <v>25</v>
      </c>
      <c r="D118" s="295"/>
      <c r="E118" s="44">
        <f>COUNTIF('Recommendations'!H:H,"Phase1")-COUNTIFS('Recommendations'!H:H,"Phase1",'Recommendations'!I:I,"Risk Accepted")-COUNTIFS('Recommendations'!H:H,"Phase1",'Recommendations'!I:I,"N/A")</f>
        <v>0</v>
      </c>
      <c r="F118" s="44">
        <f>COUNTIFS('Recommendations'!H:H,"Phase1",'Recommendations'!P:P,"Resolved")</f>
        <v>0</v>
      </c>
      <c r="G118" s="296">
        <f t="shared" ref="G118:G123" si="4">IF(E118&gt;0,F118/E118,0)</f>
        <v>0</v>
      </c>
      <c r="H118" s="296"/>
      <c r="J118" s="47" t="s">
        <v>543</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544</v>
      </c>
      <c r="C119" s="295" t="s">
        <v>25</v>
      </c>
      <c r="D119" s="295"/>
      <c r="E119" s="44">
        <f>COUNTIF('Recommendations'!H:H,"Phase2")-COUNTIFS('Recommendations'!H:H,"Phase2",'Recommendations'!I:I,"Risk Accepted")-COUNTIFS('Recommendations'!H:H,"Phase2",'Recommendations'!I:I,"N/A")</f>
        <v>0</v>
      </c>
      <c r="F119" s="44">
        <f>COUNTIFS('Recommendations'!H:H,"Phase2",'Recommendations'!P:P,"Resolved")</f>
        <v>0</v>
      </c>
      <c r="G119" s="296">
        <f t="shared" si="4"/>
        <v>0</v>
      </c>
      <c r="H119" s="296"/>
      <c r="J119" s="47" t="s">
        <v>544</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545</v>
      </c>
      <c r="C120" s="295" t="s">
        <v>25</v>
      </c>
      <c r="D120" s="295"/>
      <c r="E120" s="44">
        <f>COUNTIF('Recommendations'!H:H,"Phase3")-COUNTIFS('Recommendations'!H:H,"Phase3",'Recommendations'!I:I,"Risk Accepted")-COUNTIFS('Recommendations'!H:H,"Phase3",'Recommendations'!I:I,"N/A")</f>
        <v>0</v>
      </c>
      <c r="F120" s="44">
        <f>COUNTIFS('Recommendations'!H:H,"Phase3",'Recommendations'!P:P,"Resolved")</f>
        <v>0</v>
      </c>
      <c r="G120" s="296">
        <f t="shared" si="4"/>
        <v>0</v>
      </c>
      <c r="H120" s="296"/>
      <c r="J120" s="47" t="s">
        <v>545</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546</v>
      </c>
      <c r="C121" s="295" t="s">
        <v>25</v>
      </c>
      <c r="D121" s="295"/>
      <c r="E121" s="44">
        <f>COUNTIF('Recommendations'!H:H,"Phase4")-COUNTIFS('Recommendations'!H:H,"Phase4",'Recommendations'!I:I,"Risk Accepted")-COUNTIFS('Recommendations'!H:H,"Phase4",'Recommendations'!I:I,"N/A")</f>
        <v>0</v>
      </c>
      <c r="F121" s="44">
        <f>COUNTIFS('Recommendations'!H:H,"Phase4",'Recommendations'!P:P,"Resolved")</f>
        <v>0</v>
      </c>
      <c r="G121" s="296">
        <f t="shared" si="4"/>
        <v>0</v>
      </c>
      <c r="H121" s="296"/>
      <c r="J121" s="47" t="s">
        <v>546</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547</v>
      </c>
      <c r="C122" s="295" t="s">
        <v>25</v>
      </c>
      <c r="D122" s="295"/>
      <c r="E122" s="44">
        <f>COUNTIF('Recommendations'!H:H,"Phase5")-COUNTIFS('Recommendations'!H:H,"Phase5",'Recommendations'!I:I,"Risk Accepted")-COUNTIFS('Recommendations'!H:H,"Phase5",'Recommendations'!I:I,"N/A")</f>
        <v>0</v>
      </c>
      <c r="F122" s="44">
        <f>COUNTIFS('Recommendations'!H:H,"Phase5",'Recommendations'!P:P,"Resolved")</f>
        <v>0</v>
      </c>
      <c r="G122" s="296">
        <f t="shared" si="4"/>
        <v>0</v>
      </c>
      <c r="H122" s="296"/>
      <c r="J122" s="47" t="s">
        <v>547</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295" t="s">
        <v>25</v>
      </c>
      <c r="D123" s="295"/>
      <c r="E123" s="44">
        <f>COUNTIF('Recommendations'!H:H,"Pending")-COUNTIFS('Recommendations'!H:H,"Pending",'Recommendations'!I:I,"Risk Accepted")-COUNTIFS('Recommendations'!H:H,"Pending",'Recommendations'!I:I,"N/A")</f>
        <v>72</v>
      </c>
      <c r="F123" s="44">
        <f>COUNTIFS('Recommendations'!H:H,"Pending",'Recommendations'!P:P,"Resolved")</f>
        <v>0</v>
      </c>
      <c r="G123" s="296">
        <f t="shared" si="4"/>
        <v>0</v>
      </c>
      <c r="H123" s="296"/>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72</v>
      </c>
    </row>
    <row r="130" spans="2:24" ht="21" x14ac:dyDescent="0.5">
      <c r="B130" s="39" t="s">
        <v>563</v>
      </c>
      <c r="P130" s="56" t="s">
        <v>564</v>
      </c>
    </row>
    <row r="132" spans="2:24" ht="60" customHeight="1" x14ac:dyDescent="0.35">
      <c r="B132" s="297" t="s">
        <v>565</v>
      </c>
      <c r="C132" s="290"/>
      <c r="D132" s="290"/>
      <c r="E132" s="290"/>
      <c r="F132" s="290"/>
      <c r="P132" s="297" t="s">
        <v>566</v>
      </c>
      <c r="Q132" s="290"/>
      <c r="R132" s="290"/>
      <c r="S132" s="290"/>
      <c r="T132" s="290"/>
      <c r="U132" s="290"/>
      <c r="V132" s="290"/>
      <c r="W132" s="290"/>
    </row>
    <row r="134" spans="2:24" ht="30" customHeight="1" x14ac:dyDescent="0.35">
      <c r="P134" s="57" t="s">
        <v>567</v>
      </c>
      <c r="Q134" s="58">
        <f>C16</f>
        <v>0</v>
      </c>
      <c r="R134" s="59"/>
      <c r="S134" s="58">
        <f>C80</f>
        <v>0</v>
      </c>
      <c r="T134" s="59"/>
      <c r="U134" s="58">
        <f>C81</f>
        <v>0</v>
      </c>
      <c r="V134" s="59"/>
      <c r="W134" s="58">
        <f>C82</f>
        <v>0</v>
      </c>
      <c r="X134" s="59"/>
    </row>
    <row r="135" spans="2:24" ht="35" customHeight="1" x14ac:dyDescent="0.35">
      <c r="P135" s="60" t="s">
        <v>568</v>
      </c>
      <c r="Q135" s="60" t="s">
        <v>569</v>
      </c>
      <c r="R135" s="60" t="s">
        <v>570</v>
      </c>
      <c r="S135" s="60" t="s">
        <v>571</v>
      </c>
      <c r="T135" s="60" t="s">
        <v>572</v>
      </c>
      <c r="U135" s="60" t="s">
        <v>573</v>
      </c>
      <c r="V135" s="60" t="s">
        <v>574</v>
      </c>
      <c r="W135" s="60" t="s">
        <v>575</v>
      </c>
      <c r="X135" s="60" t="s">
        <v>576</v>
      </c>
    </row>
    <row r="136" spans="2:24" x14ac:dyDescent="0.35">
      <c r="O136" s="61" t="s">
        <v>577</v>
      </c>
      <c r="P136" s="62" t="s">
        <v>578</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579</v>
      </c>
      <c r="P171" s="56" t="s">
        <v>580</v>
      </c>
    </row>
    <row r="173" spans="2:24" ht="45" customHeight="1" x14ac:dyDescent="0.35">
      <c r="B173" s="297" t="s">
        <v>581</v>
      </c>
      <c r="C173" s="290"/>
      <c r="D173" s="290"/>
      <c r="E173" s="290"/>
      <c r="F173" s="290"/>
      <c r="P173" s="297" t="s">
        <v>582</v>
      </c>
      <c r="Q173" s="290"/>
      <c r="R173" s="290"/>
      <c r="S173" s="290"/>
      <c r="T173" s="290"/>
      <c r="U173" s="290"/>
    </row>
    <row r="174" spans="2:24" ht="35" customHeight="1" x14ac:dyDescent="0.35">
      <c r="P174" s="294" t="s">
        <v>583</v>
      </c>
      <c r="Q174" s="294"/>
      <c r="R174" s="294" t="s">
        <v>584</v>
      </c>
      <c r="S174" s="294"/>
      <c r="T174" s="294"/>
    </row>
    <row r="175" spans="2:24" ht="30" customHeight="1" x14ac:dyDescent="0.35">
      <c r="P175" s="298">
        <v>0</v>
      </c>
      <c r="Q175" s="299"/>
      <c r="R175" s="300" t="s">
        <v>585</v>
      </c>
      <c r="S175" s="301"/>
      <c r="T175" s="301"/>
    </row>
    <row r="178" spans="16:22" ht="25" customHeight="1" x14ac:dyDescent="0.35">
      <c r="P178" s="65" t="s">
        <v>568</v>
      </c>
      <c r="Q178" s="65" t="s">
        <v>586</v>
      </c>
      <c r="R178" s="65" t="s">
        <v>587</v>
      </c>
      <c r="S178" s="302" t="s">
        <v>9</v>
      </c>
      <c r="T178" s="302"/>
      <c r="U178" s="302"/>
      <c r="V178" s="290"/>
    </row>
    <row r="179" spans="16:22" ht="20" customHeight="1" x14ac:dyDescent="0.35">
      <c r="P179" s="67"/>
      <c r="Q179" s="68"/>
      <c r="R179" s="69" t="str">
        <f>IF(AND(NOT(ISBLANK(Q179)), Dashboard!$P175&gt;0), Q179/Dashboard!$P175, "")</f>
        <v/>
      </c>
      <c r="S179" s="303"/>
      <c r="T179" s="304"/>
      <c r="U179" s="304"/>
      <c r="V179" s="304"/>
    </row>
    <row r="180" spans="16:22" ht="20" customHeight="1" x14ac:dyDescent="0.35">
      <c r="P180" s="67"/>
      <c r="Q180" s="68"/>
      <c r="R180" s="69" t="str">
        <f>IF(AND(NOT(ISBLANK(Q180)), Dashboard!$P175&gt;0), Q180/Dashboard!$P175, "")</f>
        <v/>
      </c>
      <c r="S180" s="303"/>
      <c r="T180" s="304"/>
      <c r="U180" s="304"/>
      <c r="V180" s="304"/>
    </row>
    <row r="181" spans="16:22" ht="20" customHeight="1" x14ac:dyDescent="0.35">
      <c r="P181" s="67"/>
      <c r="Q181" s="68"/>
      <c r="R181" s="69" t="str">
        <f>IF(AND(NOT(ISBLANK(Q181)), Dashboard!$P175&gt;0), Q181/Dashboard!$P175, "")</f>
        <v/>
      </c>
      <c r="S181" s="303"/>
      <c r="T181" s="304"/>
      <c r="U181" s="304"/>
      <c r="V181" s="304"/>
    </row>
    <row r="182" spans="16:22" ht="20" customHeight="1" x14ac:dyDescent="0.35">
      <c r="P182" s="67"/>
      <c r="Q182" s="68"/>
      <c r="R182" s="69" t="str">
        <f>IF(AND(NOT(ISBLANK(Q182)), Dashboard!$P175&gt;0), Q182/Dashboard!$P175, "")</f>
        <v/>
      </c>
      <c r="S182" s="303"/>
      <c r="T182" s="304"/>
      <c r="U182" s="304"/>
      <c r="V182" s="304"/>
    </row>
    <row r="183" spans="16:22" ht="20" customHeight="1" x14ac:dyDescent="0.35">
      <c r="P183" s="67"/>
      <c r="Q183" s="68"/>
      <c r="R183" s="69" t="str">
        <f>IF(AND(NOT(ISBLANK(Q183)), Dashboard!$P175&gt;0), Q183/Dashboard!$P175, "")</f>
        <v/>
      </c>
      <c r="S183" s="303"/>
      <c r="T183" s="304"/>
      <c r="U183" s="304"/>
      <c r="V183" s="304"/>
    </row>
    <row r="184" spans="16:22" ht="20" customHeight="1" x14ac:dyDescent="0.35">
      <c r="P184" s="67"/>
      <c r="Q184" s="68"/>
      <c r="R184" s="69" t="str">
        <f>IF(AND(NOT(ISBLANK(Q184)), Dashboard!$P175&gt;0), Q184/Dashboard!$P175, "")</f>
        <v/>
      </c>
      <c r="S184" s="303"/>
      <c r="T184" s="304"/>
      <c r="U184" s="304"/>
      <c r="V184" s="304"/>
    </row>
    <row r="185" spans="16:22" ht="20" customHeight="1" x14ac:dyDescent="0.35">
      <c r="P185" s="67"/>
      <c r="Q185" s="68"/>
      <c r="R185" s="69" t="str">
        <f>IF(AND(NOT(ISBLANK(Q185)), Dashboard!$P175&gt;0), Q185/Dashboard!$P175, "")</f>
        <v/>
      </c>
      <c r="S185" s="303"/>
      <c r="T185" s="304"/>
      <c r="U185" s="304"/>
      <c r="V185" s="304"/>
    </row>
    <row r="186" spans="16:22" ht="20" customHeight="1" x14ac:dyDescent="0.35">
      <c r="P186" s="67"/>
      <c r="Q186" s="68"/>
      <c r="R186" s="69" t="str">
        <f>IF(AND(NOT(ISBLANK(Q186)), Dashboard!$P175&gt;0), Q186/Dashboard!$P175, "")</f>
        <v/>
      </c>
      <c r="S186" s="303"/>
      <c r="T186" s="304"/>
      <c r="U186" s="304"/>
      <c r="V186" s="304"/>
    </row>
    <row r="187" spans="16:22" ht="20" customHeight="1" x14ac:dyDescent="0.35">
      <c r="P187" s="67"/>
      <c r="Q187" s="68"/>
      <c r="R187" s="69" t="str">
        <f>IF(AND(NOT(ISBLANK(Q187)), Dashboard!$P175&gt;0), Q187/Dashboard!$P175, "")</f>
        <v/>
      </c>
      <c r="S187" s="303"/>
      <c r="T187" s="304"/>
      <c r="U187" s="304"/>
      <c r="V187" s="304"/>
    </row>
    <row r="188" spans="16:22" ht="20" customHeight="1" x14ac:dyDescent="0.35">
      <c r="P188" s="67"/>
      <c r="Q188" s="68"/>
      <c r="R188" s="69" t="str">
        <f>IF(AND(NOT(ISBLANK(Q188)), Dashboard!$P175&gt;0), Q188/Dashboard!$P175, "")</f>
        <v/>
      </c>
      <c r="S188" s="303"/>
      <c r="T188" s="304"/>
      <c r="U188" s="304"/>
      <c r="V188" s="304"/>
    </row>
    <row r="189" spans="16:22" ht="20" customHeight="1" x14ac:dyDescent="0.35">
      <c r="P189" s="67"/>
      <c r="Q189" s="68"/>
      <c r="R189" s="69" t="str">
        <f>IF(AND(NOT(ISBLANK(Q189)), Dashboard!$P175&gt;0), Q189/Dashboard!$P175, "")</f>
        <v/>
      </c>
      <c r="S189" s="303"/>
      <c r="T189" s="304"/>
      <c r="U189" s="304"/>
      <c r="V189" s="304"/>
    </row>
    <row r="190" spans="16:22" ht="20" customHeight="1" x14ac:dyDescent="0.35">
      <c r="P190" s="67"/>
      <c r="Q190" s="68"/>
      <c r="R190" s="69" t="str">
        <f>IF(AND(NOT(ISBLANK(Q190)), Dashboard!$P175&gt;0), Q190/Dashboard!$P175, "")</f>
        <v/>
      </c>
      <c r="S190" s="303"/>
      <c r="T190" s="304"/>
      <c r="U190" s="304"/>
      <c r="V190" s="304"/>
    </row>
    <row r="191" spans="16:22" ht="20" customHeight="1" x14ac:dyDescent="0.35">
      <c r="P191" s="67"/>
      <c r="Q191" s="68"/>
      <c r="R191" s="69" t="str">
        <f>IF(AND(NOT(ISBLANK(Q191)), Dashboard!$P175&gt;0), Q191/Dashboard!$P175, "")</f>
        <v/>
      </c>
      <c r="S191" s="303"/>
      <c r="T191" s="304"/>
      <c r="U191" s="304"/>
      <c r="V191" s="304"/>
    </row>
    <row r="192" spans="16:22" ht="20" customHeight="1" x14ac:dyDescent="0.35">
      <c r="P192" s="67"/>
      <c r="Q192" s="68"/>
      <c r="R192" s="69" t="str">
        <f>IF(AND(NOT(ISBLANK(Q192)), Dashboard!$P175&gt;0), Q192/Dashboard!$P175, "")</f>
        <v/>
      </c>
      <c r="S192" s="303"/>
      <c r="T192" s="304"/>
      <c r="U192" s="304"/>
      <c r="V192" s="304"/>
    </row>
    <row r="193" spans="2:22" ht="20" customHeight="1" x14ac:dyDescent="0.35">
      <c r="P193" s="67"/>
      <c r="Q193" s="68"/>
      <c r="R193" s="69" t="str">
        <f>IF(AND(NOT(ISBLANK(Q193)), Dashboard!$P175&gt;0), Q193/Dashboard!$P175, "")</f>
        <v/>
      </c>
      <c r="S193" s="303"/>
      <c r="T193" s="304"/>
      <c r="U193" s="304"/>
      <c r="V193" s="304"/>
    </row>
    <row r="194" spans="2:22" ht="20" customHeight="1" x14ac:dyDescent="0.35">
      <c r="P194" s="67"/>
      <c r="Q194" s="68"/>
      <c r="R194" s="69" t="str">
        <f>IF(AND(NOT(ISBLANK(Q194)), Dashboard!$P175&gt;0), Q194/Dashboard!$P175, "")</f>
        <v/>
      </c>
      <c r="S194" s="303"/>
      <c r="T194" s="304"/>
      <c r="U194" s="304"/>
      <c r="V194" s="304"/>
    </row>
    <row r="195" spans="2:22" ht="20" customHeight="1" x14ac:dyDescent="0.35">
      <c r="P195" s="67"/>
      <c r="Q195" s="68"/>
      <c r="R195" s="69" t="str">
        <f>IF(AND(NOT(ISBLANK(Q195)), Dashboard!$P175&gt;0), Q195/Dashboard!$P175, "")</f>
        <v/>
      </c>
      <c r="S195" s="303"/>
      <c r="T195" s="304"/>
      <c r="U195" s="304"/>
      <c r="V195" s="304"/>
    </row>
    <row r="196" spans="2:22" ht="20" customHeight="1" x14ac:dyDescent="0.35">
      <c r="P196" s="67"/>
      <c r="Q196" s="68"/>
      <c r="R196" s="69" t="str">
        <f>IF(AND(NOT(ISBLANK(Q196)), Dashboard!$P175&gt;0), Q196/Dashboard!$P175, "")</f>
        <v/>
      </c>
      <c r="S196" s="303"/>
      <c r="T196" s="304"/>
      <c r="U196" s="304"/>
      <c r="V196" s="304"/>
    </row>
    <row r="197" spans="2:22" ht="20" customHeight="1" x14ac:dyDescent="0.35">
      <c r="P197" s="67"/>
      <c r="Q197" s="68"/>
      <c r="R197" s="69" t="str">
        <f>IF(AND(NOT(ISBLANK(Q197)), Dashboard!$P175&gt;0), Q197/Dashboard!$P175, "")</f>
        <v/>
      </c>
      <c r="S197" s="303"/>
      <c r="T197" s="304"/>
      <c r="U197" s="304"/>
      <c r="V197" s="304"/>
    </row>
    <row r="198" spans="2:22" ht="20" customHeight="1" x14ac:dyDescent="0.35">
      <c r="P198" s="67"/>
      <c r="Q198" s="68"/>
      <c r="R198" s="69" t="str">
        <f>IF(AND(NOT(ISBLANK(Q198)), Dashboard!$P175&gt;0), Q198/Dashboard!$P175, "")</f>
        <v/>
      </c>
      <c r="S198" s="303"/>
      <c r="T198" s="304"/>
      <c r="U198" s="304"/>
      <c r="V198" s="304"/>
    </row>
    <row r="202" spans="2:22" ht="32" customHeight="1" x14ac:dyDescent="0.35">
      <c r="B202" s="288" t="s">
        <v>434</v>
      </c>
      <c r="C202" s="288"/>
      <c r="D202" s="288"/>
      <c r="E202" s="288"/>
      <c r="F202" s="288"/>
      <c r="G202" s="288"/>
      <c r="H202" s="288"/>
      <c r="I202" s="288"/>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18:H123">
    <cfRule type="expression" dxfId="77" priority="4">
      <formula>$G118&gt;=0.8</formula>
    </cfRule>
    <cfRule type="expression" dxfId="76" priority="5">
      <formula>AND($G118&gt;=0.5,$G118&lt;0.8)</formula>
    </cfRule>
    <cfRule type="expression" dxfId="75" priority="6">
      <formula>$G118&lt;0.5</formula>
    </cfRule>
  </conditionalFormatting>
  <conditionalFormatting sqref="K118:K123">
    <cfRule type="cellIs" dxfId="74" priority="7" operator="greaterThan">
      <formula>0</formula>
    </cfRule>
  </conditionalFormatting>
  <conditionalFormatting sqref="L118:L123">
    <cfRule type="cellIs" dxfId="73" priority="8" operator="greaterThan">
      <formula>0</formula>
    </cfRule>
  </conditionalFormatting>
  <conditionalFormatting sqref="M118:M123">
    <cfRule type="cellIs" dxfId="72" priority="9" operator="greaterThan">
      <formula>0</formula>
    </cfRule>
  </conditionalFormatting>
  <conditionalFormatting sqref="N118:N123">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7"/>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73"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36</v>
      </c>
      <c r="E4" s="3" t="s">
        <v>21</v>
      </c>
      <c r="F4" s="4" t="s">
        <v>22</v>
      </c>
      <c r="G4" s="4" t="s">
        <v>23</v>
      </c>
      <c r="H4" s="4" t="s">
        <v>24</v>
      </c>
      <c r="I4" s="4" t="s">
        <v>25</v>
      </c>
      <c r="J4" s="5" t="s">
        <v>25</v>
      </c>
      <c r="K4" s="5" t="s">
        <v>37</v>
      </c>
      <c r="L4" s="5" t="s">
        <v>38</v>
      </c>
      <c r="M4" s="5"/>
      <c r="N4" s="5" t="s">
        <v>39</v>
      </c>
      <c r="O4" s="5"/>
      <c r="P4" s="4" t="str">
        <f t="shared" si="0"/>
        <v>Outstanding</v>
      </c>
      <c r="Q4" s="13" t="s">
        <v>25</v>
      </c>
    </row>
    <row r="5" spans="1:17" ht="60" customHeight="1" x14ac:dyDescent="0.35">
      <c r="A5" s="11" t="s">
        <v>17</v>
      </c>
      <c r="B5" s="2" t="s">
        <v>40</v>
      </c>
      <c r="C5" s="1" t="s">
        <v>41</v>
      </c>
      <c r="D5" s="3" t="s">
        <v>36</v>
      </c>
      <c r="E5" s="3" t="s">
        <v>21</v>
      </c>
      <c r="F5" s="4" t="s">
        <v>22</v>
      </c>
      <c r="G5" s="4" t="s">
        <v>23</v>
      </c>
      <c r="H5" s="4" t="s">
        <v>24</v>
      </c>
      <c r="I5" s="4" t="s">
        <v>25</v>
      </c>
      <c r="J5" s="5" t="s">
        <v>25</v>
      </c>
      <c r="K5" s="5" t="s">
        <v>42</v>
      </c>
      <c r="L5" s="5" t="s">
        <v>43</v>
      </c>
      <c r="M5" s="5"/>
      <c r="N5" s="5" t="s">
        <v>44</v>
      </c>
      <c r="O5" s="5"/>
      <c r="P5" s="4" t="str">
        <f t="shared" si="0"/>
        <v>Outstanding</v>
      </c>
      <c r="Q5" s="13" t="s">
        <v>25</v>
      </c>
    </row>
    <row r="6" spans="1:17" ht="60" customHeight="1" x14ac:dyDescent="0.35">
      <c r="A6" s="11" t="s">
        <v>17</v>
      </c>
      <c r="B6" s="2" t="s">
        <v>45</v>
      </c>
      <c r="C6" s="1" t="s">
        <v>46</v>
      </c>
      <c r="D6" s="3" t="s">
        <v>20</v>
      </c>
      <c r="E6" s="3" t="s">
        <v>21</v>
      </c>
      <c r="F6" s="4" t="s">
        <v>22</v>
      </c>
      <c r="G6" s="4" t="s">
        <v>23</v>
      </c>
      <c r="H6" s="4" t="s">
        <v>24</v>
      </c>
      <c r="I6" s="4" t="s">
        <v>25</v>
      </c>
      <c r="J6" s="5" t="s">
        <v>25</v>
      </c>
      <c r="K6" s="5" t="s">
        <v>47</v>
      </c>
      <c r="L6" s="5" t="s">
        <v>48</v>
      </c>
      <c r="M6" s="5" t="s">
        <v>49</v>
      </c>
      <c r="N6" s="5" t="s">
        <v>50</v>
      </c>
      <c r="O6" s="5"/>
      <c r="P6" s="4" t="str">
        <f t="shared" si="0"/>
        <v>Outstanding</v>
      </c>
      <c r="Q6" s="13" t="s">
        <v>25</v>
      </c>
    </row>
    <row r="7" spans="1:17" ht="60" customHeight="1" x14ac:dyDescent="0.35">
      <c r="A7" s="11" t="s">
        <v>17</v>
      </c>
      <c r="B7" s="2" t="s">
        <v>51</v>
      </c>
      <c r="C7" s="1" t="s">
        <v>52</v>
      </c>
      <c r="D7" s="3" t="s">
        <v>36</v>
      </c>
      <c r="E7" s="3" t="s">
        <v>21</v>
      </c>
      <c r="F7" s="4" t="s">
        <v>22</v>
      </c>
      <c r="G7" s="4" t="s">
        <v>23</v>
      </c>
      <c r="H7" s="4" t="s">
        <v>24</v>
      </c>
      <c r="I7" s="4" t="s">
        <v>25</v>
      </c>
      <c r="J7" s="5" t="s">
        <v>25</v>
      </c>
      <c r="K7" s="5" t="s">
        <v>53</v>
      </c>
      <c r="L7" s="5" t="s">
        <v>54</v>
      </c>
      <c r="M7" s="5"/>
      <c r="N7" s="5" t="s">
        <v>55</v>
      </c>
      <c r="O7" s="5"/>
      <c r="P7" s="4" t="str">
        <f t="shared" si="0"/>
        <v>Outstanding</v>
      </c>
      <c r="Q7" s="13" t="s">
        <v>25</v>
      </c>
    </row>
    <row r="8" spans="1:17" ht="60" customHeight="1" x14ac:dyDescent="0.35">
      <c r="A8" s="11" t="s">
        <v>17</v>
      </c>
      <c r="B8" s="2" t="s">
        <v>56</v>
      </c>
      <c r="C8" s="1" t="s">
        <v>57</v>
      </c>
      <c r="D8" s="3" t="s">
        <v>36</v>
      </c>
      <c r="E8" s="3" t="s">
        <v>21</v>
      </c>
      <c r="F8" s="4" t="s">
        <v>22</v>
      </c>
      <c r="G8" s="4" t="s">
        <v>23</v>
      </c>
      <c r="H8" s="4" t="s">
        <v>24</v>
      </c>
      <c r="I8" s="4" t="s">
        <v>25</v>
      </c>
      <c r="J8" s="5" t="s">
        <v>25</v>
      </c>
      <c r="K8" s="5" t="s">
        <v>58</v>
      </c>
      <c r="L8" s="5" t="s">
        <v>59</v>
      </c>
      <c r="M8" s="5"/>
      <c r="N8" s="5" t="s">
        <v>60</v>
      </c>
      <c r="O8" s="5"/>
      <c r="P8" s="4" t="str">
        <f t="shared" si="0"/>
        <v>Outstanding</v>
      </c>
      <c r="Q8" s="13" t="s">
        <v>25</v>
      </c>
    </row>
    <row r="9" spans="1:17" ht="60" customHeight="1" x14ac:dyDescent="0.35">
      <c r="A9" s="11" t="s">
        <v>61</v>
      </c>
      <c r="B9" s="2" t="s">
        <v>62</v>
      </c>
      <c r="C9" s="1" t="s">
        <v>63</v>
      </c>
      <c r="D9" s="3" t="s">
        <v>20</v>
      </c>
      <c r="E9" s="3" t="s">
        <v>21</v>
      </c>
      <c r="F9" s="4" t="s">
        <v>22</v>
      </c>
      <c r="G9" s="4" t="s">
        <v>23</v>
      </c>
      <c r="H9" s="4" t="s">
        <v>24</v>
      </c>
      <c r="I9" s="4" t="s">
        <v>25</v>
      </c>
      <c r="J9" s="5" t="s">
        <v>25</v>
      </c>
      <c r="K9" s="5" t="s">
        <v>64</v>
      </c>
      <c r="L9" s="5" t="s">
        <v>65</v>
      </c>
      <c r="M9" s="5"/>
      <c r="N9" s="5" t="s">
        <v>66</v>
      </c>
      <c r="O9" s="5" t="s">
        <v>67</v>
      </c>
      <c r="P9" s="4" t="str">
        <f t="shared" si="0"/>
        <v>Outstanding</v>
      </c>
      <c r="Q9" s="13" t="s">
        <v>25</v>
      </c>
    </row>
    <row r="10" spans="1:17" ht="60" customHeight="1" x14ac:dyDescent="0.35">
      <c r="A10" s="11" t="s">
        <v>61</v>
      </c>
      <c r="B10" s="2" t="s">
        <v>68</v>
      </c>
      <c r="C10" s="1" t="s">
        <v>69</v>
      </c>
      <c r="D10" s="3" t="s">
        <v>36</v>
      </c>
      <c r="E10" s="3" t="s">
        <v>21</v>
      </c>
      <c r="F10" s="4" t="s">
        <v>22</v>
      </c>
      <c r="G10" s="4" t="s">
        <v>23</v>
      </c>
      <c r="H10" s="4" t="s">
        <v>24</v>
      </c>
      <c r="I10" s="4" t="s">
        <v>25</v>
      </c>
      <c r="J10" s="5" t="s">
        <v>25</v>
      </c>
      <c r="K10" s="5" t="s">
        <v>70</v>
      </c>
      <c r="L10" s="5" t="s">
        <v>71</v>
      </c>
      <c r="M10" s="5"/>
      <c r="N10" s="5" t="s">
        <v>72</v>
      </c>
      <c r="O10" s="5"/>
      <c r="P10" s="4" t="str">
        <f t="shared" si="0"/>
        <v>Outstanding</v>
      </c>
      <c r="Q10" s="13" t="s">
        <v>25</v>
      </c>
    </row>
    <row r="11" spans="1:17" ht="60" customHeight="1" x14ac:dyDescent="0.35">
      <c r="A11" s="11" t="s">
        <v>61</v>
      </c>
      <c r="B11" s="2" t="s">
        <v>73</v>
      </c>
      <c r="C11" s="1" t="s">
        <v>74</v>
      </c>
      <c r="D11" s="3" t="s">
        <v>36</v>
      </c>
      <c r="E11" s="3" t="s">
        <v>21</v>
      </c>
      <c r="F11" s="4" t="s">
        <v>22</v>
      </c>
      <c r="G11" s="4" t="s">
        <v>23</v>
      </c>
      <c r="H11" s="4" t="s">
        <v>24</v>
      </c>
      <c r="I11" s="4" t="s">
        <v>25</v>
      </c>
      <c r="J11" s="5" t="s">
        <v>25</v>
      </c>
      <c r="K11" s="5" t="s">
        <v>75</v>
      </c>
      <c r="L11" s="5" t="s">
        <v>76</v>
      </c>
      <c r="M11" s="5"/>
      <c r="N11" s="5" t="s">
        <v>77</v>
      </c>
      <c r="O11" s="5"/>
      <c r="P11" s="4" t="str">
        <f t="shared" si="0"/>
        <v>Outstanding</v>
      </c>
      <c r="Q11" s="13" t="s">
        <v>25</v>
      </c>
    </row>
    <row r="12" spans="1:17" ht="60" customHeight="1" x14ac:dyDescent="0.35">
      <c r="A12" s="11" t="s">
        <v>61</v>
      </c>
      <c r="B12" s="2" t="s">
        <v>78</v>
      </c>
      <c r="C12" s="1" t="s">
        <v>79</v>
      </c>
      <c r="D12" s="3" t="s">
        <v>20</v>
      </c>
      <c r="E12" s="3" t="s">
        <v>21</v>
      </c>
      <c r="F12" s="4" t="s">
        <v>22</v>
      </c>
      <c r="G12" s="4" t="s">
        <v>23</v>
      </c>
      <c r="H12" s="4" t="s">
        <v>24</v>
      </c>
      <c r="I12" s="4" t="s">
        <v>25</v>
      </c>
      <c r="J12" s="5" t="s">
        <v>25</v>
      </c>
      <c r="K12" s="5" t="s">
        <v>80</v>
      </c>
      <c r="L12" s="5" t="s">
        <v>81</v>
      </c>
      <c r="M12" s="5" t="s">
        <v>82</v>
      </c>
      <c r="N12" s="5" t="s">
        <v>83</v>
      </c>
      <c r="O12" s="5"/>
      <c r="P12" s="4" t="str">
        <f t="shared" si="0"/>
        <v>Outstanding</v>
      </c>
      <c r="Q12" s="13" t="s">
        <v>25</v>
      </c>
    </row>
    <row r="13" spans="1:17" ht="60" customHeight="1" x14ac:dyDescent="0.35">
      <c r="A13" s="11" t="s">
        <v>84</v>
      </c>
      <c r="B13" s="2" t="s">
        <v>85</v>
      </c>
      <c r="C13" s="1" t="s">
        <v>86</v>
      </c>
      <c r="D13" s="3" t="s">
        <v>36</v>
      </c>
      <c r="E13" s="3" t="s">
        <v>21</v>
      </c>
      <c r="F13" s="4" t="s">
        <v>22</v>
      </c>
      <c r="G13" s="4" t="s">
        <v>23</v>
      </c>
      <c r="H13" s="4" t="s">
        <v>24</v>
      </c>
      <c r="I13" s="4" t="s">
        <v>25</v>
      </c>
      <c r="J13" s="5" t="s">
        <v>25</v>
      </c>
      <c r="K13" s="5" t="s">
        <v>87</v>
      </c>
      <c r="L13" s="5" t="s">
        <v>88</v>
      </c>
      <c r="M13" s="5"/>
      <c r="N13" s="5" t="s">
        <v>89</v>
      </c>
      <c r="O13" s="5" t="s">
        <v>90</v>
      </c>
      <c r="P13" s="4" t="str">
        <f t="shared" si="0"/>
        <v>Outstanding</v>
      </c>
      <c r="Q13" s="13" t="s">
        <v>25</v>
      </c>
    </row>
    <row r="14" spans="1:17" ht="60" customHeight="1" x14ac:dyDescent="0.35">
      <c r="A14" s="11" t="s">
        <v>84</v>
      </c>
      <c r="B14" s="2" t="s">
        <v>91</v>
      </c>
      <c r="C14" s="1" t="s">
        <v>92</v>
      </c>
      <c r="D14" s="3" t="s">
        <v>36</v>
      </c>
      <c r="E14" s="3" t="s">
        <v>21</v>
      </c>
      <c r="F14" s="4" t="s">
        <v>22</v>
      </c>
      <c r="G14" s="4" t="s">
        <v>23</v>
      </c>
      <c r="H14" s="4" t="s">
        <v>24</v>
      </c>
      <c r="I14" s="4" t="s">
        <v>25</v>
      </c>
      <c r="J14" s="5" t="s">
        <v>25</v>
      </c>
      <c r="K14" s="5" t="s">
        <v>93</v>
      </c>
      <c r="L14" s="5" t="s">
        <v>94</v>
      </c>
      <c r="M14" s="5"/>
      <c r="N14" s="5" t="s">
        <v>95</v>
      </c>
      <c r="O14" s="5" t="s">
        <v>96</v>
      </c>
      <c r="P14" s="4" t="str">
        <f t="shared" si="0"/>
        <v>Outstanding</v>
      </c>
      <c r="Q14" s="13" t="s">
        <v>25</v>
      </c>
    </row>
    <row r="15" spans="1:17" ht="60" customHeight="1" x14ac:dyDescent="0.35">
      <c r="A15" s="11" t="s">
        <v>84</v>
      </c>
      <c r="B15" s="2" t="s">
        <v>97</v>
      </c>
      <c r="C15" s="1" t="s">
        <v>98</v>
      </c>
      <c r="D15" s="3" t="s">
        <v>36</v>
      </c>
      <c r="E15" s="3" t="s">
        <v>21</v>
      </c>
      <c r="F15" s="4" t="s">
        <v>22</v>
      </c>
      <c r="G15" s="4" t="s">
        <v>23</v>
      </c>
      <c r="H15" s="4" t="s">
        <v>24</v>
      </c>
      <c r="I15" s="4" t="s">
        <v>25</v>
      </c>
      <c r="J15" s="5" t="s">
        <v>25</v>
      </c>
      <c r="K15" s="5" t="s">
        <v>99</v>
      </c>
      <c r="L15" s="5" t="s">
        <v>100</v>
      </c>
      <c r="M15" s="5"/>
      <c r="N15" s="5" t="s">
        <v>101</v>
      </c>
      <c r="O15" s="5" t="s">
        <v>102</v>
      </c>
      <c r="P15" s="4" t="str">
        <f t="shared" si="0"/>
        <v>Outstanding</v>
      </c>
      <c r="Q15" s="13" t="s">
        <v>25</v>
      </c>
    </row>
    <row r="16" spans="1:17" ht="60" customHeight="1" x14ac:dyDescent="0.35">
      <c r="A16" s="11" t="s">
        <v>84</v>
      </c>
      <c r="B16" s="2" t="s">
        <v>103</v>
      </c>
      <c r="C16" s="1" t="s">
        <v>104</v>
      </c>
      <c r="D16" s="3" t="s">
        <v>36</v>
      </c>
      <c r="E16" s="3" t="s">
        <v>21</v>
      </c>
      <c r="F16" s="4" t="s">
        <v>22</v>
      </c>
      <c r="G16" s="4" t="s">
        <v>23</v>
      </c>
      <c r="H16" s="4" t="s">
        <v>24</v>
      </c>
      <c r="I16" s="4" t="s">
        <v>25</v>
      </c>
      <c r="J16" s="5" t="s">
        <v>25</v>
      </c>
      <c r="K16" s="5" t="s">
        <v>105</v>
      </c>
      <c r="L16" s="5" t="s">
        <v>106</v>
      </c>
      <c r="M16" s="5"/>
      <c r="N16" s="5" t="s">
        <v>107</v>
      </c>
      <c r="O16" s="5" t="s">
        <v>108</v>
      </c>
      <c r="P16" s="4" t="str">
        <f t="shared" si="0"/>
        <v>Outstanding</v>
      </c>
      <c r="Q16" s="13" t="s">
        <v>25</v>
      </c>
    </row>
    <row r="17" spans="1:17" ht="60" customHeight="1" x14ac:dyDescent="0.35">
      <c r="A17" s="11" t="s">
        <v>84</v>
      </c>
      <c r="B17" s="2" t="s">
        <v>109</v>
      </c>
      <c r="C17" s="1" t="s">
        <v>110</v>
      </c>
      <c r="D17" s="3" t="s">
        <v>36</v>
      </c>
      <c r="E17" s="3" t="s">
        <v>21</v>
      </c>
      <c r="F17" s="4" t="s">
        <v>22</v>
      </c>
      <c r="G17" s="4" t="s">
        <v>23</v>
      </c>
      <c r="H17" s="4" t="s">
        <v>24</v>
      </c>
      <c r="I17" s="4" t="s">
        <v>25</v>
      </c>
      <c r="J17" s="5" t="s">
        <v>25</v>
      </c>
      <c r="K17" s="5" t="s">
        <v>111</v>
      </c>
      <c r="L17" s="5" t="s">
        <v>112</v>
      </c>
      <c r="M17" s="5"/>
      <c r="N17" s="5" t="s">
        <v>113</v>
      </c>
      <c r="O17" s="5" t="s">
        <v>114</v>
      </c>
      <c r="P17" s="4" t="str">
        <f t="shared" si="0"/>
        <v>Outstanding</v>
      </c>
      <c r="Q17" s="13" t="s">
        <v>25</v>
      </c>
    </row>
    <row r="18" spans="1:17" ht="60" customHeight="1" x14ac:dyDescent="0.35">
      <c r="A18" s="11" t="s">
        <v>84</v>
      </c>
      <c r="B18" s="2" t="s">
        <v>115</v>
      </c>
      <c r="C18" s="1" t="s">
        <v>116</v>
      </c>
      <c r="D18" s="3" t="s">
        <v>36</v>
      </c>
      <c r="E18" s="3" t="s">
        <v>21</v>
      </c>
      <c r="F18" s="4" t="s">
        <v>22</v>
      </c>
      <c r="G18" s="4" t="s">
        <v>23</v>
      </c>
      <c r="H18" s="4" t="s">
        <v>24</v>
      </c>
      <c r="I18" s="4" t="s">
        <v>25</v>
      </c>
      <c r="J18" s="5" t="s">
        <v>25</v>
      </c>
      <c r="K18" s="5" t="s">
        <v>117</v>
      </c>
      <c r="L18" s="5" t="s">
        <v>118</v>
      </c>
      <c r="M18" s="5"/>
      <c r="N18" s="5" t="s">
        <v>119</v>
      </c>
      <c r="O18" s="5" t="s">
        <v>96</v>
      </c>
      <c r="P18" s="4" t="str">
        <f t="shared" si="0"/>
        <v>Outstanding</v>
      </c>
      <c r="Q18" s="13" t="s">
        <v>25</v>
      </c>
    </row>
    <row r="19" spans="1:17" ht="60" customHeight="1" x14ac:dyDescent="0.35">
      <c r="A19" s="11" t="s">
        <v>84</v>
      </c>
      <c r="B19" s="2" t="s">
        <v>120</v>
      </c>
      <c r="C19" s="1" t="s">
        <v>121</v>
      </c>
      <c r="D19" s="3" t="s">
        <v>36</v>
      </c>
      <c r="E19" s="3" t="s">
        <v>21</v>
      </c>
      <c r="F19" s="4" t="s">
        <v>22</v>
      </c>
      <c r="G19" s="4" t="s">
        <v>23</v>
      </c>
      <c r="H19" s="4" t="s">
        <v>24</v>
      </c>
      <c r="I19" s="4" t="s">
        <v>25</v>
      </c>
      <c r="J19" s="5" t="s">
        <v>25</v>
      </c>
      <c r="K19" s="5" t="s">
        <v>122</v>
      </c>
      <c r="L19" s="5" t="s">
        <v>123</v>
      </c>
      <c r="M19" s="5"/>
      <c r="N19" s="5" t="s">
        <v>124</v>
      </c>
      <c r="O19" s="5" t="s">
        <v>125</v>
      </c>
      <c r="P19" s="4" t="str">
        <f t="shared" si="0"/>
        <v>Outstanding</v>
      </c>
      <c r="Q19" s="13" t="s">
        <v>25</v>
      </c>
    </row>
    <row r="20" spans="1:17" ht="60" customHeight="1" x14ac:dyDescent="0.35">
      <c r="A20" s="11" t="s">
        <v>84</v>
      </c>
      <c r="B20" s="2" t="s">
        <v>126</v>
      </c>
      <c r="C20" s="1" t="s">
        <v>127</v>
      </c>
      <c r="D20" s="3" t="s">
        <v>36</v>
      </c>
      <c r="E20" s="3" t="s">
        <v>21</v>
      </c>
      <c r="F20" s="4" t="s">
        <v>22</v>
      </c>
      <c r="G20" s="4" t="s">
        <v>23</v>
      </c>
      <c r="H20" s="4" t="s">
        <v>24</v>
      </c>
      <c r="I20" s="4" t="s">
        <v>25</v>
      </c>
      <c r="J20" s="5" t="s">
        <v>25</v>
      </c>
      <c r="K20" s="5" t="s">
        <v>128</v>
      </c>
      <c r="L20" s="5" t="s">
        <v>129</v>
      </c>
      <c r="M20" s="5"/>
      <c r="N20" s="5" t="s">
        <v>130</v>
      </c>
      <c r="O20" s="5" t="s">
        <v>131</v>
      </c>
      <c r="P20" s="4" t="str">
        <f t="shared" si="0"/>
        <v>Outstanding</v>
      </c>
      <c r="Q20" s="13" t="s">
        <v>25</v>
      </c>
    </row>
    <row r="21" spans="1:17" ht="60" customHeight="1" x14ac:dyDescent="0.35">
      <c r="A21" s="11" t="s">
        <v>84</v>
      </c>
      <c r="B21" s="2" t="s">
        <v>132</v>
      </c>
      <c r="C21" s="1" t="s">
        <v>133</v>
      </c>
      <c r="D21" s="3" t="s">
        <v>20</v>
      </c>
      <c r="E21" s="3" t="s">
        <v>21</v>
      </c>
      <c r="F21" s="4" t="s">
        <v>22</v>
      </c>
      <c r="G21" s="4" t="s">
        <v>23</v>
      </c>
      <c r="H21" s="4" t="s">
        <v>24</v>
      </c>
      <c r="I21" s="4" t="s">
        <v>25</v>
      </c>
      <c r="J21" s="5" t="s">
        <v>25</v>
      </c>
      <c r="K21" s="5" t="s">
        <v>134</v>
      </c>
      <c r="L21" s="5" t="s">
        <v>135</v>
      </c>
      <c r="M21" s="5"/>
      <c r="N21" s="5" t="s">
        <v>136</v>
      </c>
      <c r="O21" s="5" t="s">
        <v>137</v>
      </c>
      <c r="P21" s="4" t="str">
        <f t="shared" si="0"/>
        <v>Outstanding</v>
      </c>
      <c r="Q21" s="13" t="s">
        <v>25</v>
      </c>
    </row>
    <row r="22" spans="1:17" ht="60" customHeight="1" x14ac:dyDescent="0.35">
      <c r="A22" s="11" t="s">
        <v>84</v>
      </c>
      <c r="B22" s="2" t="s">
        <v>138</v>
      </c>
      <c r="C22" s="1" t="s">
        <v>139</v>
      </c>
      <c r="D22" s="3" t="s">
        <v>36</v>
      </c>
      <c r="E22" s="3" t="s">
        <v>21</v>
      </c>
      <c r="F22" s="4" t="s">
        <v>22</v>
      </c>
      <c r="G22" s="4" t="s">
        <v>23</v>
      </c>
      <c r="H22" s="4" t="s">
        <v>24</v>
      </c>
      <c r="I22" s="4" t="s">
        <v>25</v>
      </c>
      <c r="J22" s="5" t="s">
        <v>25</v>
      </c>
      <c r="K22" s="5" t="s">
        <v>140</v>
      </c>
      <c r="L22" s="5" t="s">
        <v>141</v>
      </c>
      <c r="M22" s="5" t="s">
        <v>142</v>
      </c>
      <c r="N22" s="5" t="s">
        <v>143</v>
      </c>
      <c r="O22" s="5" t="s">
        <v>96</v>
      </c>
      <c r="P22" s="4" t="str">
        <f t="shared" si="0"/>
        <v>Outstanding</v>
      </c>
      <c r="Q22" s="13" t="s">
        <v>25</v>
      </c>
    </row>
    <row r="23" spans="1:17" ht="60" customHeight="1" x14ac:dyDescent="0.35">
      <c r="A23" s="11" t="s">
        <v>84</v>
      </c>
      <c r="B23" s="2" t="s">
        <v>144</v>
      </c>
      <c r="C23" s="1" t="s">
        <v>145</v>
      </c>
      <c r="D23" s="3" t="s">
        <v>36</v>
      </c>
      <c r="E23" s="3" t="s">
        <v>21</v>
      </c>
      <c r="F23" s="4" t="s">
        <v>22</v>
      </c>
      <c r="G23" s="4" t="s">
        <v>23</v>
      </c>
      <c r="H23" s="4" t="s">
        <v>24</v>
      </c>
      <c r="I23" s="4" t="s">
        <v>25</v>
      </c>
      <c r="J23" s="5" t="s">
        <v>25</v>
      </c>
      <c r="K23" s="5" t="s">
        <v>146</v>
      </c>
      <c r="L23" s="5" t="s">
        <v>147</v>
      </c>
      <c r="M23" s="5" t="s">
        <v>148</v>
      </c>
      <c r="N23" s="5" t="s">
        <v>149</v>
      </c>
      <c r="O23" s="5" t="s">
        <v>96</v>
      </c>
      <c r="P23" s="4" t="str">
        <f t="shared" si="0"/>
        <v>Outstanding</v>
      </c>
      <c r="Q23" s="13" t="s">
        <v>25</v>
      </c>
    </row>
    <row r="24" spans="1:17" ht="60" customHeight="1" x14ac:dyDescent="0.35">
      <c r="A24" s="11" t="s">
        <v>84</v>
      </c>
      <c r="B24" s="2" t="s">
        <v>150</v>
      </c>
      <c r="C24" s="1" t="s">
        <v>151</v>
      </c>
      <c r="D24" s="3" t="s">
        <v>36</v>
      </c>
      <c r="E24" s="3" t="s">
        <v>21</v>
      </c>
      <c r="F24" s="4" t="s">
        <v>22</v>
      </c>
      <c r="G24" s="4" t="s">
        <v>23</v>
      </c>
      <c r="H24" s="4" t="s">
        <v>24</v>
      </c>
      <c r="I24" s="4" t="s">
        <v>25</v>
      </c>
      <c r="J24" s="5" t="s">
        <v>25</v>
      </c>
      <c r="K24" s="5" t="s">
        <v>152</v>
      </c>
      <c r="L24" s="5" t="s">
        <v>153</v>
      </c>
      <c r="M24" s="5"/>
      <c r="N24" s="5" t="s">
        <v>154</v>
      </c>
      <c r="O24" s="5" t="s">
        <v>155</v>
      </c>
      <c r="P24" s="4" t="str">
        <f t="shared" si="0"/>
        <v>Outstanding</v>
      </c>
      <c r="Q24" s="13" t="s">
        <v>25</v>
      </c>
    </row>
    <row r="25" spans="1:17" ht="60" customHeight="1" x14ac:dyDescent="0.35">
      <c r="A25" s="11" t="s">
        <v>84</v>
      </c>
      <c r="B25" s="2" t="s">
        <v>156</v>
      </c>
      <c r="C25" s="1" t="s">
        <v>157</v>
      </c>
      <c r="D25" s="3" t="s">
        <v>36</v>
      </c>
      <c r="E25" s="3" t="s">
        <v>21</v>
      </c>
      <c r="F25" s="4" t="s">
        <v>22</v>
      </c>
      <c r="G25" s="4" t="s">
        <v>23</v>
      </c>
      <c r="H25" s="4" t="s">
        <v>24</v>
      </c>
      <c r="I25" s="4" t="s">
        <v>25</v>
      </c>
      <c r="J25" s="5" t="s">
        <v>25</v>
      </c>
      <c r="K25" s="5" t="s">
        <v>158</v>
      </c>
      <c r="L25" s="5" t="s">
        <v>159</v>
      </c>
      <c r="M25" s="5"/>
      <c r="N25" s="5" t="s">
        <v>160</v>
      </c>
      <c r="O25" s="5" t="s">
        <v>161</v>
      </c>
      <c r="P25" s="4" t="str">
        <f t="shared" si="0"/>
        <v>Outstanding</v>
      </c>
      <c r="Q25" s="13" t="s">
        <v>25</v>
      </c>
    </row>
    <row r="26" spans="1:17" ht="60" customHeight="1" x14ac:dyDescent="0.35">
      <c r="A26" s="11" t="s">
        <v>84</v>
      </c>
      <c r="B26" s="2" t="s">
        <v>162</v>
      </c>
      <c r="C26" s="1" t="s">
        <v>163</v>
      </c>
      <c r="D26" s="3" t="s">
        <v>36</v>
      </c>
      <c r="E26" s="3" t="s">
        <v>21</v>
      </c>
      <c r="F26" s="4" t="s">
        <v>22</v>
      </c>
      <c r="G26" s="4" t="s">
        <v>23</v>
      </c>
      <c r="H26" s="4" t="s">
        <v>24</v>
      </c>
      <c r="I26" s="4" t="s">
        <v>25</v>
      </c>
      <c r="J26" s="5" t="s">
        <v>25</v>
      </c>
      <c r="K26" s="5" t="s">
        <v>164</v>
      </c>
      <c r="L26" s="5" t="s">
        <v>165</v>
      </c>
      <c r="M26" s="5"/>
      <c r="N26" s="5" t="s">
        <v>166</v>
      </c>
      <c r="O26" s="5" t="s">
        <v>167</v>
      </c>
      <c r="P26" s="4" t="str">
        <f t="shared" si="0"/>
        <v>Outstanding</v>
      </c>
      <c r="Q26" s="13" t="s">
        <v>25</v>
      </c>
    </row>
    <row r="27" spans="1:17" ht="60" customHeight="1" x14ac:dyDescent="0.35">
      <c r="A27" s="11" t="s">
        <v>84</v>
      </c>
      <c r="B27" s="2" t="s">
        <v>168</v>
      </c>
      <c r="C27" s="1" t="s">
        <v>169</v>
      </c>
      <c r="D27" s="3" t="s">
        <v>36</v>
      </c>
      <c r="E27" s="3" t="s">
        <v>21</v>
      </c>
      <c r="F27" s="4" t="s">
        <v>22</v>
      </c>
      <c r="G27" s="4" t="s">
        <v>23</v>
      </c>
      <c r="H27" s="4" t="s">
        <v>24</v>
      </c>
      <c r="I27" s="4" t="s">
        <v>25</v>
      </c>
      <c r="J27" s="5" t="s">
        <v>25</v>
      </c>
      <c r="K27" s="5" t="s">
        <v>170</v>
      </c>
      <c r="L27" s="5" t="s">
        <v>171</v>
      </c>
      <c r="M27" s="5"/>
      <c r="N27" s="5" t="s">
        <v>172</v>
      </c>
      <c r="O27" s="5" t="s">
        <v>173</v>
      </c>
      <c r="P27" s="4" t="str">
        <f t="shared" si="0"/>
        <v>Outstanding</v>
      </c>
      <c r="Q27" s="13" t="s">
        <v>25</v>
      </c>
    </row>
    <row r="28" spans="1:17" ht="60" customHeight="1" x14ac:dyDescent="0.35">
      <c r="A28" s="11" t="s">
        <v>84</v>
      </c>
      <c r="B28" s="2" t="s">
        <v>174</v>
      </c>
      <c r="C28" s="1" t="s">
        <v>175</v>
      </c>
      <c r="D28" s="3" t="s">
        <v>36</v>
      </c>
      <c r="E28" s="3" t="s">
        <v>21</v>
      </c>
      <c r="F28" s="4" t="s">
        <v>22</v>
      </c>
      <c r="G28" s="4" t="s">
        <v>23</v>
      </c>
      <c r="H28" s="4" t="s">
        <v>24</v>
      </c>
      <c r="I28" s="4" t="s">
        <v>25</v>
      </c>
      <c r="J28" s="5" t="s">
        <v>25</v>
      </c>
      <c r="K28" s="5" t="s">
        <v>176</v>
      </c>
      <c r="L28" s="5" t="s">
        <v>177</v>
      </c>
      <c r="M28" s="5"/>
      <c r="N28" s="5" t="s">
        <v>178</v>
      </c>
      <c r="O28" s="5" t="s">
        <v>173</v>
      </c>
      <c r="P28" s="4" t="str">
        <f t="shared" si="0"/>
        <v>Outstanding</v>
      </c>
      <c r="Q28" s="13" t="s">
        <v>25</v>
      </c>
    </row>
    <row r="29" spans="1:17" ht="60" customHeight="1" x14ac:dyDescent="0.35">
      <c r="A29" s="11" t="s">
        <v>84</v>
      </c>
      <c r="B29" s="2" t="s">
        <v>179</v>
      </c>
      <c r="C29" s="1" t="s">
        <v>180</v>
      </c>
      <c r="D29" s="3" t="s">
        <v>36</v>
      </c>
      <c r="E29" s="3" t="s">
        <v>21</v>
      </c>
      <c r="F29" s="4" t="s">
        <v>22</v>
      </c>
      <c r="G29" s="4" t="s">
        <v>23</v>
      </c>
      <c r="H29" s="4" t="s">
        <v>24</v>
      </c>
      <c r="I29" s="4" t="s">
        <v>25</v>
      </c>
      <c r="J29" s="5" t="s">
        <v>25</v>
      </c>
      <c r="K29" s="5" t="s">
        <v>181</v>
      </c>
      <c r="L29" s="5" t="s">
        <v>182</v>
      </c>
      <c r="M29" s="5"/>
      <c r="N29" s="5" t="s">
        <v>183</v>
      </c>
      <c r="O29" s="5" t="s">
        <v>173</v>
      </c>
      <c r="P29" s="4" t="str">
        <f t="shared" si="0"/>
        <v>Outstanding</v>
      </c>
      <c r="Q29" s="13" t="s">
        <v>25</v>
      </c>
    </row>
    <row r="30" spans="1:17" ht="60" customHeight="1" x14ac:dyDescent="0.35">
      <c r="A30" s="11" t="s">
        <v>84</v>
      </c>
      <c r="B30" s="2" t="s">
        <v>184</v>
      </c>
      <c r="C30" s="1" t="s">
        <v>185</v>
      </c>
      <c r="D30" s="3" t="s">
        <v>36</v>
      </c>
      <c r="E30" s="3" t="s">
        <v>21</v>
      </c>
      <c r="F30" s="4" t="s">
        <v>22</v>
      </c>
      <c r="G30" s="4" t="s">
        <v>23</v>
      </c>
      <c r="H30" s="4" t="s">
        <v>24</v>
      </c>
      <c r="I30" s="4" t="s">
        <v>25</v>
      </c>
      <c r="J30" s="5" t="s">
        <v>25</v>
      </c>
      <c r="K30" s="5" t="s">
        <v>186</v>
      </c>
      <c r="L30" s="5" t="s">
        <v>187</v>
      </c>
      <c r="M30" s="5" t="s">
        <v>188</v>
      </c>
      <c r="N30" s="5" t="s">
        <v>189</v>
      </c>
      <c r="O30" s="5" t="s">
        <v>96</v>
      </c>
      <c r="P30" s="4" t="str">
        <f t="shared" si="0"/>
        <v>Outstanding</v>
      </c>
      <c r="Q30" s="13" t="s">
        <v>25</v>
      </c>
    </row>
    <row r="31" spans="1:17" ht="60" customHeight="1" x14ac:dyDescent="0.35">
      <c r="A31" s="11" t="s">
        <v>84</v>
      </c>
      <c r="B31" s="2" t="s">
        <v>190</v>
      </c>
      <c r="C31" s="1" t="s">
        <v>191</v>
      </c>
      <c r="D31" s="3" t="s">
        <v>36</v>
      </c>
      <c r="E31" s="3" t="s">
        <v>21</v>
      </c>
      <c r="F31" s="4" t="s">
        <v>22</v>
      </c>
      <c r="G31" s="4" t="s">
        <v>23</v>
      </c>
      <c r="H31" s="4" t="s">
        <v>24</v>
      </c>
      <c r="I31" s="4" t="s">
        <v>25</v>
      </c>
      <c r="J31" s="5" t="s">
        <v>25</v>
      </c>
      <c r="K31" s="5" t="s">
        <v>192</v>
      </c>
      <c r="L31" s="5" t="s">
        <v>193</v>
      </c>
      <c r="M31" s="5"/>
      <c r="N31" s="5" t="s">
        <v>194</v>
      </c>
      <c r="O31" s="5" t="s">
        <v>173</v>
      </c>
      <c r="P31" s="4" t="str">
        <f t="shared" si="0"/>
        <v>Outstanding</v>
      </c>
      <c r="Q31" s="13" t="s">
        <v>25</v>
      </c>
    </row>
    <row r="32" spans="1:17" ht="60" customHeight="1" x14ac:dyDescent="0.35">
      <c r="A32" s="11" t="s">
        <v>84</v>
      </c>
      <c r="B32" s="2" t="s">
        <v>195</v>
      </c>
      <c r="C32" s="1" t="s">
        <v>196</v>
      </c>
      <c r="D32" s="3" t="s">
        <v>36</v>
      </c>
      <c r="E32" s="3" t="s">
        <v>21</v>
      </c>
      <c r="F32" s="4" t="s">
        <v>22</v>
      </c>
      <c r="G32" s="4" t="s">
        <v>23</v>
      </c>
      <c r="H32" s="4" t="s">
        <v>24</v>
      </c>
      <c r="I32" s="4" t="s">
        <v>25</v>
      </c>
      <c r="J32" s="5" t="s">
        <v>25</v>
      </c>
      <c r="K32" s="5" t="s">
        <v>197</v>
      </c>
      <c r="L32" s="5" t="s">
        <v>198</v>
      </c>
      <c r="M32" s="5"/>
      <c r="N32" s="5" t="s">
        <v>199</v>
      </c>
      <c r="O32" s="5" t="s">
        <v>173</v>
      </c>
      <c r="P32" s="4" t="str">
        <f t="shared" si="0"/>
        <v>Outstanding</v>
      </c>
      <c r="Q32" s="13" t="s">
        <v>25</v>
      </c>
    </row>
    <row r="33" spans="1:17" ht="60" customHeight="1" x14ac:dyDescent="0.35">
      <c r="A33" s="11" t="s">
        <v>84</v>
      </c>
      <c r="B33" s="2" t="s">
        <v>200</v>
      </c>
      <c r="C33" s="1" t="s">
        <v>201</v>
      </c>
      <c r="D33" s="3" t="s">
        <v>36</v>
      </c>
      <c r="E33" s="3" t="s">
        <v>21</v>
      </c>
      <c r="F33" s="4" t="s">
        <v>22</v>
      </c>
      <c r="G33" s="4" t="s">
        <v>23</v>
      </c>
      <c r="H33" s="4" t="s">
        <v>24</v>
      </c>
      <c r="I33" s="4" t="s">
        <v>25</v>
      </c>
      <c r="J33" s="5" t="s">
        <v>25</v>
      </c>
      <c r="K33" s="5" t="s">
        <v>202</v>
      </c>
      <c r="L33" s="5" t="s">
        <v>203</v>
      </c>
      <c r="M33" s="5"/>
      <c r="N33" s="5" t="s">
        <v>204</v>
      </c>
      <c r="O33" s="5" t="s">
        <v>205</v>
      </c>
      <c r="P33" s="4" t="str">
        <f t="shared" si="0"/>
        <v>Outstanding</v>
      </c>
      <c r="Q33" s="13" t="s">
        <v>25</v>
      </c>
    </row>
    <row r="34" spans="1:17" ht="60" customHeight="1" x14ac:dyDescent="0.35">
      <c r="A34" s="11" t="s">
        <v>84</v>
      </c>
      <c r="B34" s="2" t="s">
        <v>206</v>
      </c>
      <c r="C34" s="1" t="s">
        <v>207</v>
      </c>
      <c r="D34" s="3" t="s">
        <v>36</v>
      </c>
      <c r="E34" s="3" t="s">
        <v>21</v>
      </c>
      <c r="F34" s="4" t="s">
        <v>22</v>
      </c>
      <c r="G34" s="4" t="s">
        <v>23</v>
      </c>
      <c r="H34" s="4" t="s">
        <v>24</v>
      </c>
      <c r="I34" s="4" t="s">
        <v>25</v>
      </c>
      <c r="J34" s="5" t="s">
        <v>25</v>
      </c>
      <c r="K34" s="5" t="s">
        <v>208</v>
      </c>
      <c r="L34" s="5" t="s">
        <v>209</v>
      </c>
      <c r="M34" s="5"/>
      <c r="N34" s="5" t="s">
        <v>210</v>
      </c>
      <c r="O34" s="5" t="s">
        <v>173</v>
      </c>
      <c r="P34" s="4" t="str">
        <f t="shared" si="0"/>
        <v>Outstanding</v>
      </c>
      <c r="Q34" s="13" t="s">
        <v>25</v>
      </c>
    </row>
    <row r="35" spans="1:17" ht="60" customHeight="1" x14ac:dyDescent="0.35">
      <c r="A35" s="11" t="s">
        <v>84</v>
      </c>
      <c r="B35" s="2" t="s">
        <v>211</v>
      </c>
      <c r="C35" s="1" t="s">
        <v>212</v>
      </c>
      <c r="D35" s="3" t="s">
        <v>36</v>
      </c>
      <c r="E35" s="3" t="s">
        <v>21</v>
      </c>
      <c r="F35" s="4" t="s">
        <v>22</v>
      </c>
      <c r="G35" s="4" t="s">
        <v>23</v>
      </c>
      <c r="H35" s="4" t="s">
        <v>24</v>
      </c>
      <c r="I35" s="4" t="s">
        <v>25</v>
      </c>
      <c r="J35" s="5" t="s">
        <v>25</v>
      </c>
      <c r="K35" s="5" t="s">
        <v>213</v>
      </c>
      <c r="L35" s="5" t="s">
        <v>214</v>
      </c>
      <c r="M35" s="5"/>
      <c r="N35" s="5" t="s">
        <v>215</v>
      </c>
      <c r="O35" s="5" t="s">
        <v>216</v>
      </c>
      <c r="P35" s="4" t="str">
        <f t="shared" si="0"/>
        <v>Outstanding</v>
      </c>
      <c r="Q35" s="13" t="s">
        <v>25</v>
      </c>
    </row>
    <row r="36" spans="1:17" ht="60" customHeight="1" x14ac:dyDescent="0.35">
      <c r="A36" s="11" t="s">
        <v>84</v>
      </c>
      <c r="B36" s="2" t="s">
        <v>217</v>
      </c>
      <c r="C36" s="1" t="s">
        <v>218</v>
      </c>
      <c r="D36" s="3" t="s">
        <v>36</v>
      </c>
      <c r="E36" s="3" t="s">
        <v>21</v>
      </c>
      <c r="F36" s="4" t="s">
        <v>22</v>
      </c>
      <c r="G36" s="4" t="s">
        <v>23</v>
      </c>
      <c r="H36" s="4" t="s">
        <v>24</v>
      </c>
      <c r="I36" s="4" t="s">
        <v>25</v>
      </c>
      <c r="J36" s="5" t="s">
        <v>25</v>
      </c>
      <c r="K36" s="5" t="s">
        <v>219</v>
      </c>
      <c r="L36" s="5" t="s">
        <v>220</v>
      </c>
      <c r="M36" s="5"/>
      <c r="N36" s="5" t="s">
        <v>221</v>
      </c>
      <c r="O36" s="5" t="s">
        <v>222</v>
      </c>
      <c r="P36" s="4" t="str">
        <f t="shared" si="0"/>
        <v>Outstanding</v>
      </c>
      <c r="Q36" s="13" t="s">
        <v>25</v>
      </c>
    </row>
    <row r="37" spans="1:17" ht="60" customHeight="1" x14ac:dyDescent="0.35">
      <c r="A37" s="11" t="s">
        <v>84</v>
      </c>
      <c r="B37" s="2" t="s">
        <v>223</v>
      </c>
      <c r="C37" s="1" t="s">
        <v>224</v>
      </c>
      <c r="D37" s="3" t="s">
        <v>36</v>
      </c>
      <c r="E37" s="3" t="s">
        <v>21</v>
      </c>
      <c r="F37" s="4" t="s">
        <v>22</v>
      </c>
      <c r="G37" s="4" t="s">
        <v>23</v>
      </c>
      <c r="H37" s="4" t="s">
        <v>24</v>
      </c>
      <c r="I37" s="4" t="s">
        <v>25</v>
      </c>
      <c r="J37" s="5" t="s">
        <v>25</v>
      </c>
      <c r="K37" s="5" t="s">
        <v>225</v>
      </c>
      <c r="L37" s="5" t="s">
        <v>226</v>
      </c>
      <c r="M37" s="5"/>
      <c r="N37" s="5" t="s">
        <v>227</v>
      </c>
      <c r="O37" s="5" t="s">
        <v>228</v>
      </c>
      <c r="P37" s="4" t="str">
        <f t="shared" si="0"/>
        <v>Outstanding</v>
      </c>
      <c r="Q37" s="13" t="s">
        <v>25</v>
      </c>
    </row>
    <row r="38" spans="1:17" ht="60" customHeight="1" x14ac:dyDescent="0.35">
      <c r="A38" s="11" t="s">
        <v>229</v>
      </c>
      <c r="B38" s="2" t="s">
        <v>230</v>
      </c>
      <c r="C38" s="1" t="s">
        <v>231</v>
      </c>
      <c r="D38" s="3" t="s">
        <v>36</v>
      </c>
      <c r="E38" s="3" t="s">
        <v>21</v>
      </c>
      <c r="F38" s="4" t="s">
        <v>22</v>
      </c>
      <c r="G38" s="4" t="s">
        <v>23</v>
      </c>
      <c r="H38" s="4" t="s">
        <v>24</v>
      </c>
      <c r="I38" s="4" t="s">
        <v>25</v>
      </c>
      <c r="J38" s="5" t="s">
        <v>25</v>
      </c>
      <c r="K38" s="5" t="s">
        <v>232</v>
      </c>
      <c r="L38" s="5" t="s">
        <v>233</v>
      </c>
      <c r="M38" s="5" t="s">
        <v>234</v>
      </c>
      <c r="N38" s="5" t="s">
        <v>235</v>
      </c>
      <c r="O38" s="5"/>
      <c r="P38" s="4" t="str">
        <f t="shared" si="0"/>
        <v>Outstanding</v>
      </c>
      <c r="Q38" s="13" t="s">
        <v>25</v>
      </c>
    </row>
    <row r="39" spans="1:17" ht="60" customHeight="1" x14ac:dyDescent="0.35">
      <c r="A39" s="11" t="s">
        <v>236</v>
      </c>
      <c r="B39" s="2" t="s">
        <v>237</v>
      </c>
      <c r="C39" s="1" t="s">
        <v>238</v>
      </c>
      <c r="D39" s="3" t="s">
        <v>20</v>
      </c>
      <c r="E39" s="3" t="s">
        <v>21</v>
      </c>
      <c r="F39" s="4" t="s">
        <v>22</v>
      </c>
      <c r="G39" s="4" t="s">
        <v>23</v>
      </c>
      <c r="H39" s="4" t="s">
        <v>24</v>
      </c>
      <c r="I39" s="4" t="s">
        <v>25</v>
      </c>
      <c r="J39" s="5" t="s">
        <v>25</v>
      </c>
      <c r="K39" s="5" t="s">
        <v>239</v>
      </c>
      <c r="L39" s="5" t="s">
        <v>240</v>
      </c>
      <c r="M39" s="5" t="s">
        <v>241</v>
      </c>
      <c r="N39" s="5" t="s">
        <v>242</v>
      </c>
      <c r="O39" s="5"/>
      <c r="P39" s="4" t="str">
        <f t="shared" si="0"/>
        <v>Outstanding</v>
      </c>
      <c r="Q39" s="13" t="s">
        <v>25</v>
      </c>
    </row>
    <row r="40" spans="1:17" ht="60" customHeight="1" x14ac:dyDescent="0.35">
      <c r="A40" s="11" t="s">
        <v>236</v>
      </c>
      <c r="B40" s="2" t="s">
        <v>243</v>
      </c>
      <c r="C40" s="1" t="s">
        <v>244</v>
      </c>
      <c r="D40" s="3" t="s">
        <v>20</v>
      </c>
      <c r="E40" s="3" t="s">
        <v>21</v>
      </c>
      <c r="F40" s="4" t="s">
        <v>22</v>
      </c>
      <c r="G40" s="4" t="s">
        <v>23</v>
      </c>
      <c r="H40" s="4" t="s">
        <v>24</v>
      </c>
      <c r="I40" s="4" t="s">
        <v>25</v>
      </c>
      <c r="J40" s="5" t="s">
        <v>25</v>
      </c>
      <c r="K40" s="5" t="s">
        <v>245</v>
      </c>
      <c r="L40" s="5" t="s">
        <v>246</v>
      </c>
      <c r="M40" s="5"/>
      <c r="N40" s="5" t="s">
        <v>247</v>
      </c>
      <c r="O40" s="5"/>
      <c r="P40" s="4" t="str">
        <f t="shared" si="0"/>
        <v>Outstanding</v>
      </c>
      <c r="Q40" s="13" t="s">
        <v>25</v>
      </c>
    </row>
    <row r="41" spans="1:17" ht="60" customHeight="1" x14ac:dyDescent="0.35">
      <c r="A41" s="11" t="s">
        <v>236</v>
      </c>
      <c r="B41" s="2" t="s">
        <v>248</v>
      </c>
      <c r="C41" s="1" t="s">
        <v>249</v>
      </c>
      <c r="D41" s="3" t="s">
        <v>20</v>
      </c>
      <c r="E41" s="3" t="s">
        <v>21</v>
      </c>
      <c r="F41" s="4" t="s">
        <v>22</v>
      </c>
      <c r="G41" s="4" t="s">
        <v>23</v>
      </c>
      <c r="H41" s="4" t="s">
        <v>24</v>
      </c>
      <c r="I41" s="4" t="s">
        <v>25</v>
      </c>
      <c r="J41" s="5" t="s">
        <v>25</v>
      </c>
      <c r="K41" s="5" t="s">
        <v>250</v>
      </c>
      <c r="L41" s="5" t="s">
        <v>251</v>
      </c>
      <c r="M41" s="5"/>
      <c r="N41" s="5" t="s">
        <v>252</v>
      </c>
      <c r="O41" s="5"/>
      <c r="P41" s="4" t="str">
        <f t="shared" si="0"/>
        <v>Outstanding</v>
      </c>
      <c r="Q41" s="13" t="s">
        <v>25</v>
      </c>
    </row>
    <row r="42" spans="1:17" ht="60" customHeight="1" x14ac:dyDescent="0.35">
      <c r="A42" s="11" t="s">
        <v>236</v>
      </c>
      <c r="B42" s="2" t="s">
        <v>253</v>
      </c>
      <c r="C42" s="1" t="s">
        <v>254</v>
      </c>
      <c r="D42" s="3" t="s">
        <v>20</v>
      </c>
      <c r="E42" s="3" t="s">
        <v>21</v>
      </c>
      <c r="F42" s="4" t="s">
        <v>22</v>
      </c>
      <c r="G42" s="4" t="s">
        <v>23</v>
      </c>
      <c r="H42" s="4" t="s">
        <v>24</v>
      </c>
      <c r="I42" s="4" t="s">
        <v>25</v>
      </c>
      <c r="J42" s="5" t="s">
        <v>25</v>
      </c>
      <c r="K42" s="5" t="s">
        <v>255</v>
      </c>
      <c r="L42" s="5" t="s">
        <v>256</v>
      </c>
      <c r="M42" s="5"/>
      <c r="N42" s="5" t="s">
        <v>257</v>
      </c>
      <c r="O42" s="5" t="s">
        <v>258</v>
      </c>
      <c r="P42" s="4" t="str">
        <f t="shared" si="0"/>
        <v>Outstanding</v>
      </c>
      <c r="Q42" s="13" t="s">
        <v>25</v>
      </c>
    </row>
    <row r="43" spans="1:17" ht="60" customHeight="1" x14ac:dyDescent="0.35">
      <c r="A43" s="11" t="s">
        <v>236</v>
      </c>
      <c r="B43" s="2" t="s">
        <v>259</v>
      </c>
      <c r="C43" s="1" t="s">
        <v>260</v>
      </c>
      <c r="D43" s="3" t="s">
        <v>36</v>
      </c>
      <c r="E43" s="3" t="s">
        <v>21</v>
      </c>
      <c r="F43" s="4" t="s">
        <v>22</v>
      </c>
      <c r="G43" s="4" t="s">
        <v>23</v>
      </c>
      <c r="H43" s="4" t="s">
        <v>24</v>
      </c>
      <c r="I43" s="4" t="s">
        <v>25</v>
      </c>
      <c r="J43" s="5" t="s">
        <v>25</v>
      </c>
      <c r="K43" s="5" t="s">
        <v>261</v>
      </c>
      <c r="L43" s="5" t="s">
        <v>262</v>
      </c>
      <c r="M43" s="5"/>
      <c r="N43" s="5" t="s">
        <v>263</v>
      </c>
      <c r="O43" s="5"/>
      <c r="P43" s="4" t="str">
        <f t="shared" si="0"/>
        <v>Outstanding</v>
      </c>
      <c r="Q43" s="13" t="s">
        <v>25</v>
      </c>
    </row>
    <row r="44" spans="1:17" ht="60" customHeight="1" x14ac:dyDescent="0.35">
      <c r="A44" s="11" t="s">
        <v>236</v>
      </c>
      <c r="B44" s="2" t="s">
        <v>264</v>
      </c>
      <c r="C44" s="1" t="s">
        <v>265</v>
      </c>
      <c r="D44" s="3" t="s">
        <v>20</v>
      </c>
      <c r="E44" s="3" t="s">
        <v>21</v>
      </c>
      <c r="F44" s="4" t="s">
        <v>22</v>
      </c>
      <c r="G44" s="4" t="s">
        <v>23</v>
      </c>
      <c r="H44" s="4" t="s">
        <v>24</v>
      </c>
      <c r="I44" s="4" t="s">
        <v>25</v>
      </c>
      <c r="J44" s="5" t="s">
        <v>25</v>
      </c>
      <c r="K44" s="5" t="s">
        <v>266</v>
      </c>
      <c r="L44" s="5" t="s">
        <v>267</v>
      </c>
      <c r="M44" s="5"/>
      <c r="N44" s="5" t="s">
        <v>268</v>
      </c>
      <c r="O44" s="5" t="s">
        <v>269</v>
      </c>
      <c r="P44" s="4" t="str">
        <f t="shared" si="0"/>
        <v>Outstanding</v>
      </c>
      <c r="Q44" s="13" t="s">
        <v>25</v>
      </c>
    </row>
    <row r="45" spans="1:17" ht="60" customHeight="1" x14ac:dyDescent="0.35">
      <c r="A45" s="11" t="s">
        <v>236</v>
      </c>
      <c r="B45" s="2" t="s">
        <v>270</v>
      </c>
      <c r="C45" s="1" t="s">
        <v>271</v>
      </c>
      <c r="D45" s="3" t="s">
        <v>20</v>
      </c>
      <c r="E45" s="3" t="s">
        <v>21</v>
      </c>
      <c r="F45" s="4" t="s">
        <v>22</v>
      </c>
      <c r="G45" s="4" t="s">
        <v>23</v>
      </c>
      <c r="H45" s="4" t="s">
        <v>24</v>
      </c>
      <c r="I45" s="4" t="s">
        <v>25</v>
      </c>
      <c r="J45" s="5" t="s">
        <v>25</v>
      </c>
      <c r="K45" s="5" t="s">
        <v>272</v>
      </c>
      <c r="L45" s="5" t="s">
        <v>273</v>
      </c>
      <c r="M45" s="5"/>
      <c r="N45" s="5" t="s">
        <v>274</v>
      </c>
      <c r="O45" s="5"/>
      <c r="P45" s="4" t="str">
        <f t="shared" si="0"/>
        <v>Outstanding</v>
      </c>
      <c r="Q45" s="13" t="s">
        <v>25</v>
      </c>
    </row>
    <row r="46" spans="1:17" ht="60" customHeight="1" x14ac:dyDescent="0.35">
      <c r="A46" s="11" t="s">
        <v>236</v>
      </c>
      <c r="B46" s="2" t="s">
        <v>275</v>
      </c>
      <c r="C46" s="1" t="s">
        <v>276</v>
      </c>
      <c r="D46" s="3" t="s">
        <v>36</v>
      </c>
      <c r="E46" s="3" t="s">
        <v>21</v>
      </c>
      <c r="F46" s="4" t="s">
        <v>22</v>
      </c>
      <c r="G46" s="4" t="s">
        <v>23</v>
      </c>
      <c r="H46" s="4" t="s">
        <v>24</v>
      </c>
      <c r="I46" s="4" t="s">
        <v>25</v>
      </c>
      <c r="J46" s="5" t="s">
        <v>25</v>
      </c>
      <c r="K46" s="5" t="s">
        <v>277</v>
      </c>
      <c r="L46" s="5" t="s">
        <v>278</v>
      </c>
      <c r="M46" s="5" t="s">
        <v>279</v>
      </c>
      <c r="N46" s="5" t="s">
        <v>280</v>
      </c>
      <c r="O46" s="5"/>
      <c r="P46" s="4" t="str">
        <f t="shared" si="0"/>
        <v>Outstanding</v>
      </c>
      <c r="Q46" s="13" t="s">
        <v>25</v>
      </c>
    </row>
    <row r="47" spans="1:17" ht="60" customHeight="1" x14ac:dyDescent="0.35">
      <c r="A47" s="11" t="s">
        <v>236</v>
      </c>
      <c r="B47" s="2" t="s">
        <v>281</v>
      </c>
      <c r="C47" s="1" t="s">
        <v>282</v>
      </c>
      <c r="D47" s="3" t="s">
        <v>20</v>
      </c>
      <c r="E47" s="3" t="s">
        <v>21</v>
      </c>
      <c r="F47" s="4" t="s">
        <v>22</v>
      </c>
      <c r="G47" s="4" t="s">
        <v>23</v>
      </c>
      <c r="H47" s="4" t="s">
        <v>24</v>
      </c>
      <c r="I47" s="4" t="s">
        <v>25</v>
      </c>
      <c r="J47" s="5" t="s">
        <v>25</v>
      </c>
      <c r="K47" s="5" t="s">
        <v>283</v>
      </c>
      <c r="L47" s="5" t="s">
        <v>284</v>
      </c>
      <c r="M47" s="5"/>
      <c r="N47" s="5" t="s">
        <v>285</v>
      </c>
      <c r="O47" s="5" t="s">
        <v>286</v>
      </c>
      <c r="P47" s="4" t="str">
        <f t="shared" si="0"/>
        <v>Outstanding</v>
      </c>
      <c r="Q47" s="13" t="s">
        <v>25</v>
      </c>
    </row>
    <row r="48" spans="1:17" ht="60" customHeight="1" x14ac:dyDescent="0.35">
      <c r="A48" s="11" t="s">
        <v>236</v>
      </c>
      <c r="B48" s="2" t="s">
        <v>287</v>
      </c>
      <c r="C48" s="1" t="s">
        <v>288</v>
      </c>
      <c r="D48" s="3" t="s">
        <v>20</v>
      </c>
      <c r="E48" s="3" t="s">
        <v>21</v>
      </c>
      <c r="F48" s="4" t="s">
        <v>22</v>
      </c>
      <c r="G48" s="4" t="s">
        <v>23</v>
      </c>
      <c r="H48" s="4" t="s">
        <v>24</v>
      </c>
      <c r="I48" s="4" t="s">
        <v>25</v>
      </c>
      <c r="J48" s="5" t="s">
        <v>25</v>
      </c>
      <c r="K48" s="5" t="s">
        <v>289</v>
      </c>
      <c r="L48" s="5" t="s">
        <v>290</v>
      </c>
      <c r="M48" s="5"/>
      <c r="N48" s="5" t="s">
        <v>291</v>
      </c>
      <c r="O48" s="5" t="s">
        <v>292</v>
      </c>
      <c r="P48" s="4" t="str">
        <f t="shared" si="0"/>
        <v>Outstanding</v>
      </c>
      <c r="Q48" s="13" t="s">
        <v>25</v>
      </c>
    </row>
    <row r="49" spans="1:17" ht="60" customHeight="1" x14ac:dyDescent="0.35">
      <c r="A49" s="11" t="s">
        <v>293</v>
      </c>
      <c r="B49" s="2" t="s">
        <v>294</v>
      </c>
      <c r="C49" s="1" t="s">
        <v>295</v>
      </c>
      <c r="D49" s="3" t="s">
        <v>20</v>
      </c>
      <c r="E49" s="3" t="s">
        <v>21</v>
      </c>
      <c r="F49" s="4" t="s">
        <v>22</v>
      </c>
      <c r="G49" s="4" t="s">
        <v>23</v>
      </c>
      <c r="H49" s="4" t="s">
        <v>24</v>
      </c>
      <c r="I49" s="4" t="s">
        <v>25</v>
      </c>
      <c r="J49" s="5" t="s">
        <v>25</v>
      </c>
      <c r="K49" s="5" t="s">
        <v>296</v>
      </c>
      <c r="L49" s="5" t="s">
        <v>297</v>
      </c>
      <c r="M49" s="5"/>
      <c r="N49" s="5" t="s">
        <v>298</v>
      </c>
      <c r="O49" s="5"/>
      <c r="P49" s="4" t="str">
        <f t="shared" si="0"/>
        <v>Outstanding</v>
      </c>
      <c r="Q49" s="13" t="s">
        <v>25</v>
      </c>
    </row>
    <row r="50" spans="1:17" ht="60" customHeight="1" x14ac:dyDescent="0.35">
      <c r="A50" s="11" t="s">
        <v>293</v>
      </c>
      <c r="B50" s="2" t="s">
        <v>299</v>
      </c>
      <c r="C50" s="1" t="s">
        <v>300</v>
      </c>
      <c r="D50" s="3" t="s">
        <v>20</v>
      </c>
      <c r="E50" s="3" t="s">
        <v>21</v>
      </c>
      <c r="F50" s="4" t="s">
        <v>22</v>
      </c>
      <c r="G50" s="4" t="s">
        <v>23</v>
      </c>
      <c r="H50" s="4" t="s">
        <v>24</v>
      </c>
      <c r="I50" s="4" t="s">
        <v>25</v>
      </c>
      <c r="J50" s="5" t="s">
        <v>25</v>
      </c>
      <c r="K50" s="5" t="s">
        <v>301</v>
      </c>
      <c r="L50" s="5" t="s">
        <v>302</v>
      </c>
      <c r="M50" s="5"/>
      <c r="N50" s="5" t="s">
        <v>303</v>
      </c>
      <c r="O50" s="5"/>
      <c r="P50" s="4" t="str">
        <f t="shared" si="0"/>
        <v>Outstanding</v>
      </c>
      <c r="Q50" s="13" t="s">
        <v>25</v>
      </c>
    </row>
    <row r="51" spans="1:17" ht="60" customHeight="1" x14ac:dyDescent="0.35">
      <c r="A51" s="11" t="s">
        <v>293</v>
      </c>
      <c r="B51" s="2" t="s">
        <v>304</v>
      </c>
      <c r="C51" s="1" t="s">
        <v>305</v>
      </c>
      <c r="D51" s="3" t="s">
        <v>20</v>
      </c>
      <c r="E51" s="3" t="s">
        <v>21</v>
      </c>
      <c r="F51" s="4" t="s">
        <v>22</v>
      </c>
      <c r="G51" s="4" t="s">
        <v>23</v>
      </c>
      <c r="H51" s="4" t="s">
        <v>24</v>
      </c>
      <c r="I51" s="4" t="s">
        <v>25</v>
      </c>
      <c r="J51" s="5" t="s">
        <v>25</v>
      </c>
      <c r="K51" s="5" t="s">
        <v>306</v>
      </c>
      <c r="L51" s="5" t="s">
        <v>307</v>
      </c>
      <c r="M51" s="5"/>
      <c r="N51" s="5" t="s">
        <v>308</v>
      </c>
      <c r="O51" s="5"/>
      <c r="P51" s="4" t="str">
        <f t="shared" si="0"/>
        <v>Outstanding</v>
      </c>
      <c r="Q51" s="13" t="s">
        <v>25</v>
      </c>
    </row>
    <row r="52" spans="1:17" ht="60" customHeight="1" x14ac:dyDescent="0.35">
      <c r="A52" s="11" t="s">
        <v>293</v>
      </c>
      <c r="B52" s="2" t="s">
        <v>309</v>
      </c>
      <c r="C52" s="1" t="s">
        <v>310</v>
      </c>
      <c r="D52" s="3" t="s">
        <v>20</v>
      </c>
      <c r="E52" s="3" t="s">
        <v>21</v>
      </c>
      <c r="F52" s="4" t="s">
        <v>22</v>
      </c>
      <c r="G52" s="4" t="s">
        <v>23</v>
      </c>
      <c r="H52" s="4" t="s">
        <v>24</v>
      </c>
      <c r="I52" s="4" t="s">
        <v>25</v>
      </c>
      <c r="J52" s="5" t="s">
        <v>25</v>
      </c>
      <c r="K52" s="5" t="s">
        <v>311</v>
      </c>
      <c r="L52" s="5" t="s">
        <v>312</v>
      </c>
      <c r="M52" s="5"/>
      <c r="N52" s="5" t="s">
        <v>313</v>
      </c>
      <c r="O52" s="5" t="s">
        <v>314</v>
      </c>
      <c r="P52" s="4" t="str">
        <f t="shared" si="0"/>
        <v>Outstanding</v>
      </c>
      <c r="Q52" s="13" t="s">
        <v>25</v>
      </c>
    </row>
    <row r="53" spans="1:17" ht="60" customHeight="1" x14ac:dyDescent="0.35">
      <c r="A53" s="11" t="s">
        <v>293</v>
      </c>
      <c r="B53" s="2" t="s">
        <v>315</v>
      </c>
      <c r="C53" s="1" t="s">
        <v>316</v>
      </c>
      <c r="D53" s="3" t="s">
        <v>36</v>
      </c>
      <c r="E53" s="3" t="s">
        <v>21</v>
      </c>
      <c r="F53" s="4" t="s">
        <v>22</v>
      </c>
      <c r="G53" s="4" t="s">
        <v>23</v>
      </c>
      <c r="H53" s="4" t="s">
        <v>24</v>
      </c>
      <c r="I53" s="4" t="s">
        <v>25</v>
      </c>
      <c r="J53" s="5" t="s">
        <v>25</v>
      </c>
      <c r="K53" s="5" t="s">
        <v>317</v>
      </c>
      <c r="L53" s="5" t="s">
        <v>318</v>
      </c>
      <c r="M53" s="5"/>
      <c r="N53" s="5" t="s">
        <v>319</v>
      </c>
      <c r="O53" s="5" t="s">
        <v>320</v>
      </c>
      <c r="P53" s="4" t="str">
        <f t="shared" si="0"/>
        <v>Outstanding</v>
      </c>
      <c r="Q53" s="13" t="s">
        <v>25</v>
      </c>
    </row>
    <row r="54" spans="1:17" ht="60" customHeight="1" x14ac:dyDescent="0.35">
      <c r="A54" s="11" t="s">
        <v>293</v>
      </c>
      <c r="B54" s="2" t="s">
        <v>321</v>
      </c>
      <c r="C54" s="1" t="s">
        <v>322</v>
      </c>
      <c r="D54" s="3" t="s">
        <v>20</v>
      </c>
      <c r="E54" s="3" t="s">
        <v>21</v>
      </c>
      <c r="F54" s="4" t="s">
        <v>22</v>
      </c>
      <c r="G54" s="4" t="s">
        <v>23</v>
      </c>
      <c r="H54" s="4" t="s">
        <v>24</v>
      </c>
      <c r="I54" s="4" t="s">
        <v>25</v>
      </c>
      <c r="J54" s="5" t="s">
        <v>25</v>
      </c>
      <c r="K54" s="5" t="s">
        <v>323</v>
      </c>
      <c r="L54" s="5" t="s">
        <v>324</v>
      </c>
      <c r="M54" s="5"/>
      <c r="N54" s="5" t="s">
        <v>325</v>
      </c>
      <c r="O54" s="5"/>
      <c r="P54" s="4" t="str">
        <f t="shared" si="0"/>
        <v>Outstanding</v>
      </c>
      <c r="Q54" s="13" t="s">
        <v>25</v>
      </c>
    </row>
    <row r="55" spans="1:17" ht="60" customHeight="1" x14ac:dyDescent="0.35">
      <c r="A55" s="11" t="s">
        <v>326</v>
      </c>
      <c r="B55" s="2" t="s">
        <v>327</v>
      </c>
      <c r="C55" s="1" t="s">
        <v>328</v>
      </c>
      <c r="D55" s="3" t="s">
        <v>20</v>
      </c>
      <c r="E55" s="3" t="s">
        <v>21</v>
      </c>
      <c r="F55" s="4" t="s">
        <v>22</v>
      </c>
      <c r="G55" s="4" t="s">
        <v>23</v>
      </c>
      <c r="H55" s="4" t="s">
        <v>24</v>
      </c>
      <c r="I55" s="4" t="s">
        <v>25</v>
      </c>
      <c r="J55" s="5" t="s">
        <v>25</v>
      </c>
      <c r="K55" s="5" t="s">
        <v>329</v>
      </c>
      <c r="L55" s="5" t="s">
        <v>330</v>
      </c>
      <c r="M55" s="5" t="s">
        <v>331</v>
      </c>
      <c r="N55" s="5" t="s">
        <v>332</v>
      </c>
      <c r="O55" s="5"/>
      <c r="P55" s="4" t="str">
        <f t="shared" si="0"/>
        <v>Outstanding</v>
      </c>
      <c r="Q55" s="13" t="s">
        <v>25</v>
      </c>
    </row>
    <row r="56" spans="1:17" ht="60" customHeight="1" x14ac:dyDescent="0.35">
      <c r="A56" s="11" t="s">
        <v>326</v>
      </c>
      <c r="B56" s="2" t="s">
        <v>333</v>
      </c>
      <c r="C56" s="1" t="s">
        <v>334</v>
      </c>
      <c r="D56" s="3" t="s">
        <v>36</v>
      </c>
      <c r="E56" s="3" t="s">
        <v>21</v>
      </c>
      <c r="F56" s="4" t="s">
        <v>22</v>
      </c>
      <c r="G56" s="4" t="s">
        <v>23</v>
      </c>
      <c r="H56" s="4" t="s">
        <v>24</v>
      </c>
      <c r="I56" s="4" t="s">
        <v>25</v>
      </c>
      <c r="J56" s="5" t="s">
        <v>25</v>
      </c>
      <c r="K56" s="5" t="s">
        <v>335</v>
      </c>
      <c r="L56" s="5" t="s">
        <v>336</v>
      </c>
      <c r="M56" s="5" t="s">
        <v>337</v>
      </c>
      <c r="N56" s="5" t="s">
        <v>338</v>
      </c>
      <c r="O56" s="5"/>
      <c r="P56" s="4" t="str">
        <f t="shared" si="0"/>
        <v>Outstanding</v>
      </c>
      <c r="Q56" s="13" t="s">
        <v>25</v>
      </c>
    </row>
    <row r="57" spans="1:17" ht="60" customHeight="1" x14ac:dyDescent="0.35">
      <c r="A57" s="11" t="s">
        <v>326</v>
      </c>
      <c r="B57" s="2" t="s">
        <v>339</v>
      </c>
      <c r="C57" s="1" t="s">
        <v>340</v>
      </c>
      <c r="D57" s="3" t="s">
        <v>20</v>
      </c>
      <c r="E57" s="3" t="s">
        <v>21</v>
      </c>
      <c r="F57" s="4" t="s">
        <v>22</v>
      </c>
      <c r="G57" s="4" t="s">
        <v>23</v>
      </c>
      <c r="H57" s="4" t="s">
        <v>24</v>
      </c>
      <c r="I57" s="4" t="s">
        <v>25</v>
      </c>
      <c r="J57" s="5" t="s">
        <v>25</v>
      </c>
      <c r="K57" s="5" t="s">
        <v>341</v>
      </c>
      <c r="L57" s="5" t="s">
        <v>342</v>
      </c>
      <c r="M57" s="5" t="s">
        <v>343</v>
      </c>
      <c r="N57" s="5" t="s">
        <v>344</v>
      </c>
      <c r="O57" s="5"/>
      <c r="P57" s="4" t="str">
        <f t="shared" si="0"/>
        <v>Outstanding</v>
      </c>
      <c r="Q57" s="13" t="s">
        <v>25</v>
      </c>
    </row>
    <row r="58" spans="1:17" ht="60" customHeight="1" x14ac:dyDescent="0.35">
      <c r="A58" s="11" t="s">
        <v>326</v>
      </c>
      <c r="B58" s="2" t="s">
        <v>345</v>
      </c>
      <c r="C58" s="1" t="s">
        <v>346</v>
      </c>
      <c r="D58" s="3" t="s">
        <v>20</v>
      </c>
      <c r="E58" s="3" t="s">
        <v>21</v>
      </c>
      <c r="F58" s="4" t="s">
        <v>22</v>
      </c>
      <c r="G58" s="4" t="s">
        <v>23</v>
      </c>
      <c r="H58" s="4" t="s">
        <v>24</v>
      </c>
      <c r="I58" s="4" t="s">
        <v>25</v>
      </c>
      <c r="J58" s="5" t="s">
        <v>25</v>
      </c>
      <c r="K58" s="5" t="s">
        <v>347</v>
      </c>
      <c r="L58" s="5" t="s">
        <v>348</v>
      </c>
      <c r="M58" s="5" t="s">
        <v>343</v>
      </c>
      <c r="N58" s="5" t="s">
        <v>349</v>
      </c>
      <c r="O58" s="5"/>
      <c r="P58" s="4" t="str">
        <f t="shared" si="0"/>
        <v>Outstanding</v>
      </c>
      <c r="Q58" s="13" t="s">
        <v>25</v>
      </c>
    </row>
    <row r="59" spans="1:17" ht="60" customHeight="1" x14ac:dyDescent="0.35">
      <c r="A59" s="11" t="s">
        <v>326</v>
      </c>
      <c r="B59" s="2" t="s">
        <v>350</v>
      </c>
      <c r="C59" s="1" t="s">
        <v>351</v>
      </c>
      <c r="D59" s="3" t="s">
        <v>20</v>
      </c>
      <c r="E59" s="3" t="s">
        <v>21</v>
      </c>
      <c r="F59" s="4" t="s">
        <v>22</v>
      </c>
      <c r="G59" s="4" t="s">
        <v>23</v>
      </c>
      <c r="H59" s="4" t="s">
        <v>24</v>
      </c>
      <c r="I59" s="4" t="s">
        <v>25</v>
      </c>
      <c r="J59" s="5" t="s">
        <v>25</v>
      </c>
      <c r="K59" s="5" t="s">
        <v>352</v>
      </c>
      <c r="L59" s="5" t="s">
        <v>353</v>
      </c>
      <c r="M59" s="5" t="s">
        <v>354</v>
      </c>
      <c r="N59" s="5" t="s">
        <v>355</v>
      </c>
      <c r="O59" s="5"/>
      <c r="P59" s="4" t="str">
        <f t="shared" si="0"/>
        <v>Outstanding</v>
      </c>
      <c r="Q59" s="13" t="s">
        <v>25</v>
      </c>
    </row>
    <row r="60" spans="1:17" ht="60" customHeight="1" x14ac:dyDescent="0.35">
      <c r="A60" s="11" t="s">
        <v>326</v>
      </c>
      <c r="B60" s="2" t="s">
        <v>356</v>
      </c>
      <c r="C60" s="1" t="s">
        <v>357</v>
      </c>
      <c r="D60" s="3" t="s">
        <v>20</v>
      </c>
      <c r="E60" s="3" t="s">
        <v>21</v>
      </c>
      <c r="F60" s="4" t="s">
        <v>22</v>
      </c>
      <c r="G60" s="4" t="s">
        <v>23</v>
      </c>
      <c r="H60" s="4" t="s">
        <v>24</v>
      </c>
      <c r="I60" s="4" t="s">
        <v>25</v>
      </c>
      <c r="J60" s="5" t="s">
        <v>25</v>
      </c>
      <c r="K60" s="5" t="s">
        <v>358</v>
      </c>
      <c r="L60" s="5" t="s">
        <v>359</v>
      </c>
      <c r="M60" s="5" t="s">
        <v>360</v>
      </c>
      <c r="N60" s="5" t="s">
        <v>361</v>
      </c>
      <c r="O60" s="5"/>
      <c r="P60" s="4" t="str">
        <f t="shared" si="0"/>
        <v>Outstanding</v>
      </c>
      <c r="Q60" s="13" t="s">
        <v>25</v>
      </c>
    </row>
    <row r="61" spans="1:17" ht="60" customHeight="1" x14ac:dyDescent="0.35">
      <c r="A61" s="11" t="s">
        <v>326</v>
      </c>
      <c r="B61" s="2" t="s">
        <v>362</v>
      </c>
      <c r="C61" s="1" t="s">
        <v>363</v>
      </c>
      <c r="D61" s="3" t="s">
        <v>36</v>
      </c>
      <c r="E61" s="3" t="s">
        <v>21</v>
      </c>
      <c r="F61" s="4" t="s">
        <v>22</v>
      </c>
      <c r="G61" s="4" t="s">
        <v>23</v>
      </c>
      <c r="H61" s="4" t="s">
        <v>24</v>
      </c>
      <c r="I61" s="4" t="s">
        <v>25</v>
      </c>
      <c r="J61" s="5" t="s">
        <v>25</v>
      </c>
      <c r="K61" s="5" t="s">
        <v>364</v>
      </c>
      <c r="L61" s="5" t="s">
        <v>365</v>
      </c>
      <c r="M61" s="5"/>
      <c r="N61" s="5" t="s">
        <v>366</v>
      </c>
      <c r="O61" s="5"/>
      <c r="P61" s="4" t="str">
        <f t="shared" si="0"/>
        <v>Outstanding</v>
      </c>
      <c r="Q61" s="13" t="s">
        <v>25</v>
      </c>
    </row>
    <row r="62" spans="1:17" ht="60" customHeight="1" x14ac:dyDescent="0.35">
      <c r="A62" s="11" t="s">
        <v>326</v>
      </c>
      <c r="B62" s="2" t="s">
        <v>367</v>
      </c>
      <c r="C62" s="1" t="s">
        <v>368</v>
      </c>
      <c r="D62" s="3" t="s">
        <v>36</v>
      </c>
      <c r="E62" s="3" t="s">
        <v>21</v>
      </c>
      <c r="F62" s="4" t="s">
        <v>22</v>
      </c>
      <c r="G62" s="4" t="s">
        <v>23</v>
      </c>
      <c r="H62" s="4" t="s">
        <v>24</v>
      </c>
      <c r="I62" s="4" t="s">
        <v>25</v>
      </c>
      <c r="J62" s="5" t="s">
        <v>25</v>
      </c>
      <c r="K62" s="5" t="s">
        <v>369</v>
      </c>
      <c r="L62" s="5" t="s">
        <v>370</v>
      </c>
      <c r="M62" s="5" t="s">
        <v>371</v>
      </c>
      <c r="N62" s="5" t="s">
        <v>372</v>
      </c>
      <c r="O62" s="5" t="s">
        <v>373</v>
      </c>
      <c r="P62" s="4" t="str">
        <f t="shared" si="0"/>
        <v>Outstanding</v>
      </c>
      <c r="Q62" s="13" t="s">
        <v>25</v>
      </c>
    </row>
    <row r="63" spans="1:17" ht="60" customHeight="1" x14ac:dyDescent="0.35">
      <c r="A63" s="11" t="s">
        <v>326</v>
      </c>
      <c r="B63" s="2" t="s">
        <v>374</v>
      </c>
      <c r="C63" s="1" t="s">
        <v>375</v>
      </c>
      <c r="D63" s="3" t="s">
        <v>36</v>
      </c>
      <c r="E63" s="3" t="s">
        <v>21</v>
      </c>
      <c r="F63" s="4" t="s">
        <v>22</v>
      </c>
      <c r="G63" s="4" t="s">
        <v>23</v>
      </c>
      <c r="H63" s="4" t="s">
        <v>24</v>
      </c>
      <c r="I63" s="4" t="s">
        <v>25</v>
      </c>
      <c r="J63" s="5" t="s">
        <v>25</v>
      </c>
      <c r="K63" s="5" t="s">
        <v>376</v>
      </c>
      <c r="L63" s="5" t="s">
        <v>377</v>
      </c>
      <c r="M63" s="5"/>
      <c r="N63" s="5" t="s">
        <v>378</v>
      </c>
      <c r="O63" s="5"/>
      <c r="P63" s="4" t="str">
        <f t="shared" si="0"/>
        <v>Outstanding</v>
      </c>
      <c r="Q63" s="13" t="s">
        <v>25</v>
      </c>
    </row>
    <row r="64" spans="1:17" ht="60" customHeight="1" x14ac:dyDescent="0.35">
      <c r="A64" s="11" t="s">
        <v>326</v>
      </c>
      <c r="B64" s="2" t="s">
        <v>379</v>
      </c>
      <c r="C64" s="1" t="s">
        <v>380</v>
      </c>
      <c r="D64" s="3" t="s">
        <v>36</v>
      </c>
      <c r="E64" s="3" t="s">
        <v>21</v>
      </c>
      <c r="F64" s="4" t="s">
        <v>22</v>
      </c>
      <c r="G64" s="4" t="s">
        <v>23</v>
      </c>
      <c r="H64" s="4" t="s">
        <v>24</v>
      </c>
      <c r="I64" s="4" t="s">
        <v>25</v>
      </c>
      <c r="J64" s="5" t="s">
        <v>25</v>
      </c>
      <c r="K64" s="5" t="s">
        <v>381</v>
      </c>
      <c r="L64" s="5" t="s">
        <v>382</v>
      </c>
      <c r="M64" s="5"/>
      <c r="N64" s="5" t="s">
        <v>383</v>
      </c>
      <c r="O64" s="5"/>
      <c r="P64" s="4" t="str">
        <f t="shared" si="0"/>
        <v>Outstanding</v>
      </c>
      <c r="Q64" s="13" t="s">
        <v>25</v>
      </c>
    </row>
    <row r="65" spans="1:17" ht="60" customHeight="1" x14ac:dyDescent="0.35">
      <c r="A65" s="11" t="s">
        <v>326</v>
      </c>
      <c r="B65" s="2" t="s">
        <v>384</v>
      </c>
      <c r="C65" s="1" t="s">
        <v>385</v>
      </c>
      <c r="D65" s="3" t="s">
        <v>20</v>
      </c>
      <c r="E65" s="3" t="s">
        <v>21</v>
      </c>
      <c r="F65" s="4" t="s">
        <v>22</v>
      </c>
      <c r="G65" s="4" t="s">
        <v>23</v>
      </c>
      <c r="H65" s="4" t="s">
        <v>24</v>
      </c>
      <c r="I65" s="4" t="s">
        <v>25</v>
      </c>
      <c r="J65" s="5" t="s">
        <v>25</v>
      </c>
      <c r="K65" s="5" t="s">
        <v>386</v>
      </c>
      <c r="L65" s="5" t="s">
        <v>387</v>
      </c>
      <c r="M65" s="5" t="s">
        <v>388</v>
      </c>
      <c r="N65" s="5" t="s">
        <v>389</v>
      </c>
      <c r="O65" s="5"/>
      <c r="P65" s="4" t="str">
        <f t="shared" si="0"/>
        <v>Outstanding</v>
      </c>
      <c r="Q65" s="13" t="s">
        <v>25</v>
      </c>
    </row>
    <row r="66" spans="1:17" ht="60" customHeight="1" x14ac:dyDescent="0.35">
      <c r="A66" s="11" t="s">
        <v>390</v>
      </c>
      <c r="B66" s="2" t="s">
        <v>391</v>
      </c>
      <c r="C66" s="1" t="s">
        <v>392</v>
      </c>
      <c r="D66" s="3" t="s">
        <v>20</v>
      </c>
      <c r="E66" s="3" t="s">
        <v>21</v>
      </c>
      <c r="F66" s="4" t="s">
        <v>22</v>
      </c>
      <c r="G66" s="4" t="s">
        <v>23</v>
      </c>
      <c r="H66" s="4" t="s">
        <v>24</v>
      </c>
      <c r="I66" s="4" t="s">
        <v>25</v>
      </c>
      <c r="J66" s="5" t="s">
        <v>25</v>
      </c>
      <c r="K66" s="5" t="s">
        <v>393</v>
      </c>
      <c r="L66" s="5" t="s">
        <v>394</v>
      </c>
      <c r="M66" s="5"/>
      <c r="N66" s="5" t="s">
        <v>395</v>
      </c>
      <c r="O66" s="5"/>
      <c r="P66" s="4" t="str">
        <f t="shared" si="0"/>
        <v>Outstanding</v>
      </c>
      <c r="Q66" s="13" t="s">
        <v>25</v>
      </c>
    </row>
    <row r="67" spans="1:17" ht="60" customHeight="1" x14ac:dyDescent="0.35">
      <c r="A67" s="11" t="s">
        <v>390</v>
      </c>
      <c r="B67" s="2" t="s">
        <v>396</v>
      </c>
      <c r="C67" s="1" t="s">
        <v>397</v>
      </c>
      <c r="D67" s="3" t="s">
        <v>20</v>
      </c>
      <c r="E67" s="3" t="s">
        <v>21</v>
      </c>
      <c r="F67" s="4" t="s">
        <v>22</v>
      </c>
      <c r="G67" s="4" t="s">
        <v>23</v>
      </c>
      <c r="H67" s="4" t="s">
        <v>24</v>
      </c>
      <c r="I67" s="4" t="s">
        <v>25</v>
      </c>
      <c r="J67" s="5" t="s">
        <v>25</v>
      </c>
      <c r="K67" s="5" t="s">
        <v>398</v>
      </c>
      <c r="L67" s="5" t="s">
        <v>399</v>
      </c>
      <c r="M67" s="5"/>
      <c r="N67" s="5" t="s">
        <v>400</v>
      </c>
      <c r="O67" s="5"/>
      <c r="P67" s="4" t="str">
        <f t="shared" si="0"/>
        <v>Outstanding</v>
      </c>
      <c r="Q67" s="13" t="s">
        <v>25</v>
      </c>
    </row>
    <row r="68" spans="1:17" ht="60" customHeight="1" x14ac:dyDescent="0.35">
      <c r="A68" s="11" t="s">
        <v>390</v>
      </c>
      <c r="B68" s="2" t="s">
        <v>401</v>
      </c>
      <c r="C68" s="1" t="s">
        <v>402</v>
      </c>
      <c r="D68" s="3" t="s">
        <v>20</v>
      </c>
      <c r="E68" s="3" t="s">
        <v>21</v>
      </c>
      <c r="F68" s="4" t="s">
        <v>22</v>
      </c>
      <c r="G68" s="4" t="s">
        <v>23</v>
      </c>
      <c r="H68" s="4" t="s">
        <v>24</v>
      </c>
      <c r="I68" s="4" t="s">
        <v>25</v>
      </c>
      <c r="J68" s="5" t="s">
        <v>25</v>
      </c>
      <c r="K68" s="5" t="s">
        <v>403</v>
      </c>
      <c r="L68" s="5" t="s">
        <v>404</v>
      </c>
      <c r="M68" s="5"/>
      <c r="N68" s="5" t="s">
        <v>405</v>
      </c>
      <c r="O68" s="5"/>
      <c r="P68" s="4" t="str">
        <f t="shared" si="0"/>
        <v>Outstanding</v>
      </c>
      <c r="Q68" s="13" t="s">
        <v>25</v>
      </c>
    </row>
    <row r="69" spans="1:17" ht="60" customHeight="1" x14ac:dyDescent="0.35">
      <c r="A69" s="11" t="s">
        <v>390</v>
      </c>
      <c r="B69" s="2" t="s">
        <v>406</v>
      </c>
      <c r="C69" s="1" t="s">
        <v>407</v>
      </c>
      <c r="D69" s="3" t="s">
        <v>36</v>
      </c>
      <c r="E69" s="3" t="s">
        <v>21</v>
      </c>
      <c r="F69" s="4" t="s">
        <v>22</v>
      </c>
      <c r="G69" s="4" t="s">
        <v>23</v>
      </c>
      <c r="H69" s="4" t="s">
        <v>24</v>
      </c>
      <c r="I69" s="4" t="s">
        <v>25</v>
      </c>
      <c r="J69" s="5" t="s">
        <v>25</v>
      </c>
      <c r="K69" s="5" t="s">
        <v>408</v>
      </c>
      <c r="L69" s="5" t="s">
        <v>409</v>
      </c>
      <c r="M69" s="5"/>
      <c r="N69" s="5" t="s">
        <v>410</v>
      </c>
      <c r="O69" s="5"/>
      <c r="P69" s="4" t="str">
        <f t="shared" si="0"/>
        <v>Outstanding</v>
      </c>
      <c r="Q69" s="13" t="s">
        <v>25</v>
      </c>
    </row>
    <row r="70" spans="1:17" ht="60" customHeight="1" x14ac:dyDescent="0.35">
      <c r="A70" s="11" t="s">
        <v>390</v>
      </c>
      <c r="B70" s="2" t="s">
        <v>411</v>
      </c>
      <c r="C70" s="1" t="s">
        <v>412</v>
      </c>
      <c r="D70" s="3" t="s">
        <v>20</v>
      </c>
      <c r="E70" s="3" t="s">
        <v>21</v>
      </c>
      <c r="F70" s="4" t="s">
        <v>22</v>
      </c>
      <c r="G70" s="4" t="s">
        <v>23</v>
      </c>
      <c r="H70" s="4" t="s">
        <v>24</v>
      </c>
      <c r="I70" s="4" t="s">
        <v>25</v>
      </c>
      <c r="J70" s="5" t="s">
        <v>25</v>
      </c>
      <c r="K70" s="5" t="s">
        <v>413</v>
      </c>
      <c r="L70" s="5" t="s">
        <v>414</v>
      </c>
      <c r="M70" s="5"/>
      <c r="N70" s="5" t="s">
        <v>415</v>
      </c>
      <c r="O70" s="5"/>
      <c r="P70" s="4" t="str">
        <f t="shared" si="0"/>
        <v>Outstanding</v>
      </c>
      <c r="Q70" s="13" t="s">
        <v>25</v>
      </c>
    </row>
    <row r="71" spans="1:17" ht="60" customHeight="1" x14ac:dyDescent="0.35">
      <c r="A71" s="11" t="s">
        <v>416</v>
      </c>
      <c r="B71" s="2" t="s">
        <v>417</v>
      </c>
      <c r="C71" s="1" t="s">
        <v>418</v>
      </c>
      <c r="D71" s="3" t="s">
        <v>20</v>
      </c>
      <c r="E71" s="3" t="s">
        <v>21</v>
      </c>
      <c r="F71" s="4" t="s">
        <v>22</v>
      </c>
      <c r="G71" s="4" t="s">
        <v>23</v>
      </c>
      <c r="H71" s="4" t="s">
        <v>24</v>
      </c>
      <c r="I71" s="4" t="s">
        <v>25</v>
      </c>
      <c r="J71" s="5" t="s">
        <v>25</v>
      </c>
      <c r="K71" s="5" t="s">
        <v>419</v>
      </c>
      <c r="L71" s="5" t="s">
        <v>420</v>
      </c>
      <c r="M71" s="5"/>
      <c r="N71" s="5" t="s">
        <v>421</v>
      </c>
      <c r="O71" s="5" t="s">
        <v>422</v>
      </c>
      <c r="P71" s="4" t="str">
        <f t="shared" si="0"/>
        <v>Outstanding</v>
      </c>
      <c r="Q71" s="13" t="s">
        <v>25</v>
      </c>
    </row>
    <row r="72" spans="1:17" ht="60" customHeight="1" x14ac:dyDescent="0.35">
      <c r="A72" s="11" t="s">
        <v>416</v>
      </c>
      <c r="B72" s="2" t="s">
        <v>423</v>
      </c>
      <c r="C72" s="1" t="s">
        <v>424</v>
      </c>
      <c r="D72" s="3" t="s">
        <v>36</v>
      </c>
      <c r="E72" s="3" t="s">
        <v>21</v>
      </c>
      <c r="F72" s="4" t="s">
        <v>22</v>
      </c>
      <c r="G72" s="4" t="s">
        <v>23</v>
      </c>
      <c r="H72" s="4" t="s">
        <v>24</v>
      </c>
      <c r="I72" s="4" t="s">
        <v>25</v>
      </c>
      <c r="J72" s="5" t="s">
        <v>25</v>
      </c>
      <c r="K72" s="5" t="s">
        <v>425</v>
      </c>
      <c r="L72" s="5" t="s">
        <v>426</v>
      </c>
      <c r="M72" s="5"/>
      <c r="N72" s="5" t="s">
        <v>427</v>
      </c>
      <c r="O72" s="5"/>
      <c r="P72" s="4" t="str">
        <f t="shared" si="0"/>
        <v>Outstanding</v>
      </c>
      <c r="Q72" s="13" t="s">
        <v>25</v>
      </c>
    </row>
    <row r="73" spans="1:17" ht="60" customHeight="1" x14ac:dyDescent="0.35">
      <c r="A73" s="12" t="s">
        <v>416</v>
      </c>
      <c r="B73" s="6" t="s">
        <v>428</v>
      </c>
      <c r="C73" s="7" t="s">
        <v>429</v>
      </c>
      <c r="D73" s="8" t="s">
        <v>20</v>
      </c>
      <c r="E73" s="8" t="s">
        <v>21</v>
      </c>
      <c r="F73" s="9" t="s">
        <v>22</v>
      </c>
      <c r="G73" s="9" t="s">
        <v>23</v>
      </c>
      <c r="H73" s="9" t="s">
        <v>24</v>
      </c>
      <c r="I73" s="9" t="s">
        <v>25</v>
      </c>
      <c r="J73" s="10" t="s">
        <v>25</v>
      </c>
      <c r="K73" s="10" t="s">
        <v>430</v>
      </c>
      <c r="L73" s="10" t="s">
        <v>431</v>
      </c>
      <c r="M73" s="10"/>
      <c r="N73" s="10" t="s">
        <v>432</v>
      </c>
      <c r="O73" s="10" t="s">
        <v>433</v>
      </c>
      <c r="P73" s="9" t="str">
        <f t="shared" si="0"/>
        <v>Outstanding</v>
      </c>
      <c r="Q73" s="14" t="s">
        <v>25</v>
      </c>
    </row>
    <row r="77" spans="1:17" ht="32" customHeight="1" x14ac:dyDescent="0.35">
      <c r="A77" s="288" t="s">
        <v>434</v>
      </c>
      <c r="B77" s="288"/>
      <c r="C77" s="288"/>
      <c r="D77" s="288"/>
    </row>
  </sheetData>
  <mergeCells count="1">
    <mergeCell ref="A77:D77"/>
  </mergeCells>
  <conditionalFormatting sqref="F2:F7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7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7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73" xr:uid="{00000000-0002-0000-0200-000000000000}">
      <formula1>"Must,Should,Could,Won't,Unassigned"</formula1>
    </dataValidation>
    <dataValidation type="list" showErrorMessage="1" errorTitle="Invalid Value" error="Please select a value from the list: Low, Medium, High, Unassessed." sqref="G2:G73" xr:uid="{00000000-0002-0000-0200-000001000000}">
      <formula1>"Low,Medium,High,Unassessed"</formula1>
    </dataValidation>
    <dataValidation type="list" showErrorMessage="1" errorTitle="Invalid Value" error="Please select a value from the list: Phase1, Phase2, Phase3, Phase4, Phase5, Pending." sqref="H2:H7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73" xr:uid="{00000000-0002-0000-0200-000003000000}">
      <formula1>"Implemented,Testing,Failed,Compensated,Risk Accepted,N/A"</formula1>
    </dataValidation>
  </dataValidations>
  <hyperlinks>
    <hyperlink ref="A7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588</v>
      </c>
      <c r="C2" s="305" t="s">
        <v>588</v>
      </c>
      <c r="D2" s="305" t="s">
        <v>588</v>
      </c>
      <c r="E2" s="305" t="s">
        <v>588</v>
      </c>
      <c r="F2" s="305" t="s">
        <v>588</v>
      </c>
      <c r="G2" s="305" t="s">
        <v>588</v>
      </c>
      <c r="H2" s="309" t="s">
        <v>589</v>
      </c>
      <c r="I2" s="309" t="s">
        <v>589</v>
      </c>
      <c r="J2" s="309" t="s">
        <v>589</v>
      </c>
      <c r="K2" s="309" t="s">
        <v>589</v>
      </c>
      <c r="L2" s="309" t="s">
        <v>589</v>
      </c>
      <c r="M2" s="308" t="s">
        <v>590</v>
      </c>
      <c r="N2" s="308" t="s">
        <v>590</v>
      </c>
      <c r="O2" s="310" t="s">
        <v>591</v>
      </c>
      <c r="P2" s="310" t="s">
        <v>591</v>
      </c>
      <c r="Q2" s="306" t="s">
        <v>15</v>
      </c>
      <c r="R2" s="306" t="s">
        <v>15</v>
      </c>
      <c r="S2" s="306" t="s">
        <v>15</v>
      </c>
      <c r="T2" s="307" t="s">
        <v>592</v>
      </c>
    </row>
    <row r="3" spans="2:20" ht="35" customHeight="1" x14ac:dyDescent="0.35">
      <c r="B3" s="70" t="s">
        <v>593</v>
      </c>
      <c r="C3" s="70" t="s">
        <v>594</v>
      </c>
      <c r="D3" s="70" t="s">
        <v>595</v>
      </c>
      <c r="E3" s="70" t="s">
        <v>596</v>
      </c>
      <c r="F3" s="70" t="s">
        <v>597</v>
      </c>
      <c r="G3" s="70" t="s">
        <v>11</v>
      </c>
      <c r="H3" s="71" t="s">
        <v>598</v>
      </c>
      <c r="I3" s="71" t="s">
        <v>599</v>
      </c>
      <c r="J3" s="71" t="s">
        <v>600</v>
      </c>
      <c r="K3" s="71" t="s">
        <v>601</v>
      </c>
      <c r="L3" s="71" t="s">
        <v>532</v>
      </c>
      <c r="M3" s="72" t="s">
        <v>602</v>
      </c>
      <c r="N3" s="72" t="s">
        <v>603</v>
      </c>
      <c r="O3" s="73" t="s">
        <v>604</v>
      </c>
      <c r="P3" s="73" t="s">
        <v>605</v>
      </c>
      <c r="Q3" s="74" t="s">
        <v>15</v>
      </c>
      <c r="R3" s="74" t="s">
        <v>606</v>
      </c>
      <c r="S3" s="74" t="s">
        <v>607</v>
      </c>
      <c r="T3" s="75" t="s">
        <v>608</v>
      </c>
    </row>
    <row r="4" spans="2:20" ht="60" customHeight="1" x14ac:dyDescent="0.35">
      <c r="B4" s="76" t="s">
        <v>609</v>
      </c>
      <c r="C4" s="76" t="s">
        <v>610</v>
      </c>
      <c r="D4" s="76" t="s">
        <v>611</v>
      </c>
      <c r="E4" s="76" t="s">
        <v>612</v>
      </c>
      <c r="F4" s="76" t="s">
        <v>613</v>
      </c>
      <c r="G4" s="76" t="s">
        <v>614</v>
      </c>
      <c r="H4" s="76" t="s">
        <v>615</v>
      </c>
      <c r="I4" s="76" t="s">
        <v>616</v>
      </c>
      <c r="J4" s="76" t="s">
        <v>617</v>
      </c>
      <c r="K4" s="76" t="s">
        <v>618</v>
      </c>
      <c r="L4" s="76" t="s">
        <v>619</v>
      </c>
      <c r="M4" s="76" t="s">
        <v>620</v>
      </c>
      <c r="N4" s="76" t="s">
        <v>621</v>
      </c>
      <c r="O4" s="76" t="s">
        <v>622</v>
      </c>
      <c r="P4" s="76" t="s">
        <v>623</v>
      </c>
      <c r="Q4" s="76" t="s">
        <v>624</v>
      </c>
      <c r="R4" s="76" t="s">
        <v>625</v>
      </c>
      <c r="S4" s="76" t="s">
        <v>626</v>
      </c>
      <c r="T4" s="76" t="s">
        <v>627</v>
      </c>
    </row>
    <row r="5" spans="2:20" ht="60" customHeight="1" x14ac:dyDescent="0.35">
      <c r="B5" s="38" t="s">
        <v>628</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629</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630</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631</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632</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633</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634</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635</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636</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637</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638</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639</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640</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641</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642</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643</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644</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645</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646</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647</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648</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649</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650</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651</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652</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653</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654</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655</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656</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657</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658</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659</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660</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661</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662</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663</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664</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665</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666</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667</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668</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669</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670</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671</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672</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673</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674</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675</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676</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677</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434</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678</v>
      </c>
      <c r="B1" s="104" t="s">
        <v>1</v>
      </c>
      <c r="C1" s="104" t="s">
        <v>679</v>
      </c>
      <c r="D1" s="104" t="s">
        <v>11</v>
      </c>
      <c r="E1" s="104" t="s">
        <v>680</v>
      </c>
      <c r="F1" s="104" t="s">
        <v>681</v>
      </c>
      <c r="G1" s="104" t="s">
        <v>682</v>
      </c>
      <c r="H1" s="104" t="s">
        <v>683</v>
      </c>
      <c r="I1" s="104" t="s">
        <v>684</v>
      </c>
      <c r="J1" s="104" t="s">
        <v>685</v>
      </c>
      <c r="K1" s="104" t="s">
        <v>686</v>
      </c>
      <c r="L1" s="104" t="s">
        <v>687</v>
      </c>
      <c r="M1" s="104" t="s">
        <v>688</v>
      </c>
      <c r="N1" s="104" t="s">
        <v>689</v>
      </c>
      <c r="O1" s="104" t="s">
        <v>690</v>
      </c>
      <c r="P1" s="104" t="s">
        <v>691</v>
      </c>
      <c r="Q1" s="104" t="s">
        <v>692</v>
      </c>
      <c r="R1" s="104" t="s">
        <v>693</v>
      </c>
      <c r="S1" s="104" t="s">
        <v>694</v>
      </c>
      <c r="T1" s="104" t="s">
        <v>695</v>
      </c>
      <c r="U1" s="104" t="s">
        <v>696</v>
      </c>
      <c r="V1" s="104" t="s">
        <v>697</v>
      </c>
      <c r="W1" s="104" t="s">
        <v>698</v>
      </c>
      <c r="X1" s="104" t="s">
        <v>699</v>
      </c>
      <c r="Y1" s="104" t="s">
        <v>700</v>
      </c>
      <c r="Z1" s="104" t="s">
        <v>701</v>
      </c>
      <c r="AA1" s="104" t="s">
        <v>702</v>
      </c>
      <c r="AB1" s="104" t="s">
        <v>703</v>
      </c>
      <c r="AC1" s="104" t="s">
        <v>704</v>
      </c>
      <c r="AD1" s="104" t="s">
        <v>705</v>
      </c>
      <c r="AE1" s="104" t="s">
        <v>706</v>
      </c>
      <c r="AF1" s="104" t="s">
        <v>707</v>
      </c>
      <c r="AG1" s="104" t="s">
        <v>708</v>
      </c>
      <c r="AH1" s="104" t="s">
        <v>709</v>
      </c>
      <c r="AI1" s="104" t="s">
        <v>710</v>
      </c>
      <c r="AJ1" s="104" t="s">
        <v>711</v>
      </c>
      <c r="AK1" s="104" t="s">
        <v>712</v>
      </c>
      <c r="AL1" s="104" t="s">
        <v>713</v>
      </c>
      <c r="AM1" s="104" t="s">
        <v>714</v>
      </c>
      <c r="AN1" s="104" t="s">
        <v>715</v>
      </c>
      <c r="AO1" s="104" t="s">
        <v>716</v>
      </c>
      <c r="AP1" s="104" t="s">
        <v>717</v>
      </c>
      <c r="AQ1" s="104" t="s">
        <v>718</v>
      </c>
      <c r="AR1" s="104" t="s">
        <v>719</v>
      </c>
      <c r="AS1" s="104" t="s">
        <v>720</v>
      </c>
      <c r="AT1" s="104" t="s">
        <v>721</v>
      </c>
      <c r="AU1" s="104" t="s">
        <v>722</v>
      </c>
      <c r="AV1" s="104" t="s">
        <v>723</v>
      </c>
      <c r="AW1" s="105" t="s">
        <v>724</v>
      </c>
    </row>
    <row r="2" spans="1:49" ht="60" customHeight="1" outlineLevel="1" x14ac:dyDescent="0.35">
      <c r="A2" s="97" t="s">
        <v>725</v>
      </c>
      <c r="B2" s="80">
        <v>1</v>
      </c>
      <c r="C2" s="82" t="s">
        <v>25</v>
      </c>
      <c r="D2" s="84" t="s">
        <v>726</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725</v>
      </c>
      <c r="B3" s="81" t="s">
        <v>18</v>
      </c>
      <c r="C3" s="83" t="s">
        <v>727</v>
      </c>
      <c r="D3" s="85" t="s">
        <v>728</v>
      </c>
      <c r="E3" s="85" t="s">
        <v>729</v>
      </c>
      <c r="F3" s="86" t="s">
        <v>730</v>
      </c>
      <c r="G3" s="86" t="s">
        <v>731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725</v>
      </c>
      <c r="B4" s="81" t="s">
        <v>29</v>
      </c>
      <c r="C4" s="83" t="s">
        <v>732</v>
      </c>
      <c r="D4" s="85" t="s">
        <v>733</v>
      </c>
      <c r="E4" s="85" t="s">
        <v>734</v>
      </c>
      <c r="F4" s="86" t="s">
        <v>730</v>
      </c>
      <c r="G4" s="86" t="s">
        <v>735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725</v>
      </c>
      <c r="B5" s="81" t="s">
        <v>34</v>
      </c>
      <c r="C5" s="83" t="s">
        <v>736</v>
      </c>
      <c r="D5" s="85" t="s">
        <v>737</v>
      </c>
      <c r="E5" s="85" t="s">
        <v>738</v>
      </c>
      <c r="F5" s="86" t="s">
        <v>730</v>
      </c>
      <c r="G5" s="86" t="s">
        <v>739</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725</v>
      </c>
      <c r="B6" s="81" t="s">
        <v>40</v>
      </c>
      <c r="C6" s="83" t="s">
        <v>740</v>
      </c>
      <c r="D6" s="85" t="s">
        <v>741</v>
      </c>
      <c r="E6" s="85" t="s">
        <v>742</v>
      </c>
      <c r="F6" s="86" t="s">
        <v>730</v>
      </c>
      <c r="G6" s="86" t="s">
        <v>731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725</v>
      </c>
      <c r="B7" s="81" t="s">
        <v>45</v>
      </c>
      <c r="C7" s="83" t="s">
        <v>743</v>
      </c>
      <c r="D7" s="85" t="s">
        <v>744</v>
      </c>
      <c r="E7" s="85" t="s">
        <v>745</v>
      </c>
      <c r="F7" s="86" t="s">
        <v>730</v>
      </c>
      <c r="G7" s="86" t="s">
        <v>739</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746</v>
      </c>
      <c r="B8" s="80">
        <v>2</v>
      </c>
      <c r="C8" s="82" t="s">
        <v>25</v>
      </c>
      <c r="D8" s="84" t="s">
        <v>747</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746</v>
      </c>
      <c r="B9" s="81" t="s">
        <v>62</v>
      </c>
      <c r="C9" s="83" t="s">
        <v>748</v>
      </c>
      <c r="D9" s="85" t="s">
        <v>749</v>
      </c>
      <c r="E9" s="85" t="s">
        <v>750</v>
      </c>
      <c r="F9" s="86" t="s">
        <v>751</v>
      </c>
      <c r="G9" s="86" t="s">
        <v>731</v>
      </c>
      <c r="H9" s="86">
        <v>1</v>
      </c>
      <c r="I9" s="88">
        <f>IF(COUNTIF(J9:AW9,"&lt;&gt;")=0,"",SUMPRODUCT(((Recommendations[ImplStatus]="Implemented")+(Recommendations[ImplStatus]="Compensated"))*ISNUMBER(MATCH(Recommendations[Id],J9:AW9,0)))/COUNTIF(J9:AW9,"&lt;&gt;"))</f>
        <v>0</v>
      </c>
      <c r="J9" s="90" t="s">
        <v>18</v>
      </c>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746</v>
      </c>
      <c r="B10" s="81" t="s">
        <v>68</v>
      </c>
      <c r="C10" s="83" t="s">
        <v>752</v>
      </c>
      <c r="D10" s="85" t="s">
        <v>753</v>
      </c>
      <c r="E10" s="85" t="s">
        <v>754</v>
      </c>
      <c r="F10" s="86" t="s">
        <v>751</v>
      </c>
      <c r="G10" s="86" t="s">
        <v>731</v>
      </c>
      <c r="H10" s="86">
        <v>1</v>
      </c>
      <c r="I10" s="88">
        <f>IF(COUNTIF(J10:AW10,"&lt;&gt;")=0,"",SUMPRODUCT(((Recommendations[ImplStatus]="Implemented")+(Recommendations[ImplStatus]="Compensated"))*ISNUMBER(MATCH(Recommendations[Id],J10:AW10,0)))/COUNTIF(J10:AW10,"&lt;&gt;"))</f>
        <v>0</v>
      </c>
      <c r="J10" s="90" t="s">
        <v>45</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746</v>
      </c>
      <c r="B11" s="81" t="s">
        <v>73</v>
      </c>
      <c r="C11" s="83" t="s">
        <v>755</v>
      </c>
      <c r="D11" s="85" t="s">
        <v>756</v>
      </c>
      <c r="E11" s="85" t="s">
        <v>757</v>
      </c>
      <c r="F11" s="86" t="s">
        <v>751</v>
      </c>
      <c r="G11" s="86" t="s">
        <v>735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746</v>
      </c>
      <c r="B12" s="81" t="s">
        <v>78</v>
      </c>
      <c r="C12" s="83" t="s">
        <v>758</v>
      </c>
      <c r="D12" s="85" t="s">
        <v>759</v>
      </c>
      <c r="E12" s="85" t="s">
        <v>760</v>
      </c>
      <c r="F12" s="86" t="s">
        <v>751</v>
      </c>
      <c r="G12" s="86" t="s">
        <v>739</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746</v>
      </c>
      <c r="B13" s="81" t="s">
        <v>761</v>
      </c>
      <c r="C13" s="83" t="s">
        <v>762</v>
      </c>
      <c r="D13" s="85" t="s">
        <v>763</v>
      </c>
      <c r="E13" s="85" t="s">
        <v>764</v>
      </c>
      <c r="F13" s="86" t="s">
        <v>751</v>
      </c>
      <c r="G13" s="86" t="s">
        <v>765</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746</v>
      </c>
      <c r="B14" s="81" t="s">
        <v>766</v>
      </c>
      <c r="C14" s="83" t="s">
        <v>767</v>
      </c>
      <c r="D14" s="85" t="s">
        <v>768</v>
      </c>
      <c r="E14" s="85" t="s">
        <v>769</v>
      </c>
      <c r="F14" s="86" t="s">
        <v>751</v>
      </c>
      <c r="G14" s="86" t="s">
        <v>765</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746</v>
      </c>
      <c r="B15" s="81" t="s">
        <v>770</v>
      </c>
      <c r="C15" s="83" t="s">
        <v>771</v>
      </c>
      <c r="D15" s="85" t="s">
        <v>772</v>
      </c>
      <c r="E15" s="85" t="s">
        <v>773</v>
      </c>
      <c r="F15" s="86" t="s">
        <v>751</v>
      </c>
      <c r="G15" s="86" t="s">
        <v>765</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774</v>
      </c>
      <c r="B16" s="80">
        <v>3</v>
      </c>
      <c r="C16" s="82" t="s">
        <v>25</v>
      </c>
      <c r="D16" s="84" t="s">
        <v>775</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774</v>
      </c>
      <c r="B17" s="81" t="s">
        <v>776</v>
      </c>
      <c r="C17" s="83" t="s">
        <v>777</v>
      </c>
      <c r="D17" s="85" t="s">
        <v>778</v>
      </c>
      <c r="E17" s="85" t="s">
        <v>779</v>
      </c>
      <c r="F17" s="86" t="s">
        <v>780</v>
      </c>
      <c r="G17" s="86" t="s">
        <v>781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774</v>
      </c>
      <c r="B18" s="81" t="s">
        <v>230</v>
      </c>
      <c r="C18" s="83" t="s">
        <v>782</v>
      </c>
      <c r="D18" s="85" t="s">
        <v>783</v>
      </c>
      <c r="E18" s="85" t="s">
        <v>784</v>
      </c>
      <c r="F18" s="86" t="s">
        <v>780</v>
      </c>
      <c r="G18" s="86" t="s">
        <v>731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774</v>
      </c>
      <c r="B19" s="81" t="s">
        <v>785</v>
      </c>
      <c r="C19" s="83" t="s">
        <v>786</v>
      </c>
      <c r="D19" s="85" t="s">
        <v>787</v>
      </c>
      <c r="E19" s="85" t="s">
        <v>788</v>
      </c>
      <c r="F19" s="86" t="s">
        <v>780</v>
      </c>
      <c r="G19" s="86" t="s">
        <v>765</v>
      </c>
      <c r="H19" s="86">
        <v>1</v>
      </c>
      <c r="I19" s="88">
        <f>IF(COUNTIF(J19:AW19,"&lt;&gt;")=0,"",SUMPRODUCT(((Recommendations[ImplStatus]="Implemented")+(Recommendations[ImplStatus]="Compensated"))*ISNUMBER(MATCH(Recommendations[Id],J19:AW19,0)))/COUNTIF(J19:AW19,"&lt;&gt;"))</f>
        <v>0</v>
      </c>
      <c r="J19" s="90" t="s">
        <v>40</v>
      </c>
      <c r="K19" s="90" t="s">
        <v>62</v>
      </c>
      <c r="L19" s="90" t="s">
        <v>68</v>
      </c>
      <c r="M19" s="90" t="s">
        <v>109</v>
      </c>
      <c r="N19" s="90" t="s">
        <v>168</v>
      </c>
      <c r="O19" s="90" t="s">
        <v>174</v>
      </c>
      <c r="P19" s="90" t="s">
        <v>179</v>
      </c>
      <c r="Q19" s="90" t="s">
        <v>270</v>
      </c>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774</v>
      </c>
      <c r="B20" s="81" t="s">
        <v>789</v>
      </c>
      <c r="C20" s="83" t="s">
        <v>790</v>
      </c>
      <c r="D20" s="85" t="s">
        <v>791</v>
      </c>
      <c r="E20" s="85" t="s">
        <v>792</v>
      </c>
      <c r="F20" s="86" t="s">
        <v>780</v>
      </c>
      <c r="G20" s="86" t="s">
        <v>765</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774</v>
      </c>
      <c r="B21" s="81" t="s">
        <v>793</v>
      </c>
      <c r="C21" s="83" t="s">
        <v>794</v>
      </c>
      <c r="D21" s="85" t="s">
        <v>795</v>
      </c>
      <c r="E21" s="85" t="s">
        <v>796</v>
      </c>
      <c r="F21" s="86" t="s">
        <v>780</v>
      </c>
      <c r="G21" s="86" t="s">
        <v>765</v>
      </c>
      <c r="H21" s="86">
        <v>1</v>
      </c>
      <c r="I21" s="88">
        <f>IF(COUNTIF(J21:AW21,"&lt;&gt;")=0,"",SUMPRODUCT(((Recommendations[ImplStatus]="Implemented")+(Recommendations[ImplStatus]="Compensated"))*ISNUMBER(MATCH(Recommendations[Id],J21:AW21,0)))/COUNTIF(J21:AW21,"&lt;&gt;"))</f>
        <v>0</v>
      </c>
      <c r="J21" s="90" t="s">
        <v>73</v>
      </c>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774</v>
      </c>
      <c r="B22" s="81" t="s">
        <v>797</v>
      </c>
      <c r="C22" s="83" t="s">
        <v>798</v>
      </c>
      <c r="D22" s="85" t="s">
        <v>799</v>
      </c>
      <c r="E22" s="85" t="s">
        <v>800</v>
      </c>
      <c r="F22" s="86" t="s">
        <v>780</v>
      </c>
      <c r="G22" s="86" t="s">
        <v>765</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774</v>
      </c>
      <c r="B23" s="81" t="s">
        <v>801</v>
      </c>
      <c r="C23" s="83" t="s">
        <v>802</v>
      </c>
      <c r="D23" s="85" t="s">
        <v>803</v>
      </c>
      <c r="E23" s="85" t="s">
        <v>804</v>
      </c>
      <c r="F23" s="86" t="s">
        <v>780</v>
      </c>
      <c r="G23" s="86" t="s">
        <v>731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774</v>
      </c>
      <c r="B24" s="81" t="s">
        <v>805</v>
      </c>
      <c r="C24" s="83" t="s">
        <v>806</v>
      </c>
      <c r="D24" s="85" t="s">
        <v>807</v>
      </c>
      <c r="E24" s="85" t="s">
        <v>808</v>
      </c>
      <c r="F24" s="86" t="s">
        <v>780</v>
      </c>
      <c r="G24" s="86" t="s">
        <v>731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774</v>
      </c>
      <c r="B25" s="81" t="s">
        <v>809</v>
      </c>
      <c r="C25" s="83" t="s">
        <v>810</v>
      </c>
      <c r="D25" s="85" t="s">
        <v>811</v>
      </c>
      <c r="E25" s="85" t="s">
        <v>812</v>
      </c>
      <c r="F25" s="86" t="s">
        <v>780</v>
      </c>
      <c r="G25" s="86" t="s">
        <v>765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774</v>
      </c>
      <c r="B26" s="81" t="s">
        <v>813</v>
      </c>
      <c r="C26" s="83" t="s">
        <v>814</v>
      </c>
      <c r="D26" s="85" t="s">
        <v>815</v>
      </c>
      <c r="E26" s="85" t="s">
        <v>816</v>
      </c>
      <c r="F26" s="86" t="s">
        <v>780</v>
      </c>
      <c r="G26" s="86" t="s">
        <v>765</v>
      </c>
      <c r="H26" s="86">
        <v>2</v>
      </c>
      <c r="I26" s="88">
        <f>IF(COUNTIF(J26:AW26,"&lt;&gt;")=0,"",SUMPRODUCT(((Recommendations[ImplStatus]="Implemented")+(Recommendations[ImplStatus]="Compensated"))*ISNUMBER(MATCH(Recommendations[Id],J26:AW26,0)))/COUNTIF(J26:AW26,"&lt;&gt;"))</f>
        <v>0</v>
      </c>
      <c r="J26" s="90" t="s">
        <v>294</v>
      </c>
      <c r="K26" s="90" t="s">
        <v>309</v>
      </c>
      <c r="L26" s="90" t="s">
        <v>362</v>
      </c>
      <c r="M26" s="90" t="s">
        <v>367</v>
      </c>
      <c r="N26" s="90" t="s">
        <v>374</v>
      </c>
      <c r="O26" s="90" t="s">
        <v>379</v>
      </c>
      <c r="P26" s="90" t="s">
        <v>406</v>
      </c>
      <c r="Q26" s="90" t="s">
        <v>411</v>
      </c>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774</v>
      </c>
      <c r="B27" s="81" t="s">
        <v>817</v>
      </c>
      <c r="C27" s="83" t="s">
        <v>818</v>
      </c>
      <c r="D27" s="85" t="s">
        <v>819</v>
      </c>
      <c r="E27" s="85" t="s">
        <v>820</v>
      </c>
      <c r="F27" s="86" t="s">
        <v>780</v>
      </c>
      <c r="G27" s="86" t="s">
        <v>765</v>
      </c>
      <c r="H27" s="86">
        <v>2</v>
      </c>
      <c r="I27" s="88">
        <f>IF(COUNTIF(J27:AW27,"&lt;&gt;")=0,"",SUMPRODUCT(((Recommendations[ImplStatus]="Implemented")+(Recommendations[ImplStatus]="Compensated"))*ISNUMBER(MATCH(Recommendations[Id],J27:AW27,0)))/COUNTIF(J27:AW27,"&lt;&gt;"))</f>
        <v>0</v>
      </c>
      <c r="J27" s="90" t="s">
        <v>51</v>
      </c>
      <c r="K27" s="90" t="s">
        <v>56</v>
      </c>
      <c r="L27" s="90" t="s">
        <v>73</v>
      </c>
      <c r="M27" s="90" t="s">
        <v>78</v>
      </c>
      <c r="N27" s="90" t="s">
        <v>294</v>
      </c>
      <c r="O27" s="90" t="s">
        <v>384</v>
      </c>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774</v>
      </c>
      <c r="B28" s="81" t="s">
        <v>821</v>
      </c>
      <c r="C28" s="83" t="s">
        <v>822</v>
      </c>
      <c r="D28" s="85" t="s">
        <v>823</v>
      </c>
      <c r="E28" s="85" t="s">
        <v>824</v>
      </c>
      <c r="F28" s="86" t="s">
        <v>780</v>
      </c>
      <c r="G28" s="86" t="s">
        <v>765</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774</v>
      </c>
      <c r="B29" s="81" t="s">
        <v>825</v>
      </c>
      <c r="C29" s="83" t="s">
        <v>826</v>
      </c>
      <c r="D29" s="85" t="s">
        <v>827</v>
      </c>
      <c r="E29" s="85" t="s">
        <v>828</v>
      </c>
      <c r="F29" s="86" t="s">
        <v>780</v>
      </c>
      <c r="G29" s="86" t="s">
        <v>765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774</v>
      </c>
      <c r="B30" s="81" t="s">
        <v>829</v>
      </c>
      <c r="C30" s="83" t="s">
        <v>830</v>
      </c>
      <c r="D30" s="85" t="s">
        <v>831</v>
      </c>
      <c r="E30" s="85" t="s">
        <v>832</v>
      </c>
      <c r="F30" s="86" t="s">
        <v>780</v>
      </c>
      <c r="G30" s="86" t="s">
        <v>739</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833</v>
      </c>
      <c r="B31" s="80">
        <v>4</v>
      </c>
      <c r="C31" s="82" t="s">
        <v>25</v>
      </c>
      <c r="D31" s="84" t="s">
        <v>834</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833</v>
      </c>
      <c r="B32" s="81" t="s">
        <v>237</v>
      </c>
      <c r="C32" s="83" t="s">
        <v>835</v>
      </c>
      <c r="D32" s="85" t="s">
        <v>836</v>
      </c>
      <c r="E32" s="85" t="s">
        <v>837</v>
      </c>
      <c r="F32" s="86" t="s">
        <v>838</v>
      </c>
      <c r="G32" s="86" t="s">
        <v>781</v>
      </c>
      <c r="H32" s="86">
        <v>1</v>
      </c>
      <c r="I32" s="88">
        <f>IF(COUNTIF(J32:AW32,"&lt;&gt;")=0,"",SUMPRODUCT(((Recommendations[ImplStatus]="Implemented")+(Recommendations[ImplStatus]="Compensated"))*ISNUMBER(MATCH(Recommendations[Id],J32:AW32,0)))/COUNTIF(J32:AW32,"&lt;&gt;"))</f>
        <v>0</v>
      </c>
      <c r="J32" s="90" t="s">
        <v>34</v>
      </c>
      <c r="K32" s="90" t="s">
        <v>168</v>
      </c>
      <c r="L32" s="90" t="s">
        <v>174</v>
      </c>
      <c r="M32" s="90" t="s">
        <v>179</v>
      </c>
      <c r="N32" s="90" t="s">
        <v>206</v>
      </c>
      <c r="O32" s="90" t="s">
        <v>248</v>
      </c>
      <c r="P32" s="90" t="s">
        <v>259</v>
      </c>
      <c r="Q32" s="90" t="s">
        <v>264</v>
      </c>
      <c r="R32" s="90" t="s">
        <v>281</v>
      </c>
      <c r="S32" s="90" t="s">
        <v>304</v>
      </c>
      <c r="T32" s="90" t="s">
        <v>309</v>
      </c>
      <c r="U32" s="90" t="s">
        <v>315</v>
      </c>
      <c r="V32" s="90" t="s">
        <v>327</v>
      </c>
      <c r="W32" s="90" t="s">
        <v>339</v>
      </c>
      <c r="X32" s="90" t="s">
        <v>345</v>
      </c>
      <c r="Y32" s="90" t="s">
        <v>356</v>
      </c>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833</v>
      </c>
      <c r="B33" s="81" t="s">
        <v>243</v>
      </c>
      <c r="C33" s="83" t="s">
        <v>839</v>
      </c>
      <c r="D33" s="85" t="s">
        <v>840</v>
      </c>
      <c r="E33" s="85" t="s">
        <v>841</v>
      </c>
      <c r="F33" s="86" t="s">
        <v>838</v>
      </c>
      <c r="G33" s="86" t="s">
        <v>781</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833</v>
      </c>
      <c r="B34" s="81" t="s">
        <v>248</v>
      </c>
      <c r="C34" s="83" t="s">
        <v>842</v>
      </c>
      <c r="D34" s="85" t="s">
        <v>843</v>
      </c>
      <c r="E34" s="85" t="s">
        <v>844</v>
      </c>
      <c r="F34" s="86" t="s">
        <v>730</v>
      </c>
      <c r="G34" s="86" t="s">
        <v>765</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833</v>
      </c>
      <c r="B35" s="81" t="s">
        <v>253</v>
      </c>
      <c r="C35" s="83" t="s">
        <v>845</v>
      </c>
      <c r="D35" s="85" t="s">
        <v>846</v>
      </c>
      <c r="E35" s="85" t="s">
        <v>847</v>
      </c>
      <c r="F35" s="86" t="s">
        <v>730</v>
      </c>
      <c r="G35" s="86" t="s">
        <v>765</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833</v>
      </c>
      <c r="B36" s="81" t="s">
        <v>259</v>
      </c>
      <c r="C36" s="83" t="s">
        <v>848</v>
      </c>
      <c r="D36" s="85" t="s">
        <v>849</v>
      </c>
      <c r="E36" s="85" t="s">
        <v>850</v>
      </c>
      <c r="F36" s="86" t="s">
        <v>730</v>
      </c>
      <c r="G36" s="86" t="s">
        <v>765</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833</v>
      </c>
      <c r="B37" s="81" t="s">
        <v>264</v>
      </c>
      <c r="C37" s="83" t="s">
        <v>851</v>
      </c>
      <c r="D37" s="85" t="s">
        <v>852</v>
      </c>
      <c r="E37" s="85" t="s">
        <v>853</v>
      </c>
      <c r="F37" s="86" t="s">
        <v>730</v>
      </c>
      <c r="G37" s="86" t="s">
        <v>765</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833</v>
      </c>
      <c r="B38" s="81" t="s">
        <v>270</v>
      </c>
      <c r="C38" s="83" t="s">
        <v>854</v>
      </c>
      <c r="D38" s="85" t="s">
        <v>855</v>
      </c>
      <c r="E38" s="85" t="s">
        <v>856</v>
      </c>
      <c r="F38" s="86" t="s">
        <v>857</v>
      </c>
      <c r="G38" s="86" t="s">
        <v>765</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833</v>
      </c>
      <c r="B39" s="81" t="s">
        <v>275</v>
      </c>
      <c r="C39" s="83" t="s">
        <v>858</v>
      </c>
      <c r="D39" s="85" t="s">
        <v>859</v>
      </c>
      <c r="E39" s="85" t="s">
        <v>860</v>
      </c>
      <c r="F39" s="86" t="s">
        <v>730</v>
      </c>
      <c r="G39" s="86" t="s">
        <v>765</v>
      </c>
      <c r="H39" s="86">
        <v>2</v>
      </c>
      <c r="I39" s="88">
        <f>IF(COUNTIF(J39:AW39,"&lt;&gt;")=0,"",SUMPRODUCT(((Recommendations[ImplStatus]="Implemented")+(Recommendations[ImplStatus]="Compensated"))*ISNUMBER(MATCH(Recommendations[Id],J39:AW39,0)))/COUNTIF(J39:AW39,"&lt;&gt;"))</f>
        <v>0</v>
      </c>
      <c r="J39" s="90" t="s">
        <v>29</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833</v>
      </c>
      <c r="B40" s="81" t="s">
        <v>281</v>
      </c>
      <c r="C40" s="83" t="s">
        <v>861</v>
      </c>
      <c r="D40" s="85" t="s">
        <v>862</v>
      </c>
      <c r="E40" s="85" t="s">
        <v>863</v>
      </c>
      <c r="F40" s="86" t="s">
        <v>730</v>
      </c>
      <c r="G40" s="86" t="s">
        <v>765</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833</v>
      </c>
      <c r="B41" s="81" t="s">
        <v>287</v>
      </c>
      <c r="C41" s="83" t="s">
        <v>864</v>
      </c>
      <c r="D41" s="85" t="s">
        <v>865</v>
      </c>
      <c r="E41" s="85" t="s">
        <v>866</v>
      </c>
      <c r="F41" s="86" t="s">
        <v>730</v>
      </c>
      <c r="G41" s="86" t="s">
        <v>765</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833</v>
      </c>
      <c r="B42" s="81" t="s">
        <v>867</v>
      </c>
      <c r="C42" s="83" t="s">
        <v>868</v>
      </c>
      <c r="D42" s="85" t="s">
        <v>869</v>
      </c>
      <c r="E42" s="85" t="s">
        <v>870</v>
      </c>
      <c r="F42" s="86" t="s">
        <v>780</v>
      </c>
      <c r="G42" s="86" t="s">
        <v>765</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833</v>
      </c>
      <c r="B43" s="81" t="s">
        <v>871</v>
      </c>
      <c r="C43" s="83" t="s">
        <v>872</v>
      </c>
      <c r="D43" s="85" t="s">
        <v>873</v>
      </c>
      <c r="E43" s="85" t="s">
        <v>874</v>
      </c>
      <c r="F43" s="86" t="s">
        <v>780</v>
      </c>
      <c r="G43" s="86" t="s">
        <v>765</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875</v>
      </c>
      <c r="B44" s="80">
        <v>5</v>
      </c>
      <c r="C44" s="82" t="s">
        <v>25</v>
      </c>
      <c r="D44" s="84" t="s">
        <v>876</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875</v>
      </c>
      <c r="B45" s="81" t="s">
        <v>294</v>
      </c>
      <c r="C45" s="83" t="s">
        <v>877</v>
      </c>
      <c r="D45" s="85" t="s">
        <v>878</v>
      </c>
      <c r="E45" s="85" t="s">
        <v>879</v>
      </c>
      <c r="F45" s="86" t="s">
        <v>857</v>
      </c>
      <c r="G45" s="86" t="s">
        <v>731</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875</v>
      </c>
      <c r="B46" s="81" t="s">
        <v>299</v>
      </c>
      <c r="C46" s="83" t="s">
        <v>880</v>
      </c>
      <c r="D46" s="85" t="s">
        <v>881</v>
      </c>
      <c r="E46" s="85" t="s">
        <v>882</v>
      </c>
      <c r="F46" s="86" t="s">
        <v>857</v>
      </c>
      <c r="G46" s="86" t="s">
        <v>765</v>
      </c>
      <c r="H46" s="86">
        <v>1</v>
      </c>
      <c r="I46" s="88">
        <f>IF(COUNTIF(J46:AW46,"&lt;&gt;")=0,"",SUMPRODUCT(((Recommendations[ImplStatus]="Implemented")+(Recommendations[ImplStatus]="Compensated"))*ISNUMBER(MATCH(Recommendations[Id],J46:AW46,0)))/COUNTIF(J46:AW46,"&lt;&gt;"))</f>
        <v>0</v>
      </c>
      <c r="J46" s="90" t="s">
        <v>287</v>
      </c>
      <c r="K46" s="90" t="s">
        <v>321</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875</v>
      </c>
      <c r="B47" s="81" t="s">
        <v>304</v>
      </c>
      <c r="C47" s="83" t="s">
        <v>883</v>
      </c>
      <c r="D47" s="85" t="s">
        <v>884</v>
      </c>
      <c r="E47" s="85" t="s">
        <v>885</v>
      </c>
      <c r="F47" s="86" t="s">
        <v>857</v>
      </c>
      <c r="G47" s="86" t="s">
        <v>765</v>
      </c>
      <c r="H47" s="86">
        <v>1</v>
      </c>
      <c r="I47" s="88">
        <f>IF(COUNTIF(J47:AW47,"&lt;&gt;")=0,"",SUMPRODUCT(((Recommendations[ImplStatus]="Implemented")+(Recommendations[ImplStatus]="Compensated"))*ISNUMBER(MATCH(Recommendations[Id],J47:AW47,0)))/COUNTIF(J47:AW47,"&lt;&gt;"))</f>
        <v>0</v>
      </c>
      <c r="J47" s="90" t="s">
        <v>253</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875</v>
      </c>
      <c r="B48" s="81" t="s">
        <v>309</v>
      </c>
      <c r="C48" s="83" t="s">
        <v>886</v>
      </c>
      <c r="D48" s="85" t="s">
        <v>887</v>
      </c>
      <c r="E48" s="85" t="s">
        <v>888</v>
      </c>
      <c r="F48" s="86" t="s">
        <v>857</v>
      </c>
      <c r="G48" s="86" t="s">
        <v>765</v>
      </c>
      <c r="H48" s="86">
        <v>1</v>
      </c>
      <c r="I48" s="88">
        <f>IF(COUNTIF(J48:AW48,"&lt;&gt;")=0,"",SUMPRODUCT(((Recommendations[ImplStatus]="Implemented")+(Recommendations[ImplStatus]="Compensated"))*ISNUMBER(MATCH(Recommendations[Id],J48:AW48,0)))/COUNTIF(J48:AW48,"&lt;&gt;"))</f>
        <v>0</v>
      </c>
      <c r="J48" s="90" t="s">
        <v>237</v>
      </c>
      <c r="K48" s="90" t="s">
        <v>243</v>
      </c>
      <c r="L48" s="90" t="s">
        <v>275</v>
      </c>
      <c r="M48" s="90" t="s">
        <v>391</v>
      </c>
      <c r="N48" s="90" t="s">
        <v>396</v>
      </c>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875</v>
      </c>
      <c r="B49" s="81" t="s">
        <v>315</v>
      </c>
      <c r="C49" s="83" t="s">
        <v>889</v>
      </c>
      <c r="D49" s="85" t="s">
        <v>890</v>
      </c>
      <c r="E49" s="85" t="s">
        <v>891</v>
      </c>
      <c r="F49" s="86" t="s">
        <v>857</v>
      </c>
      <c r="G49" s="86" t="s">
        <v>731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875</v>
      </c>
      <c r="B50" s="81" t="s">
        <v>321</v>
      </c>
      <c r="C50" s="83" t="s">
        <v>892</v>
      </c>
      <c r="D50" s="85" t="s">
        <v>893</v>
      </c>
      <c r="E50" s="85" t="s">
        <v>894</v>
      </c>
      <c r="F50" s="86" t="s">
        <v>857</v>
      </c>
      <c r="G50" s="86" t="s">
        <v>781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895</v>
      </c>
      <c r="B51" s="80">
        <v>6</v>
      </c>
      <c r="C51" s="82" t="s">
        <v>25</v>
      </c>
      <c r="D51" s="84" t="s">
        <v>896</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895</v>
      </c>
      <c r="B52" s="81" t="s">
        <v>327</v>
      </c>
      <c r="C52" s="83" t="s">
        <v>897</v>
      </c>
      <c r="D52" s="85" t="s">
        <v>898</v>
      </c>
      <c r="E52" s="85" t="s">
        <v>899</v>
      </c>
      <c r="F52" s="86" t="s">
        <v>838</v>
      </c>
      <c r="G52" s="86" t="s">
        <v>781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895</v>
      </c>
      <c r="B53" s="81" t="s">
        <v>333</v>
      </c>
      <c r="C53" s="83" t="s">
        <v>900</v>
      </c>
      <c r="D53" s="85" t="s">
        <v>901</v>
      </c>
      <c r="E53" s="85" t="s">
        <v>902</v>
      </c>
      <c r="F53" s="86" t="s">
        <v>838</v>
      </c>
      <c r="G53" s="86" t="s">
        <v>781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895</v>
      </c>
      <c r="B54" s="81" t="s">
        <v>339</v>
      </c>
      <c r="C54" s="83" t="s">
        <v>903</v>
      </c>
      <c r="D54" s="85" t="s">
        <v>904</v>
      </c>
      <c r="E54" s="85" t="s">
        <v>905</v>
      </c>
      <c r="F54" s="86" t="s">
        <v>857</v>
      </c>
      <c r="G54" s="86" t="s">
        <v>765</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895</v>
      </c>
      <c r="B55" s="81" t="s">
        <v>345</v>
      </c>
      <c r="C55" s="83" t="s">
        <v>906</v>
      </c>
      <c r="D55" s="85" t="s">
        <v>907</v>
      </c>
      <c r="E55" s="85" t="s">
        <v>908</v>
      </c>
      <c r="F55" s="86" t="s">
        <v>857</v>
      </c>
      <c r="G55" s="86" t="s">
        <v>765</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895</v>
      </c>
      <c r="B56" s="81" t="s">
        <v>350</v>
      </c>
      <c r="C56" s="83" t="s">
        <v>909</v>
      </c>
      <c r="D56" s="85" t="s">
        <v>910</v>
      </c>
      <c r="E56" s="85" t="s">
        <v>911</v>
      </c>
      <c r="F56" s="86" t="s">
        <v>857</v>
      </c>
      <c r="G56" s="86" t="s">
        <v>765</v>
      </c>
      <c r="H56" s="86">
        <v>1</v>
      </c>
      <c r="I56" s="88">
        <f>IF(COUNTIF(J56:AW56,"&lt;&gt;")=0,"",SUMPRODUCT(((Recommendations[ImplStatus]="Implemented")+(Recommendations[ImplStatus]="Compensated"))*ISNUMBER(MATCH(Recommendations[Id],J56:AW56,0)))/COUNTIF(J56:AW56,"&lt;&gt;"))</f>
        <v>0</v>
      </c>
      <c r="J56" s="90" t="s">
        <v>304</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895</v>
      </c>
      <c r="B57" s="81" t="s">
        <v>356</v>
      </c>
      <c r="C57" s="83" t="s">
        <v>912</v>
      </c>
      <c r="D57" s="85" t="s">
        <v>913</v>
      </c>
      <c r="E57" s="85" t="s">
        <v>914</v>
      </c>
      <c r="F57" s="86" t="s">
        <v>751</v>
      </c>
      <c r="G57" s="86" t="s">
        <v>731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895</v>
      </c>
      <c r="B58" s="81" t="s">
        <v>362</v>
      </c>
      <c r="C58" s="83" t="s">
        <v>915</v>
      </c>
      <c r="D58" s="85" t="s">
        <v>916</v>
      </c>
      <c r="E58" s="85" t="s">
        <v>917</v>
      </c>
      <c r="F58" s="86" t="s">
        <v>857</v>
      </c>
      <c r="G58" s="86" t="s">
        <v>765</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895</v>
      </c>
      <c r="B59" s="81" t="s">
        <v>367</v>
      </c>
      <c r="C59" s="83" t="s">
        <v>918</v>
      </c>
      <c r="D59" s="85" t="s">
        <v>919</v>
      </c>
      <c r="E59" s="85" t="s">
        <v>920</v>
      </c>
      <c r="F59" s="86" t="s">
        <v>857</v>
      </c>
      <c r="G59" s="86" t="s">
        <v>781</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921</v>
      </c>
      <c r="B60" s="80">
        <v>7</v>
      </c>
      <c r="C60" s="82" t="s">
        <v>25</v>
      </c>
      <c r="D60" s="84" t="s">
        <v>922</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921</v>
      </c>
      <c r="B61" s="81" t="s">
        <v>391</v>
      </c>
      <c r="C61" s="83" t="s">
        <v>923</v>
      </c>
      <c r="D61" s="85" t="s">
        <v>924</v>
      </c>
      <c r="E61" s="85" t="s">
        <v>925</v>
      </c>
      <c r="F61" s="86" t="s">
        <v>838</v>
      </c>
      <c r="G61" s="86" t="s">
        <v>781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921</v>
      </c>
      <c r="B62" s="81" t="s">
        <v>396</v>
      </c>
      <c r="C62" s="83" t="s">
        <v>926</v>
      </c>
      <c r="D62" s="85" t="s">
        <v>927</v>
      </c>
      <c r="E62" s="85" t="s">
        <v>928</v>
      </c>
      <c r="F62" s="86" t="s">
        <v>838</v>
      </c>
      <c r="G62" s="86" t="s">
        <v>781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921</v>
      </c>
      <c r="B63" s="81" t="s">
        <v>401</v>
      </c>
      <c r="C63" s="83" t="s">
        <v>929</v>
      </c>
      <c r="D63" s="85" t="s">
        <v>930</v>
      </c>
      <c r="E63" s="85" t="s">
        <v>931</v>
      </c>
      <c r="F63" s="86" t="s">
        <v>751</v>
      </c>
      <c r="G63" s="86" t="s">
        <v>765</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921</v>
      </c>
      <c r="B64" s="81" t="s">
        <v>406</v>
      </c>
      <c r="C64" s="83" t="s">
        <v>932</v>
      </c>
      <c r="D64" s="85" t="s">
        <v>933</v>
      </c>
      <c r="E64" s="85" t="s">
        <v>934</v>
      </c>
      <c r="F64" s="86" t="s">
        <v>751</v>
      </c>
      <c r="G64" s="86" t="s">
        <v>765</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921</v>
      </c>
      <c r="B65" s="81" t="s">
        <v>411</v>
      </c>
      <c r="C65" s="83" t="s">
        <v>935</v>
      </c>
      <c r="D65" s="85" t="s">
        <v>936</v>
      </c>
      <c r="E65" s="85" t="s">
        <v>937</v>
      </c>
      <c r="F65" s="86" t="s">
        <v>751</v>
      </c>
      <c r="G65" s="86" t="s">
        <v>731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921</v>
      </c>
      <c r="B66" s="81" t="s">
        <v>938</v>
      </c>
      <c r="C66" s="83" t="s">
        <v>939</v>
      </c>
      <c r="D66" s="85" t="s">
        <v>940</v>
      </c>
      <c r="E66" s="85" t="s">
        <v>941</v>
      </c>
      <c r="F66" s="86" t="s">
        <v>751</v>
      </c>
      <c r="G66" s="86" t="s">
        <v>731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921</v>
      </c>
      <c r="B67" s="81" t="s">
        <v>942</v>
      </c>
      <c r="C67" s="83" t="s">
        <v>943</v>
      </c>
      <c r="D67" s="85" t="s">
        <v>944</v>
      </c>
      <c r="E67" s="85" t="s">
        <v>945</v>
      </c>
      <c r="F67" s="86" t="s">
        <v>751</v>
      </c>
      <c r="G67" s="86" t="s">
        <v>735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946</v>
      </c>
      <c r="B68" s="80">
        <v>8</v>
      </c>
      <c r="C68" s="82" t="s">
        <v>25</v>
      </c>
      <c r="D68" s="84" t="s">
        <v>947</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946</v>
      </c>
      <c r="B69" s="81" t="s">
        <v>417</v>
      </c>
      <c r="C69" s="83" t="s">
        <v>948</v>
      </c>
      <c r="D69" s="85" t="s">
        <v>949</v>
      </c>
      <c r="E69" s="85" t="s">
        <v>950</v>
      </c>
      <c r="F69" s="86" t="s">
        <v>838</v>
      </c>
      <c r="G69" s="86" t="s">
        <v>781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946</v>
      </c>
      <c r="B70" s="81" t="s">
        <v>423</v>
      </c>
      <c r="C70" s="83" t="s">
        <v>951</v>
      </c>
      <c r="D70" s="85" t="s">
        <v>952</v>
      </c>
      <c r="E70" s="85" t="s">
        <v>953</v>
      </c>
      <c r="F70" s="86" t="s">
        <v>780</v>
      </c>
      <c r="G70" s="86" t="s">
        <v>739</v>
      </c>
      <c r="H70" s="86">
        <v>1</v>
      </c>
      <c r="I70" s="88">
        <f>IF(COUNTIF(J70:AW70,"&lt;&gt;")=0,"",SUMPRODUCT(((Recommendations[ImplStatus]="Implemented")+(Recommendations[ImplStatus]="Compensated"))*ISNUMBER(MATCH(Recommendations[Id],J70:AW70,0)))/COUNTIF(J70:AW70,"&lt;&gt;"))</f>
        <v>0</v>
      </c>
      <c r="J70" s="90" t="s">
        <v>85</v>
      </c>
      <c r="K70" s="90" t="s">
        <v>91</v>
      </c>
      <c r="L70" s="90" t="s">
        <v>103</v>
      </c>
      <c r="M70" s="90" t="s">
        <v>132</v>
      </c>
      <c r="N70" s="90" t="s">
        <v>138</v>
      </c>
      <c r="O70" s="90" t="s">
        <v>144</v>
      </c>
      <c r="P70" s="90" t="s">
        <v>150</v>
      </c>
      <c r="Q70" s="90" t="s">
        <v>184</v>
      </c>
      <c r="R70" s="90" t="s">
        <v>206</v>
      </c>
      <c r="S70" s="90" t="s">
        <v>230</v>
      </c>
      <c r="T70" s="90" t="s">
        <v>396</v>
      </c>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946</v>
      </c>
      <c r="B71" s="81" t="s">
        <v>428</v>
      </c>
      <c r="C71" s="83" t="s">
        <v>954</v>
      </c>
      <c r="D71" s="85" t="s">
        <v>955</v>
      </c>
      <c r="E71" s="85" t="s">
        <v>956</v>
      </c>
      <c r="F71" s="86" t="s">
        <v>780</v>
      </c>
      <c r="G71" s="86" t="s">
        <v>765</v>
      </c>
      <c r="H71" s="86">
        <v>1</v>
      </c>
      <c r="I71" s="88">
        <f>IF(COUNTIF(J71:AW71,"&lt;&gt;")=0,"",SUMPRODUCT(((Recommendations[ImplStatus]="Implemented")+(Recommendations[ImplStatus]="Compensated"))*ISNUMBER(MATCH(Recommendations[Id],J71:AW71,0)))/COUNTIF(J71:AW71,"&lt;&gt;"))</f>
        <v>0</v>
      </c>
      <c r="J71" s="90" t="s">
        <v>115</v>
      </c>
      <c r="K71" s="90" t="s">
        <v>120</v>
      </c>
      <c r="L71" s="90" t="s">
        <v>126</v>
      </c>
      <c r="M71" s="90" t="s">
        <v>156</v>
      </c>
      <c r="N71" s="90" t="s">
        <v>162</v>
      </c>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946</v>
      </c>
      <c r="B72" s="81" t="s">
        <v>957</v>
      </c>
      <c r="C72" s="83" t="s">
        <v>958</v>
      </c>
      <c r="D72" s="85" t="s">
        <v>959</v>
      </c>
      <c r="E72" s="85" t="s">
        <v>960</v>
      </c>
      <c r="F72" s="86" t="s">
        <v>961</v>
      </c>
      <c r="G72" s="86" t="s">
        <v>765</v>
      </c>
      <c r="H72" s="86">
        <v>2</v>
      </c>
      <c r="I72" s="88">
        <f>IF(COUNTIF(J72:AW72,"&lt;&gt;")=0,"",SUMPRODUCT(((Recommendations[ImplStatus]="Implemented")+(Recommendations[ImplStatus]="Compensated"))*ISNUMBER(MATCH(Recommendations[Id],J72:AW72,0)))/COUNTIF(J72:AW72,"&lt;&gt;"))</f>
        <v>0</v>
      </c>
      <c r="J72" s="90" t="s">
        <v>223</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946</v>
      </c>
      <c r="B73" s="81" t="s">
        <v>962</v>
      </c>
      <c r="C73" s="83" t="s">
        <v>963</v>
      </c>
      <c r="D73" s="85" t="s">
        <v>964</v>
      </c>
      <c r="E73" s="85" t="s">
        <v>965</v>
      </c>
      <c r="F73" s="86" t="s">
        <v>780</v>
      </c>
      <c r="G73" s="86" t="s">
        <v>739</v>
      </c>
      <c r="H73" s="86">
        <v>2</v>
      </c>
      <c r="I73" s="88">
        <f>IF(COUNTIF(J73:AW73,"&lt;&gt;")=0,"",SUMPRODUCT(((Recommendations[ImplStatus]="Implemented")+(Recommendations[ImplStatus]="Compensated"))*ISNUMBER(MATCH(Recommendations[Id],J73:AW73,0)))/COUNTIF(J73:AW73,"&lt;&gt;"))</f>
        <v>0</v>
      </c>
      <c r="J73" s="90" t="s">
        <v>138</v>
      </c>
      <c r="K73" s="90" t="s">
        <v>144</v>
      </c>
      <c r="L73" s="90" t="s">
        <v>150</v>
      </c>
      <c r="M73" s="90" t="s">
        <v>184</v>
      </c>
      <c r="N73" s="90" t="s">
        <v>190</v>
      </c>
      <c r="O73" s="90" t="s">
        <v>195</v>
      </c>
      <c r="P73" s="90" t="s">
        <v>200</v>
      </c>
      <c r="Q73" s="90" t="s">
        <v>211</v>
      </c>
      <c r="R73" s="90" t="s">
        <v>217</v>
      </c>
      <c r="S73" s="90" t="s">
        <v>223</v>
      </c>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946</v>
      </c>
      <c r="B74" s="81" t="s">
        <v>966</v>
      </c>
      <c r="C74" s="83" t="s">
        <v>967</v>
      </c>
      <c r="D74" s="85" t="s">
        <v>968</v>
      </c>
      <c r="E74" s="85" t="s">
        <v>969</v>
      </c>
      <c r="F74" s="86" t="s">
        <v>780</v>
      </c>
      <c r="G74" s="86" t="s">
        <v>739</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946</v>
      </c>
      <c r="B75" s="81" t="s">
        <v>970</v>
      </c>
      <c r="C75" s="83" t="s">
        <v>971</v>
      </c>
      <c r="D75" s="85" t="s">
        <v>972</v>
      </c>
      <c r="E75" s="85" t="s">
        <v>973</v>
      </c>
      <c r="F75" s="86" t="s">
        <v>780</v>
      </c>
      <c r="G75" s="86" t="s">
        <v>739</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946</v>
      </c>
      <c r="B76" s="81" t="s">
        <v>974</v>
      </c>
      <c r="C76" s="83" t="s">
        <v>975</v>
      </c>
      <c r="D76" s="85" t="s">
        <v>976</v>
      </c>
      <c r="E76" s="85" t="s">
        <v>977</v>
      </c>
      <c r="F76" s="86" t="s">
        <v>780</v>
      </c>
      <c r="G76" s="86" t="s">
        <v>739</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946</v>
      </c>
      <c r="B77" s="81" t="s">
        <v>978</v>
      </c>
      <c r="C77" s="83" t="s">
        <v>979</v>
      </c>
      <c r="D77" s="85" t="s">
        <v>980</v>
      </c>
      <c r="E77" s="85" t="s">
        <v>981</v>
      </c>
      <c r="F77" s="86" t="s">
        <v>780</v>
      </c>
      <c r="G77" s="86" t="s">
        <v>739</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946</v>
      </c>
      <c r="B78" s="81" t="s">
        <v>982</v>
      </c>
      <c r="C78" s="83" t="s">
        <v>983</v>
      </c>
      <c r="D78" s="85" t="s">
        <v>984</v>
      </c>
      <c r="E78" s="85" t="s">
        <v>985</v>
      </c>
      <c r="F78" s="86" t="s">
        <v>780</v>
      </c>
      <c r="G78" s="86" t="s">
        <v>765</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946</v>
      </c>
      <c r="B79" s="81" t="s">
        <v>986</v>
      </c>
      <c r="C79" s="83" t="s">
        <v>987</v>
      </c>
      <c r="D79" s="85" t="s">
        <v>988</v>
      </c>
      <c r="E79" s="85" t="s">
        <v>989</v>
      </c>
      <c r="F79" s="86" t="s">
        <v>780</v>
      </c>
      <c r="G79" s="86" t="s">
        <v>739</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946</v>
      </c>
      <c r="B80" s="81" t="s">
        <v>990</v>
      </c>
      <c r="C80" s="83" t="s">
        <v>991</v>
      </c>
      <c r="D80" s="85" t="s">
        <v>992</v>
      </c>
      <c r="E80" s="85" t="s">
        <v>993</v>
      </c>
      <c r="F80" s="86" t="s">
        <v>780</v>
      </c>
      <c r="G80" s="86" t="s">
        <v>739</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994</v>
      </c>
      <c r="B81" s="80">
        <v>9</v>
      </c>
      <c r="C81" s="82" t="s">
        <v>25</v>
      </c>
      <c r="D81" s="84" t="s">
        <v>995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994</v>
      </c>
      <c r="B82" s="81" t="s">
        <v>996</v>
      </c>
      <c r="C82" s="83" t="s">
        <v>997</v>
      </c>
      <c r="D82" s="85" t="s">
        <v>998</v>
      </c>
      <c r="E82" s="85" t="s">
        <v>999</v>
      </c>
      <c r="F82" s="86" t="s">
        <v>751</v>
      </c>
      <c r="G82" s="86" t="s">
        <v>765</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994</v>
      </c>
      <c r="B83" s="81" t="s">
        <v>1000</v>
      </c>
      <c r="C83" s="83" t="s">
        <v>1001</v>
      </c>
      <c r="D83" s="85" t="s">
        <v>1002</v>
      </c>
      <c r="E83" s="85" t="s">
        <v>1003</v>
      </c>
      <c r="F83" s="86" t="s">
        <v>730</v>
      </c>
      <c r="G83" s="86" t="s">
        <v>765</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994</v>
      </c>
      <c r="B84" s="81" t="s">
        <v>1004</v>
      </c>
      <c r="C84" s="83" t="s">
        <v>1005</v>
      </c>
      <c r="D84" s="85" t="s">
        <v>1006</v>
      </c>
      <c r="E84" s="85" t="s">
        <v>1007</v>
      </c>
      <c r="F84" s="86" t="s">
        <v>961</v>
      </c>
      <c r="G84" s="86" t="s">
        <v>765</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994</v>
      </c>
      <c r="B85" s="81" t="s">
        <v>1008</v>
      </c>
      <c r="C85" s="83" t="s">
        <v>1009</v>
      </c>
      <c r="D85" s="85" t="s">
        <v>1010</v>
      </c>
      <c r="E85" s="85" t="s">
        <v>1011</v>
      </c>
      <c r="F85" s="86" t="s">
        <v>751</v>
      </c>
      <c r="G85" s="86" t="s">
        <v>765</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994</v>
      </c>
      <c r="B86" s="81" t="s">
        <v>1012</v>
      </c>
      <c r="C86" s="83" t="s">
        <v>1013</v>
      </c>
      <c r="D86" s="85" t="s">
        <v>1014</v>
      </c>
      <c r="E86" s="85" t="s">
        <v>1015</v>
      </c>
      <c r="F86" s="86" t="s">
        <v>961</v>
      </c>
      <c r="G86" s="86" t="s">
        <v>765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994</v>
      </c>
      <c r="B87" s="81" t="s">
        <v>1016</v>
      </c>
      <c r="C87" s="83" t="s">
        <v>1017</v>
      </c>
      <c r="D87" s="85" t="s">
        <v>1018</v>
      </c>
      <c r="E87" s="85" t="s">
        <v>1019</v>
      </c>
      <c r="F87" s="86" t="s">
        <v>961</v>
      </c>
      <c r="G87" s="86" t="s">
        <v>765</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994</v>
      </c>
      <c r="B88" s="81" t="s">
        <v>1020</v>
      </c>
      <c r="C88" s="83" t="s">
        <v>1021</v>
      </c>
      <c r="D88" s="85" t="s">
        <v>1022</v>
      </c>
      <c r="E88" s="85" t="s">
        <v>1023</v>
      </c>
      <c r="F88" s="86" t="s">
        <v>961</v>
      </c>
      <c r="G88" s="86" t="s">
        <v>765</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1024</v>
      </c>
      <c r="B89" s="80">
        <v>10</v>
      </c>
      <c r="C89" s="82" t="s">
        <v>25</v>
      </c>
      <c r="D89" s="84" t="s">
        <v>1025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1024</v>
      </c>
      <c r="B90" s="81" t="s">
        <v>1026</v>
      </c>
      <c r="C90" s="83" t="s">
        <v>1027</v>
      </c>
      <c r="D90" s="85" t="s">
        <v>1028</v>
      </c>
      <c r="E90" s="85" t="s">
        <v>1029</v>
      </c>
      <c r="F90" s="86" t="s">
        <v>730</v>
      </c>
      <c r="G90" s="86" t="s">
        <v>739</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1024</v>
      </c>
      <c r="B91" s="81" t="s">
        <v>1030</v>
      </c>
      <c r="C91" s="83" t="s">
        <v>1031</v>
      </c>
      <c r="D91" s="85" t="s">
        <v>1032</v>
      </c>
      <c r="E91" s="85" t="s">
        <v>1033</v>
      </c>
      <c r="F91" s="86" t="s">
        <v>730</v>
      </c>
      <c r="G91" s="86" t="s">
        <v>765</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1024</v>
      </c>
      <c r="B92" s="81" t="s">
        <v>1034</v>
      </c>
      <c r="C92" s="83" t="s">
        <v>1035</v>
      </c>
      <c r="D92" s="85" t="s">
        <v>1036</v>
      </c>
      <c r="E92" s="85" t="s">
        <v>1037</v>
      </c>
      <c r="F92" s="86" t="s">
        <v>730</v>
      </c>
      <c r="G92" s="86" t="s">
        <v>765</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1024</v>
      </c>
      <c r="B93" s="81" t="s">
        <v>1038</v>
      </c>
      <c r="C93" s="83" t="s">
        <v>1039</v>
      </c>
      <c r="D93" s="85" t="s">
        <v>1040</v>
      </c>
      <c r="E93" s="85" t="s">
        <v>1041</v>
      </c>
      <c r="F93" s="86" t="s">
        <v>730</v>
      </c>
      <c r="G93" s="86" t="s">
        <v>739</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1024</v>
      </c>
      <c r="B94" s="81" t="s">
        <v>1042</v>
      </c>
      <c r="C94" s="83" t="s">
        <v>1043</v>
      </c>
      <c r="D94" s="85" t="s">
        <v>1044</v>
      </c>
      <c r="E94" s="85" t="s">
        <v>1045</v>
      </c>
      <c r="F94" s="86" t="s">
        <v>730</v>
      </c>
      <c r="G94" s="86" t="s">
        <v>765</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1024</v>
      </c>
      <c r="B95" s="81" t="s">
        <v>1046</v>
      </c>
      <c r="C95" s="83" t="s">
        <v>1047</v>
      </c>
      <c r="D95" s="85" t="s">
        <v>1048</v>
      </c>
      <c r="E95" s="85" t="s">
        <v>1049</v>
      </c>
      <c r="F95" s="86" t="s">
        <v>730</v>
      </c>
      <c r="G95" s="86" t="s">
        <v>765</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1024</v>
      </c>
      <c r="B96" s="81" t="s">
        <v>1050</v>
      </c>
      <c r="C96" s="83" t="s">
        <v>1051</v>
      </c>
      <c r="D96" s="85" t="s">
        <v>1052</v>
      </c>
      <c r="E96" s="85" t="s">
        <v>1053</v>
      </c>
      <c r="F96" s="86" t="s">
        <v>730</v>
      </c>
      <c r="G96" s="86" t="s">
        <v>739</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1054</v>
      </c>
      <c r="B97" s="80">
        <v>11</v>
      </c>
      <c r="C97" s="82" t="s">
        <v>25</v>
      </c>
      <c r="D97" s="84" t="s">
        <v>1055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1054</v>
      </c>
      <c r="B98" s="81" t="s">
        <v>1056</v>
      </c>
      <c r="C98" s="83" t="s">
        <v>1057</v>
      </c>
      <c r="D98" s="85" t="s">
        <v>1058</v>
      </c>
      <c r="E98" s="85" t="s">
        <v>1059</v>
      </c>
      <c r="F98" s="86" t="s">
        <v>838</v>
      </c>
      <c r="G98" s="86" t="s">
        <v>781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1054</v>
      </c>
      <c r="B99" s="81" t="s">
        <v>1060</v>
      </c>
      <c r="C99" s="83" t="s">
        <v>1061</v>
      </c>
      <c r="D99" s="85" t="s">
        <v>1062</v>
      </c>
      <c r="E99" s="85" t="s">
        <v>1063</v>
      </c>
      <c r="F99" s="86" t="s">
        <v>780</v>
      </c>
      <c r="G99" s="86" t="s">
        <v>1064</v>
      </c>
      <c r="H99" s="86">
        <v>1</v>
      </c>
      <c r="I99" s="88">
        <f>IF(COUNTIF(J99:AW99,"&lt;&gt;")=0,"",SUMPRODUCT(((Recommendations[ImplStatus]="Implemented")+(Recommendations[ImplStatus]="Compensated"))*ISNUMBER(MATCH(Recommendations[Id],J99:AW99,0)))/COUNTIF(J99:AW99,"&lt;&gt;"))</f>
        <v>0</v>
      </c>
      <c r="J99" s="90" t="s">
        <v>423</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1054</v>
      </c>
      <c r="B100" s="81" t="s">
        <v>1065</v>
      </c>
      <c r="C100" s="83" t="s">
        <v>1066</v>
      </c>
      <c r="D100" s="85" t="s">
        <v>1067</v>
      </c>
      <c r="E100" s="85" t="s">
        <v>1068</v>
      </c>
      <c r="F100" s="86" t="s">
        <v>780</v>
      </c>
      <c r="G100" s="86" t="s">
        <v>765</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1054</v>
      </c>
      <c r="B101" s="81" t="s">
        <v>1069</v>
      </c>
      <c r="C101" s="83" t="s">
        <v>1070</v>
      </c>
      <c r="D101" s="85" t="s">
        <v>1071</v>
      </c>
      <c r="E101" s="85" t="s">
        <v>1072</v>
      </c>
      <c r="F101" s="86" t="s">
        <v>780</v>
      </c>
      <c r="G101" s="86" t="s">
        <v>1064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1054</v>
      </c>
      <c r="B102" s="81" t="s">
        <v>1073</v>
      </c>
      <c r="C102" s="83" t="s">
        <v>1074</v>
      </c>
      <c r="D102" s="85" t="s">
        <v>1075</v>
      </c>
      <c r="E102" s="85" t="s">
        <v>1076</v>
      </c>
      <c r="F102" s="86" t="s">
        <v>780</v>
      </c>
      <c r="G102" s="86" t="s">
        <v>1064</v>
      </c>
      <c r="H102" s="86">
        <v>2</v>
      </c>
      <c r="I102" s="88">
        <f>IF(COUNTIF(J102:AW102,"&lt;&gt;")=0,"",SUMPRODUCT(((Recommendations[ImplStatus]="Implemented")+(Recommendations[ImplStatus]="Compensated"))*ISNUMBER(MATCH(Recommendations[Id],J102:AW102,0)))/COUNTIF(J102:AW102,"&lt;&gt;"))</f>
        <v>0</v>
      </c>
      <c r="J102" s="90" t="s">
        <v>401</v>
      </c>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1077</v>
      </c>
      <c r="B103" s="80">
        <v>12</v>
      </c>
      <c r="C103" s="82" t="s">
        <v>25</v>
      </c>
      <c r="D103" s="84" t="s">
        <v>1078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1077</v>
      </c>
      <c r="B104" s="81" t="s">
        <v>1079</v>
      </c>
      <c r="C104" s="83" t="s">
        <v>1080</v>
      </c>
      <c r="D104" s="85" t="s">
        <v>1081</v>
      </c>
      <c r="E104" s="85" t="s">
        <v>1082</v>
      </c>
      <c r="F104" s="86" t="s">
        <v>961</v>
      </c>
      <c r="G104" s="86" t="s">
        <v>765</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1077</v>
      </c>
      <c r="B105" s="81" t="s">
        <v>1083</v>
      </c>
      <c r="C105" s="83" t="s">
        <v>1084</v>
      </c>
      <c r="D105" s="85" t="s">
        <v>1085</v>
      </c>
      <c r="E105" s="85" t="s">
        <v>1086</v>
      </c>
      <c r="F105" s="86" t="s">
        <v>961</v>
      </c>
      <c r="G105" s="86" t="s">
        <v>765</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1077</v>
      </c>
      <c r="B106" s="81" t="s">
        <v>1087</v>
      </c>
      <c r="C106" s="83" t="s">
        <v>1088</v>
      </c>
      <c r="D106" s="85" t="s">
        <v>1089</v>
      </c>
      <c r="E106" s="85" t="s">
        <v>1090</v>
      </c>
      <c r="F106" s="86" t="s">
        <v>961</v>
      </c>
      <c r="G106" s="86" t="s">
        <v>765</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1077</v>
      </c>
      <c r="B107" s="81" t="s">
        <v>1091</v>
      </c>
      <c r="C107" s="83" t="s">
        <v>1092</v>
      </c>
      <c r="D107" s="85" t="s">
        <v>1093</v>
      </c>
      <c r="E107" s="85" t="s">
        <v>1094</v>
      </c>
      <c r="F107" s="86" t="s">
        <v>838</v>
      </c>
      <c r="G107" s="86" t="s">
        <v>781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1077</v>
      </c>
      <c r="B108" s="81" t="s">
        <v>1095</v>
      </c>
      <c r="C108" s="83" t="s">
        <v>1096</v>
      </c>
      <c r="D108" s="85" t="s">
        <v>1097</v>
      </c>
      <c r="E108" s="85" t="s">
        <v>1098</v>
      </c>
      <c r="F108" s="86" t="s">
        <v>961</v>
      </c>
      <c r="G108" s="86" t="s">
        <v>765</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1077</v>
      </c>
      <c r="B109" s="81" t="s">
        <v>1099</v>
      </c>
      <c r="C109" s="83" t="s">
        <v>1100</v>
      </c>
      <c r="D109" s="85" t="s">
        <v>1101</v>
      </c>
      <c r="E109" s="85" t="s">
        <v>1102</v>
      </c>
      <c r="F109" s="86" t="s">
        <v>961</v>
      </c>
      <c r="G109" s="86" t="s">
        <v>765</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1077</v>
      </c>
      <c r="B110" s="81" t="s">
        <v>1103</v>
      </c>
      <c r="C110" s="83" t="s">
        <v>1104</v>
      </c>
      <c r="D110" s="85" t="s">
        <v>1105</v>
      </c>
      <c r="E110" s="85" t="s">
        <v>1106</v>
      </c>
      <c r="F110" s="86" t="s">
        <v>730</v>
      </c>
      <c r="G110" s="86" t="s">
        <v>765</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1077</v>
      </c>
      <c r="B111" s="81" t="s">
        <v>1107</v>
      </c>
      <c r="C111" s="83" t="s">
        <v>1108</v>
      </c>
      <c r="D111" s="85" t="s">
        <v>1109</v>
      </c>
      <c r="E111" s="85" t="s">
        <v>1110</v>
      </c>
      <c r="F111" s="86" t="s">
        <v>730</v>
      </c>
      <c r="G111" s="86" t="s">
        <v>765</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1111</v>
      </c>
      <c r="B112" s="80">
        <v>13</v>
      </c>
      <c r="C112" s="82" t="s">
        <v>25</v>
      </c>
      <c r="D112" s="84" t="s">
        <v>1112</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1111</v>
      </c>
      <c r="B113" s="81" t="s">
        <v>1113</v>
      </c>
      <c r="C113" s="83" t="s">
        <v>1114</v>
      </c>
      <c r="D113" s="85" t="s">
        <v>1115</v>
      </c>
      <c r="E113" s="85" t="s">
        <v>1116</v>
      </c>
      <c r="F113" s="86" t="s">
        <v>961</v>
      </c>
      <c r="G113" s="86" t="s">
        <v>739</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1111</v>
      </c>
      <c r="B114" s="81" t="s">
        <v>1117</v>
      </c>
      <c r="C114" s="83" t="s">
        <v>1118</v>
      </c>
      <c r="D114" s="85" t="s">
        <v>1119</v>
      </c>
      <c r="E114" s="85" t="s">
        <v>1120</v>
      </c>
      <c r="F114" s="86" t="s">
        <v>730</v>
      </c>
      <c r="G114" s="86" t="s">
        <v>739</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1111</v>
      </c>
      <c r="B115" s="81" t="s">
        <v>1121</v>
      </c>
      <c r="C115" s="83" t="s">
        <v>1122</v>
      </c>
      <c r="D115" s="85" t="s">
        <v>1123</v>
      </c>
      <c r="E115" s="85" t="s">
        <v>1124</v>
      </c>
      <c r="F115" s="86" t="s">
        <v>961</v>
      </c>
      <c r="G115" s="86" t="s">
        <v>739</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1111</v>
      </c>
      <c r="B116" s="81" t="s">
        <v>1125</v>
      </c>
      <c r="C116" s="83" t="s">
        <v>1126</v>
      </c>
      <c r="D116" s="85" t="s">
        <v>1127</v>
      </c>
      <c r="E116" s="85" t="s">
        <v>1128</v>
      </c>
      <c r="F116" s="86" t="s">
        <v>961</v>
      </c>
      <c r="G116" s="86" t="s">
        <v>765</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1111</v>
      </c>
      <c r="B117" s="81" t="s">
        <v>1129</v>
      </c>
      <c r="C117" s="83" t="s">
        <v>1130</v>
      </c>
      <c r="D117" s="85" t="s">
        <v>1131</v>
      </c>
      <c r="E117" s="85" t="s">
        <v>1132</v>
      </c>
      <c r="F117" s="86" t="s">
        <v>730</v>
      </c>
      <c r="G117" s="86" t="s">
        <v>765</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1111</v>
      </c>
      <c r="B118" s="81" t="s">
        <v>1133</v>
      </c>
      <c r="C118" s="83" t="s">
        <v>1134</v>
      </c>
      <c r="D118" s="85" t="s">
        <v>1135</v>
      </c>
      <c r="E118" s="85" t="s">
        <v>1136</v>
      </c>
      <c r="F118" s="86" t="s">
        <v>961</v>
      </c>
      <c r="G118" s="86" t="s">
        <v>739</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1111</v>
      </c>
      <c r="B119" s="81" t="s">
        <v>1137</v>
      </c>
      <c r="C119" s="83" t="s">
        <v>1138</v>
      </c>
      <c r="D119" s="85" t="s">
        <v>1139</v>
      </c>
      <c r="E119" s="85" t="s">
        <v>1140</v>
      </c>
      <c r="F119" s="86" t="s">
        <v>730</v>
      </c>
      <c r="G119" s="86" t="s">
        <v>765</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1111</v>
      </c>
      <c r="B120" s="81" t="s">
        <v>1141</v>
      </c>
      <c r="C120" s="83" t="s">
        <v>1142</v>
      </c>
      <c r="D120" s="85" t="s">
        <v>1143</v>
      </c>
      <c r="E120" s="85" t="s">
        <v>1144</v>
      </c>
      <c r="F120" s="86" t="s">
        <v>961</v>
      </c>
      <c r="G120" s="86" t="s">
        <v>765</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1111</v>
      </c>
      <c r="B121" s="81" t="s">
        <v>1145</v>
      </c>
      <c r="C121" s="83" t="s">
        <v>1146</v>
      </c>
      <c r="D121" s="85" t="s">
        <v>1147</v>
      </c>
      <c r="E121" s="85" t="s">
        <v>1148</v>
      </c>
      <c r="F121" s="86" t="s">
        <v>961</v>
      </c>
      <c r="G121" s="86" t="s">
        <v>765</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1111</v>
      </c>
      <c r="B122" s="81" t="s">
        <v>1149</v>
      </c>
      <c r="C122" s="83" t="s">
        <v>1150</v>
      </c>
      <c r="D122" s="85" t="s">
        <v>1151</v>
      </c>
      <c r="E122" s="85" t="s">
        <v>1152</v>
      </c>
      <c r="F122" s="86" t="s">
        <v>961</v>
      </c>
      <c r="G122" s="86" t="s">
        <v>765</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1111</v>
      </c>
      <c r="B123" s="81" t="s">
        <v>1153</v>
      </c>
      <c r="C123" s="83" t="s">
        <v>1154</v>
      </c>
      <c r="D123" s="85" t="s">
        <v>1155</v>
      </c>
      <c r="E123" s="85" t="s">
        <v>1156</v>
      </c>
      <c r="F123" s="86" t="s">
        <v>961</v>
      </c>
      <c r="G123" s="86" t="s">
        <v>739</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1157</v>
      </c>
      <c r="B124" s="80">
        <v>14</v>
      </c>
      <c r="C124" s="82" t="s">
        <v>25</v>
      </c>
      <c r="D124" s="84" t="s">
        <v>1158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1157</v>
      </c>
      <c r="B125" s="81" t="s">
        <v>1159</v>
      </c>
      <c r="C125" s="83" t="s">
        <v>1160</v>
      </c>
      <c r="D125" s="85" t="s">
        <v>1161</v>
      </c>
      <c r="E125" s="85" t="s">
        <v>1162</v>
      </c>
      <c r="F125" s="86" t="s">
        <v>838</v>
      </c>
      <c r="G125" s="86" t="s">
        <v>781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1157</v>
      </c>
      <c r="B126" s="81" t="s">
        <v>1163</v>
      </c>
      <c r="C126" s="83" t="s">
        <v>1164</v>
      </c>
      <c r="D126" s="85" t="s">
        <v>1165</v>
      </c>
      <c r="E126" s="85" t="s">
        <v>1166</v>
      </c>
      <c r="F126" s="86" t="s">
        <v>857</v>
      </c>
      <c r="G126" s="86" t="s">
        <v>765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1157</v>
      </c>
      <c r="B127" s="81" t="s">
        <v>1167</v>
      </c>
      <c r="C127" s="83" t="s">
        <v>1168</v>
      </c>
      <c r="D127" s="85" t="s">
        <v>1169</v>
      </c>
      <c r="E127" s="85" t="s">
        <v>1170</v>
      </c>
      <c r="F127" s="86" t="s">
        <v>857</v>
      </c>
      <c r="G127" s="86" t="s">
        <v>765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1157</v>
      </c>
      <c r="B128" s="81" t="s">
        <v>1171</v>
      </c>
      <c r="C128" s="83" t="s">
        <v>1172</v>
      </c>
      <c r="D128" s="85" t="s">
        <v>1173</v>
      </c>
      <c r="E128" s="85" t="s">
        <v>1174</v>
      </c>
      <c r="F128" s="86" t="s">
        <v>857</v>
      </c>
      <c r="G128" s="86" t="s">
        <v>765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1157</v>
      </c>
      <c r="B129" s="81" t="s">
        <v>1175</v>
      </c>
      <c r="C129" s="83" t="s">
        <v>1176</v>
      </c>
      <c r="D129" s="85" t="s">
        <v>1177</v>
      </c>
      <c r="E129" s="85" t="s">
        <v>1178</v>
      </c>
      <c r="F129" s="86" t="s">
        <v>857</v>
      </c>
      <c r="G129" s="86" t="s">
        <v>765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1157</v>
      </c>
      <c r="B130" s="81" t="s">
        <v>1179</v>
      </c>
      <c r="C130" s="83" t="s">
        <v>1180</v>
      </c>
      <c r="D130" s="85" t="s">
        <v>1181</v>
      </c>
      <c r="E130" s="85" t="s">
        <v>1182</v>
      </c>
      <c r="F130" s="86" t="s">
        <v>857</v>
      </c>
      <c r="G130" s="86" t="s">
        <v>765</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1157</v>
      </c>
      <c r="B131" s="81" t="s">
        <v>1183</v>
      </c>
      <c r="C131" s="83" t="s">
        <v>1184</v>
      </c>
      <c r="D131" s="85" t="s">
        <v>1185</v>
      </c>
      <c r="E131" s="85" t="s">
        <v>1186</v>
      </c>
      <c r="F131" s="86" t="s">
        <v>857</v>
      </c>
      <c r="G131" s="86" t="s">
        <v>765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1157</v>
      </c>
      <c r="B132" s="81" t="s">
        <v>1187</v>
      </c>
      <c r="C132" s="83" t="s">
        <v>1188</v>
      </c>
      <c r="D132" s="85" t="s">
        <v>1189</v>
      </c>
      <c r="E132" s="85" t="s">
        <v>1190</v>
      </c>
      <c r="F132" s="86" t="s">
        <v>857</v>
      </c>
      <c r="G132" s="86" t="s">
        <v>765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1157</v>
      </c>
      <c r="B133" s="81" t="s">
        <v>1191</v>
      </c>
      <c r="C133" s="83" t="s">
        <v>1192</v>
      </c>
      <c r="D133" s="85" t="s">
        <v>1193</v>
      </c>
      <c r="E133" s="85" t="s">
        <v>1194</v>
      </c>
      <c r="F133" s="86" t="s">
        <v>857</v>
      </c>
      <c r="G133" s="86" t="s">
        <v>765</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1195</v>
      </c>
      <c r="B134" s="80">
        <v>15</v>
      </c>
      <c r="C134" s="82" t="s">
        <v>25</v>
      </c>
      <c r="D134" s="84" t="s">
        <v>1196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1195</v>
      </c>
      <c r="B135" s="81" t="s">
        <v>1197</v>
      </c>
      <c r="C135" s="83" t="s">
        <v>1198</v>
      </c>
      <c r="D135" s="85" t="s">
        <v>1199</v>
      </c>
      <c r="E135" s="85" t="s">
        <v>1200</v>
      </c>
      <c r="F135" s="86" t="s">
        <v>857</v>
      </c>
      <c r="G135" s="86" t="s">
        <v>731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1195</v>
      </c>
      <c r="B136" s="81" t="s">
        <v>1201</v>
      </c>
      <c r="C136" s="83" t="s">
        <v>1202</v>
      </c>
      <c r="D136" s="85" t="s">
        <v>1203</v>
      </c>
      <c r="E136" s="85" t="s">
        <v>1204</v>
      </c>
      <c r="F136" s="86" t="s">
        <v>838</v>
      </c>
      <c r="G136" s="86" t="s">
        <v>781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1195</v>
      </c>
      <c r="B137" s="81" t="s">
        <v>1205</v>
      </c>
      <c r="C137" s="83" t="s">
        <v>1206</v>
      </c>
      <c r="D137" s="85" t="s">
        <v>1207</v>
      </c>
      <c r="E137" s="85" t="s">
        <v>1208</v>
      </c>
      <c r="F137" s="86" t="s">
        <v>857</v>
      </c>
      <c r="G137" s="86" t="s">
        <v>781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1195</v>
      </c>
      <c r="B138" s="81" t="s">
        <v>1209</v>
      </c>
      <c r="C138" s="83" t="s">
        <v>1210</v>
      </c>
      <c r="D138" s="85" t="s">
        <v>1211</v>
      </c>
      <c r="E138" s="85" t="s">
        <v>1212</v>
      </c>
      <c r="F138" s="86" t="s">
        <v>838</v>
      </c>
      <c r="G138" s="86" t="s">
        <v>781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1195</v>
      </c>
      <c r="B139" s="81" t="s">
        <v>1213</v>
      </c>
      <c r="C139" s="83" t="s">
        <v>1214</v>
      </c>
      <c r="D139" s="85" t="s">
        <v>1215</v>
      </c>
      <c r="E139" s="85" t="s">
        <v>1216</v>
      </c>
      <c r="F139" s="86" t="s">
        <v>857</v>
      </c>
      <c r="G139" s="86" t="s">
        <v>781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1195</v>
      </c>
      <c r="B140" s="81" t="s">
        <v>1217</v>
      </c>
      <c r="C140" s="83" t="s">
        <v>1218</v>
      </c>
      <c r="D140" s="85" t="s">
        <v>1219</v>
      </c>
      <c r="E140" s="85" t="s">
        <v>1220</v>
      </c>
      <c r="F140" s="86" t="s">
        <v>780</v>
      </c>
      <c r="G140" s="86" t="s">
        <v>781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1195</v>
      </c>
      <c r="B141" s="81" t="s">
        <v>1221</v>
      </c>
      <c r="C141" s="83" t="s">
        <v>1222</v>
      </c>
      <c r="D141" s="85" t="s">
        <v>1223</v>
      </c>
      <c r="E141" s="85" t="s">
        <v>1224</v>
      </c>
      <c r="F141" s="86" t="s">
        <v>780</v>
      </c>
      <c r="G141" s="86" t="s">
        <v>765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1225</v>
      </c>
      <c r="B142" s="80">
        <v>16</v>
      </c>
      <c r="C142" s="82" t="s">
        <v>25</v>
      </c>
      <c r="D142" s="84" t="s">
        <v>1226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1225</v>
      </c>
      <c r="B143" s="81" t="s">
        <v>1227</v>
      </c>
      <c r="C143" s="83" t="s">
        <v>1228</v>
      </c>
      <c r="D143" s="85" t="s">
        <v>1229</v>
      </c>
      <c r="E143" s="85" t="s">
        <v>1230</v>
      </c>
      <c r="F143" s="86" t="s">
        <v>838</v>
      </c>
      <c r="G143" s="86" t="s">
        <v>781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1225</v>
      </c>
      <c r="B144" s="81" t="s">
        <v>1231</v>
      </c>
      <c r="C144" s="83" t="s">
        <v>1232</v>
      </c>
      <c r="D144" s="85" t="s">
        <v>1233</v>
      </c>
      <c r="E144" s="85" t="s">
        <v>1234</v>
      </c>
      <c r="F144" s="86" t="s">
        <v>838</v>
      </c>
      <c r="G144" s="86" t="s">
        <v>781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1225</v>
      </c>
      <c r="B145" s="81" t="s">
        <v>1235</v>
      </c>
      <c r="C145" s="83" t="s">
        <v>1236</v>
      </c>
      <c r="D145" s="85" t="s">
        <v>1237</v>
      </c>
      <c r="E145" s="85" t="s">
        <v>1238</v>
      </c>
      <c r="F145" s="86" t="s">
        <v>751</v>
      </c>
      <c r="G145" s="86" t="s">
        <v>739</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1225</v>
      </c>
      <c r="B146" s="81" t="s">
        <v>1239</v>
      </c>
      <c r="C146" s="83" t="s">
        <v>1240</v>
      </c>
      <c r="D146" s="85" t="s">
        <v>1241</v>
      </c>
      <c r="E146" s="85" t="s">
        <v>1242</v>
      </c>
      <c r="F146" s="86" t="s">
        <v>751</v>
      </c>
      <c r="G146" s="86" t="s">
        <v>731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1225</v>
      </c>
      <c r="B147" s="81" t="s">
        <v>1243</v>
      </c>
      <c r="C147" s="83" t="s">
        <v>1244</v>
      </c>
      <c r="D147" s="85" t="s">
        <v>1245</v>
      </c>
      <c r="E147" s="85" t="s">
        <v>1246</v>
      </c>
      <c r="F147" s="86" t="s">
        <v>751</v>
      </c>
      <c r="G147" s="86" t="s">
        <v>765</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1225</v>
      </c>
      <c r="B148" s="81" t="s">
        <v>1247</v>
      </c>
      <c r="C148" s="83" t="s">
        <v>1248</v>
      </c>
      <c r="D148" s="85" t="s">
        <v>1249</v>
      </c>
      <c r="E148" s="85" t="s">
        <v>1250</v>
      </c>
      <c r="F148" s="86" t="s">
        <v>838</v>
      </c>
      <c r="G148" s="86" t="s">
        <v>781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1225</v>
      </c>
      <c r="B149" s="81" t="s">
        <v>1251</v>
      </c>
      <c r="C149" s="83" t="s">
        <v>1252</v>
      </c>
      <c r="D149" s="85" t="s">
        <v>1253</v>
      </c>
      <c r="E149" s="85" t="s">
        <v>1254</v>
      </c>
      <c r="F149" s="86" t="s">
        <v>751</v>
      </c>
      <c r="G149" s="86" t="s">
        <v>765</v>
      </c>
      <c r="H149" s="86">
        <v>2</v>
      </c>
      <c r="I149" s="88">
        <f>IF(COUNTIF(J149:AW149,"&lt;&gt;")=0,"",SUMPRODUCT(((Recommendations[ImplStatus]="Implemented")+(Recommendations[ImplStatus]="Compensated"))*ISNUMBER(MATCH(Recommendations[Id],J149:AW149,0)))/COUNTIF(J149:AW149,"&lt;&gt;"))</f>
        <v>0</v>
      </c>
      <c r="J149" s="90" t="s">
        <v>327</v>
      </c>
      <c r="K149" s="90" t="s">
        <v>333</v>
      </c>
      <c r="L149" s="90" t="s">
        <v>339</v>
      </c>
      <c r="M149" s="90" t="s">
        <v>345</v>
      </c>
      <c r="N149" s="90" t="s">
        <v>350</v>
      </c>
      <c r="O149" s="90" t="s">
        <v>356</v>
      </c>
      <c r="P149" s="90" t="s">
        <v>417</v>
      </c>
      <c r="Q149" s="90" t="s">
        <v>428</v>
      </c>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1225</v>
      </c>
      <c r="B150" s="81" t="s">
        <v>1255</v>
      </c>
      <c r="C150" s="83" t="s">
        <v>1256</v>
      </c>
      <c r="D150" s="85" t="s">
        <v>1257</v>
      </c>
      <c r="E150" s="85" t="s">
        <v>1258</v>
      </c>
      <c r="F150" s="86" t="s">
        <v>961</v>
      </c>
      <c r="G150" s="86" t="s">
        <v>765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1225</v>
      </c>
      <c r="B151" s="81" t="s">
        <v>1259</v>
      </c>
      <c r="C151" s="83" t="s">
        <v>1260</v>
      </c>
      <c r="D151" s="85" t="s">
        <v>1261</v>
      </c>
      <c r="E151" s="85" t="s">
        <v>1262</v>
      </c>
      <c r="F151" s="86" t="s">
        <v>857</v>
      </c>
      <c r="G151" s="86" t="s">
        <v>765</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1225</v>
      </c>
      <c r="B152" s="81" t="s">
        <v>1263</v>
      </c>
      <c r="C152" s="83" t="s">
        <v>1264</v>
      </c>
      <c r="D152" s="85" t="s">
        <v>1265</v>
      </c>
      <c r="E152" s="85" t="s">
        <v>1266</v>
      </c>
      <c r="F152" s="86" t="s">
        <v>751</v>
      </c>
      <c r="G152" s="86" t="s">
        <v>765</v>
      </c>
      <c r="H152" s="86">
        <v>2</v>
      </c>
      <c r="I152" s="88">
        <f>IF(COUNTIF(J152:AW152,"&lt;&gt;")=0,"",SUMPRODUCT(((Recommendations[ImplStatus]="Implemented")+(Recommendations[ImplStatus]="Compensated"))*ISNUMBER(MATCH(Recommendations[Id],J152:AW152,0)))/COUNTIF(J152:AW152,"&lt;&gt;"))</f>
        <v>0</v>
      </c>
      <c r="J152" s="90" t="s">
        <v>299</v>
      </c>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1225</v>
      </c>
      <c r="B153" s="81" t="s">
        <v>1267</v>
      </c>
      <c r="C153" s="83" t="s">
        <v>1268</v>
      </c>
      <c r="D153" s="85" t="s">
        <v>1269</v>
      </c>
      <c r="E153" s="85" t="s">
        <v>1270</v>
      </c>
      <c r="F153" s="86" t="s">
        <v>751</v>
      </c>
      <c r="G153" s="86" t="s">
        <v>765</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1225</v>
      </c>
      <c r="B154" s="81" t="s">
        <v>1271</v>
      </c>
      <c r="C154" s="83" t="s">
        <v>1272</v>
      </c>
      <c r="D154" s="85" t="s">
        <v>1273</v>
      </c>
      <c r="E154" s="85" t="s">
        <v>1274</v>
      </c>
      <c r="F154" s="86" t="s">
        <v>751</v>
      </c>
      <c r="G154" s="86" t="s">
        <v>765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1225</v>
      </c>
      <c r="B155" s="81" t="s">
        <v>1275</v>
      </c>
      <c r="C155" s="83" t="s">
        <v>1276</v>
      </c>
      <c r="D155" s="85" t="s">
        <v>1277</v>
      </c>
      <c r="E155" s="85" t="s">
        <v>1278</v>
      </c>
      <c r="F155" s="86" t="s">
        <v>751</v>
      </c>
      <c r="G155" s="86" t="s">
        <v>739</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1225</v>
      </c>
      <c r="B156" s="81" t="s">
        <v>1279</v>
      </c>
      <c r="C156" s="83" t="s">
        <v>1280</v>
      </c>
      <c r="D156" s="85" t="s">
        <v>1281</v>
      </c>
      <c r="E156" s="85" t="s">
        <v>1282</v>
      </c>
      <c r="F156" s="86" t="s">
        <v>751</v>
      </c>
      <c r="G156" s="86" t="s">
        <v>765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1283</v>
      </c>
      <c r="B157" s="80">
        <v>17</v>
      </c>
      <c r="C157" s="82" t="s">
        <v>25</v>
      </c>
      <c r="D157" s="84" t="s">
        <v>1284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1283</v>
      </c>
      <c r="B158" s="81" t="s">
        <v>1285</v>
      </c>
      <c r="C158" s="83" t="s">
        <v>1286</v>
      </c>
      <c r="D158" s="85" t="s">
        <v>1287</v>
      </c>
      <c r="E158" s="85" t="s">
        <v>1288</v>
      </c>
      <c r="F158" s="86" t="s">
        <v>857</v>
      </c>
      <c r="G158" s="86" t="s">
        <v>735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1283</v>
      </c>
      <c r="B159" s="81" t="s">
        <v>1289</v>
      </c>
      <c r="C159" s="83" t="s">
        <v>1290</v>
      </c>
      <c r="D159" s="85" t="s">
        <v>1291</v>
      </c>
      <c r="E159" s="85" t="s">
        <v>1292</v>
      </c>
      <c r="F159" s="86" t="s">
        <v>838</v>
      </c>
      <c r="G159" s="86" t="s">
        <v>781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1283</v>
      </c>
      <c r="B160" s="81" t="s">
        <v>1293</v>
      </c>
      <c r="C160" s="83" t="s">
        <v>1294</v>
      </c>
      <c r="D160" s="85" t="s">
        <v>1295</v>
      </c>
      <c r="E160" s="85" t="s">
        <v>1296</v>
      </c>
      <c r="F160" s="86" t="s">
        <v>838</v>
      </c>
      <c r="G160" s="86" t="s">
        <v>781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1283</v>
      </c>
      <c r="B161" s="81" t="s">
        <v>1297</v>
      </c>
      <c r="C161" s="83" t="s">
        <v>1298</v>
      </c>
      <c r="D161" s="85" t="s">
        <v>1299</v>
      </c>
      <c r="E161" s="85" t="s">
        <v>1300</v>
      </c>
      <c r="F161" s="86" t="s">
        <v>838</v>
      </c>
      <c r="G161" s="86" t="s">
        <v>781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1283</v>
      </c>
      <c r="B162" s="81" t="s">
        <v>1301</v>
      </c>
      <c r="C162" s="83" t="s">
        <v>1302</v>
      </c>
      <c r="D162" s="85" t="s">
        <v>1303</v>
      </c>
      <c r="E162" s="85" t="s">
        <v>1304</v>
      </c>
      <c r="F162" s="86" t="s">
        <v>857</v>
      </c>
      <c r="G162" s="86" t="s">
        <v>735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1283</v>
      </c>
      <c r="B163" s="81" t="s">
        <v>1305</v>
      </c>
      <c r="C163" s="83" t="s">
        <v>1306</v>
      </c>
      <c r="D163" s="85" t="s">
        <v>1307</v>
      </c>
      <c r="E163" s="85" t="s">
        <v>1308</v>
      </c>
      <c r="F163" s="86" t="s">
        <v>857</v>
      </c>
      <c r="G163" s="86" t="s">
        <v>735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1283</v>
      </c>
      <c r="B164" s="81" t="s">
        <v>1309</v>
      </c>
      <c r="C164" s="83" t="s">
        <v>1310</v>
      </c>
      <c r="D164" s="85" t="s">
        <v>1311</v>
      </c>
      <c r="E164" s="85" t="s">
        <v>1312</v>
      </c>
      <c r="F164" s="86" t="s">
        <v>857</v>
      </c>
      <c r="G164" s="86" t="s">
        <v>1064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1283</v>
      </c>
      <c r="B165" s="81" t="s">
        <v>1313</v>
      </c>
      <c r="C165" s="83" t="s">
        <v>1314</v>
      </c>
      <c r="D165" s="85" t="s">
        <v>1315</v>
      </c>
      <c r="E165" s="85" t="s">
        <v>1316</v>
      </c>
      <c r="F165" s="86" t="s">
        <v>857</v>
      </c>
      <c r="G165" s="86" t="s">
        <v>1064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1283</v>
      </c>
      <c r="B166" s="81" t="s">
        <v>1317</v>
      </c>
      <c r="C166" s="83" t="s">
        <v>1318</v>
      </c>
      <c r="D166" s="85" t="s">
        <v>1319</v>
      </c>
      <c r="E166" s="85" t="s">
        <v>1320</v>
      </c>
      <c r="F166" s="86" t="s">
        <v>838</v>
      </c>
      <c r="G166" s="86" t="s">
        <v>1064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1321</v>
      </c>
      <c r="B167" s="80">
        <v>18</v>
      </c>
      <c r="C167" s="82" t="s">
        <v>25</v>
      </c>
      <c r="D167" s="84" t="s">
        <v>1322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1321</v>
      </c>
      <c r="B168" s="81" t="s">
        <v>1323</v>
      </c>
      <c r="C168" s="83" t="s">
        <v>1324</v>
      </c>
      <c r="D168" s="85" t="s">
        <v>1325</v>
      </c>
      <c r="E168" s="85" t="s">
        <v>1326</v>
      </c>
      <c r="F168" s="86" t="s">
        <v>838</v>
      </c>
      <c r="G168" s="86" t="s">
        <v>781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1321</v>
      </c>
      <c r="B169" s="81" t="s">
        <v>1327</v>
      </c>
      <c r="C169" s="83" t="s">
        <v>1328</v>
      </c>
      <c r="D169" s="85" t="s">
        <v>1329</v>
      </c>
      <c r="E169" s="85" t="s">
        <v>1330</v>
      </c>
      <c r="F169" s="86" t="s">
        <v>961</v>
      </c>
      <c r="G169" s="86" t="s">
        <v>739</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1321</v>
      </c>
      <c r="B170" s="81" t="s">
        <v>1331</v>
      </c>
      <c r="C170" s="83" t="s">
        <v>1332</v>
      </c>
      <c r="D170" s="85" t="s">
        <v>1333</v>
      </c>
      <c r="E170" s="85" t="s">
        <v>1334</v>
      </c>
      <c r="F170" s="86" t="s">
        <v>961</v>
      </c>
      <c r="G170" s="86" t="s">
        <v>765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1321</v>
      </c>
      <c r="B171" s="81" t="s">
        <v>1335</v>
      </c>
      <c r="C171" s="83" t="s">
        <v>1336</v>
      </c>
      <c r="D171" s="85" t="s">
        <v>1337</v>
      </c>
      <c r="E171" s="85" t="s">
        <v>1338</v>
      </c>
      <c r="F171" s="86" t="s">
        <v>961</v>
      </c>
      <c r="G171" s="86" t="s">
        <v>765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1321</v>
      </c>
      <c r="B172" s="91" t="s">
        <v>1339</v>
      </c>
      <c r="C172" s="92" t="s">
        <v>1340</v>
      </c>
      <c r="D172" s="93" t="s">
        <v>1341</v>
      </c>
      <c r="E172" s="93" t="s">
        <v>1342</v>
      </c>
      <c r="F172" s="94" t="s">
        <v>961</v>
      </c>
      <c r="G172" s="94" t="s">
        <v>739</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434</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IFERROR(INDEX('Recommendations'!$I$2:$I$73, MATCH(J2,'Recommendations'!$B$2:$B$73,0))="Implemented", FALSE))</xm:f>
            <x14:dxf>
              <font>
                <color rgb="FF000000"/>
              </font>
              <fill>
                <patternFill>
                  <bgColor rgb="FF3C7D22"/>
                </patternFill>
              </fill>
            </x14:dxf>
          </x14:cfRule>
          <x14:cfRule type="expression" priority="2" id="{00000000-000E-0000-0400-000002000000}">
            <xm:f>AND(J2&lt;&gt;"", IFERROR(INDEX('Recommendations'!$I$2:$I$73, MATCH(J2,'Recommendations'!$B$2:$B$73,0))="Compensated", FALSE))</xm:f>
            <x14:dxf>
              <font>
                <color rgb="FF000000"/>
              </font>
              <fill>
                <patternFill>
                  <bgColor rgb="FFC6E0B4"/>
                </patternFill>
              </fill>
            </x14:dxf>
          </x14:cfRule>
          <x14:cfRule type="expression" priority="3" id="{00000000-000E-0000-0400-000003000000}">
            <xm:f>AND(J2&lt;&gt;"", IFERROR(INDEX('Recommendations'!$I$2:$I$73, MATCH(J2,'Recommendations'!$B$2:$B$73,0))="Testing", FALSE))</xm:f>
            <x14:dxf>
              <font>
                <color rgb="FF000000"/>
              </font>
              <fill>
                <patternFill>
                  <bgColor rgb="FFFFC000"/>
                </patternFill>
              </fill>
            </x14:dxf>
          </x14:cfRule>
          <x14:cfRule type="expression" priority="4" id="{00000000-000E-0000-0400-000004000000}">
            <xm:f>AND(J2&lt;&gt;"", IFERROR(INDEX('Recommendations'!$I$2:$I$73, MATCH(J2,'Recommendations'!$B$2:$B$73,0))="Failed", FALSE))</xm:f>
            <x14:dxf>
              <font>
                <color rgb="FF000000"/>
              </font>
              <fill>
                <patternFill>
                  <bgColor rgb="FFD82891"/>
                </patternFill>
              </fill>
            </x14:dxf>
          </x14:cfRule>
          <x14:cfRule type="expression" priority="5" id="{00000000-000E-0000-0400-000005000000}">
            <xm:f>AND(J2&lt;&gt;"", IFERROR(INDEX('Recommendations'!$I$2:$I$73, MATCH(J2,'Recommendations'!$B$2:$B$73,0))="Risk Accepted", FALSE))</xm:f>
            <x14:dxf>
              <font>
                <color rgb="FF000000"/>
              </font>
              <fill>
                <patternFill>
                  <bgColor rgb="FFD9D9D9"/>
                </patternFill>
              </fill>
            </x14:dxf>
          </x14:cfRule>
          <x14:cfRule type="expression" priority="6" id="{00000000-000E-0000-0400-000006000000}">
            <xm:f>AND(J2&lt;&gt;"", IFERROR(INDEX('Recommendations'!$I$2:$I$73, MATCH(J2,'Recommendations'!$B$2:$B$73,0))="N/A",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1343</v>
      </c>
      <c r="C1" s="121" t="s">
        <v>11</v>
      </c>
      <c r="D1" s="121" t="s">
        <v>590</v>
      </c>
      <c r="E1" s="121" t="s">
        <v>1344</v>
      </c>
      <c r="F1" s="121" t="s">
        <v>1345</v>
      </c>
      <c r="G1" s="121" t="s">
        <v>684</v>
      </c>
      <c r="H1" s="121" t="s">
        <v>685</v>
      </c>
      <c r="I1" s="121" t="s">
        <v>686</v>
      </c>
      <c r="J1" s="121" t="s">
        <v>687</v>
      </c>
      <c r="K1" s="121" t="s">
        <v>688</v>
      </c>
      <c r="L1" s="121" t="s">
        <v>689</v>
      </c>
      <c r="M1" s="121" t="s">
        <v>690</v>
      </c>
      <c r="N1" s="121" t="s">
        <v>691</v>
      </c>
      <c r="O1" s="121" t="s">
        <v>692</v>
      </c>
      <c r="P1" s="121" t="s">
        <v>693</v>
      </c>
      <c r="Q1" s="121" t="s">
        <v>694</v>
      </c>
      <c r="R1" s="121" t="s">
        <v>695</v>
      </c>
      <c r="S1" s="121" t="s">
        <v>696</v>
      </c>
      <c r="T1" s="121" t="s">
        <v>697</v>
      </c>
      <c r="U1" s="121" t="s">
        <v>698</v>
      </c>
      <c r="V1" s="121" t="s">
        <v>699</v>
      </c>
      <c r="W1" s="121" t="s">
        <v>700</v>
      </c>
      <c r="X1" s="121" t="s">
        <v>701</v>
      </c>
      <c r="Y1" s="121" t="s">
        <v>702</v>
      </c>
      <c r="Z1" s="121" t="s">
        <v>703</v>
      </c>
      <c r="AA1" s="121" t="s">
        <v>704</v>
      </c>
      <c r="AB1" s="121" t="s">
        <v>705</v>
      </c>
      <c r="AC1" s="121" t="s">
        <v>706</v>
      </c>
      <c r="AD1" s="121" t="s">
        <v>707</v>
      </c>
      <c r="AE1" s="121" t="s">
        <v>708</v>
      </c>
      <c r="AF1" s="121" t="s">
        <v>709</v>
      </c>
      <c r="AG1" s="121" t="s">
        <v>710</v>
      </c>
      <c r="AH1" s="121" t="s">
        <v>711</v>
      </c>
      <c r="AI1" s="121" t="s">
        <v>712</v>
      </c>
      <c r="AJ1" s="121" t="s">
        <v>713</v>
      </c>
      <c r="AK1" s="121" t="s">
        <v>714</v>
      </c>
      <c r="AL1" s="121" t="s">
        <v>715</v>
      </c>
      <c r="AM1" s="121" t="s">
        <v>716</v>
      </c>
      <c r="AN1" s="121" t="s">
        <v>717</v>
      </c>
      <c r="AO1" s="121" t="s">
        <v>718</v>
      </c>
      <c r="AP1" s="121" t="s">
        <v>719</v>
      </c>
      <c r="AQ1" s="121" t="s">
        <v>720</v>
      </c>
      <c r="AR1" s="121" t="s">
        <v>721</v>
      </c>
      <c r="AS1" s="121" t="s">
        <v>722</v>
      </c>
      <c r="AT1" s="121" t="s">
        <v>723</v>
      </c>
      <c r="AU1" s="122" t="s">
        <v>724</v>
      </c>
    </row>
    <row r="2" spans="1:47" ht="60" customHeight="1" x14ac:dyDescent="0.35">
      <c r="A2" s="116" t="s">
        <v>1346</v>
      </c>
      <c r="B2" s="106" t="s">
        <v>1347</v>
      </c>
      <c r="C2" s="107" t="s">
        <v>1348</v>
      </c>
      <c r="D2" s="107" t="s">
        <v>1349</v>
      </c>
      <c r="E2" s="107" t="s">
        <v>1350</v>
      </c>
      <c r="F2" s="108" t="s">
        <v>1351</v>
      </c>
      <c r="G2" s="109">
        <f>IF(COUNTIF(H2:AU2,"&lt;&gt;")=0,"",SUMPRODUCT(((Recommendations[ImplStatus]="Implemented")+(Recommendations[ImplStatus]="Compensated"))*ISNUMBER(MATCH(Recommendations[Id],H2:AU2,0)))/COUNTIF(H2:AU2,"&lt;&gt;"))</f>
        <v>0</v>
      </c>
      <c r="H2" s="110" t="s">
        <v>253</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1352</v>
      </c>
      <c r="B3" s="106" t="s">
        <v>1353</v>
      </c>
      <c r="C3" s="107" t="s">
        <v>1354</v>
      </c>
      <c r="D3" s="107" t="s">
        <v>1355</v>
      </c>
      <c r="E3" s="107" t="s">
        <v>1356</v>
      </c>
      <c r="F3" s="108" t="s">
        <v>1357</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1358</v>
      </c>
      <c r="B4" s="106" t="s">
        <v>1359</v>
      </c>
      <c r="C4" s="107" t="s">
        <v>1360</v>
      </c>
      <c r="D4" s="107" t="s">
        <v>1361</v>
      </c>
      <c r="E4" s="107" t="s">
        <v>1362</v>
      </c>
      <c r="F4" s="108" t="s">
        <v>1363</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1364</v>
      </c>
      <c r="B5" s="106" t="s">
        <v>1365</v>
      </c>
      <c r="C5" s="107" t="s">
        <v>1366</v>
      </c>
      <c r="D5" s="107" t="s">
        <v>1367</v>
      </c>
      <c r="E5" s="107" t="s">
        <v>1368</v>
      </c>
      <c r="F5" s="108" t="s">
        <v>1369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1370</v>
      </c>
      <c r="B6" s="106" t="s">
        <v>1371</v>
      </c>
      <c r="C6" s="107" t="s">
        <v>1372</v>
      </c>
      <c r="D6" s="107" t="s">
        <v>1373</v>
      </c>
      <c r="E6" s="107" t="s">
        <v>25</v>
      </c>
      <c r="F6" s="108" t="s">
        <v>1374</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1375</v>
      </c>
      <c r="B7" s="106" t="s">
        <v>13</v>
      </c>
      <c r="C7" s="107" t="s">
        <v>1376</v>
      </c>
      <c r="D7" s="107" t="s">
        <v>1377</v>
      </c>
      <c r="E7" s="107" t="s">
        <v>25</v>
      </c>
      <c r="F7" s="108" t="s">
        <v>1378</v>
      </c>
      <c r="G7" s="109">
        <f>IF(COUNTIF(H7:AU7,"&lt;&gt;")=0,"",SUMPRODUCT(((Recommendations[ImplStatus]="Implemented")+(Recommendations[ImplStatus]="Compensated"))*ISNUMBER(MATCH(Recommendations[Id],H7:AU7,0)))/COUNTIF(H7:AU7,"&lt;&gt;"))</f>
        <v>0</v>
      </c>
      <c r="H7" s="110" t="s">
        <v>190</v>
      </c>
      <c r="I7" s="110" t="s">
        <v>195</v>
      </c>
      <c r="J7" s="110" t="s">
        <v>217</v>
      </c>
      <c r="K7" s="110" t="s">
        <v>230</v>
      </c>
      <c r="L7" s="110" t="s">
        <v>275</v>
      </c>
      <c r="M7" s="110" t="s">
        <v>396</v>
      </c>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1379</v>
      </c>
      <c r="B8" s="106" t="s">
        <v>1380</v>
      </c>
      <c r="C8" s="107" t="s">
        <v>1381</v>
      </c>
      <c r="D8" s="107" t="s">
        <v>1382</v>
      </c>
      <c r="E8" s="107" t="s">
        <v>25</v>
      </c>
      <c r="F8" s="108" t="s">
        <v>1383</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1384</v>
      </c>
      <c r="B9" s="106" t="s">
        <v>1385</v>
      </c>
      <c r="C9" s="107" t="s">
        <v>1386</v>
      </c>
      <c r="D9" s="107" t="s">
        <v>1387</v>
      </c>
      <c r="E9" s="107" t="s">
        <v>25</v>
      </c>
      <c r="F9" s="108" t="s">
        <v>1388</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1389</v>
      </c>
      <c r="B10" s="106" t="s">
        <v>1390</v>
      </c>
      <c r="C10" s="107" t="s">
        <v>1391</v>
      </c>
      <c r="D10" s="107" t="s">
        <v>1392</v>
      </c>
      <c r="E10" s="107" t="s">
        <v>25</v>
      </c>
      <c r="F10" s="108" t="s">
        <v>1393</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1394</v>
      </c>
      <c r="B11" s="106" t="s">
        <v>1395</v>
      </c>
      <c r="C11" s="107" t="s">
        <v>1396</v>
      </c>
      <c r="D11" s="107" t="s">
        <v>1397</v>
      </c>
      <c r="E11" s="107" t="s">
        <v>25</v>
      </c>
      <c r="F11" s="108" t="s">
        <v>1398</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1399</v>
      </c>
      <c r="B12" s="106" t="s">
        <v>1400</v>
      </c>
      <c r="C12" s="107" t="s">
        <v>1401</v>
      </c>
      <c r="D12" s="107" t="s">
        <v>1402</v>
      </c>
      <c r="E12" s="107" t="s">
        <v>25</v>
      </c>
      <c r="F12" s="108" t="s">
        <v>1403</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1404</v>
      </c>
      <c r="B13" s="106" t="s">
        <v>1405</v>
      </c>
      <c r="C13" s="107" t="s">
        <v>1406</v>
      </c>
      <c r="D13" s="107" t="s">
        <v>1407</v>
      </c>
      <c r="E13" s="107" t="s">
        <v>25</v>
      </c>
      <c r="F13" s="108" t="s">
        <v>1408</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1409</v>
      </c>
      <c r="B14" s="106" t="s">
        <v>1410</v>
      </c>
      <c r="C14" s="107" t="s">
        <v>1411</v>
      </c>
      <c r="D14" s="107" t="s">
        <v>1412</v>
      </c>
      <c r="E14" s="107" t="s">
        <v>25</v>
      </c>
      <c r="F14" s="108" t="s">
        <v>1413</v>
      </c>
      <c r="G14" s="109">
        <f>IF(COUNTIF(H14:AU14,"&lt;&gt;")=0,"",SUMPRODUCT(((Recommendations[ImplStatus]="Implemented")+(Recommendations[ImplStatus]="Compensated"))*ISNUMBER(MATCH(Recommendations[Id],H14:AU14,0)))/COUNTIF(H14:AU14,"&lt;&gt;"))</f>
        <v>0</v>
      </c>
      <c r="H14" s="110" t="s">
        <v>29</v>
      </c>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1414</v>
      </c>
      <c r="B15" s="106" t="s">
        <v>1415</v>
      </c>
      <c r="C15" s="107" t="s">
        <v>1416</v>
      </c>
      <c r="D15" s="107" t="s">
        <v>1417</v>
      </c>
      <c r="E15" s="107" t="s">
        <v>25</v>
      </c>
      <c r="F15" s="108" t="s">
        <v>1418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1419</v>
      </c>
      <c r="B16" s="106" t="s">
        <v>1420</v>
      </c>
      <c r="C16" s="107" t="s">
        <v>1421</v>
      </c>
      <c r="D16" s="107" t="s">
        <v>1422</v>
      </c>
      <c r="E16" s="107" t="s">
        <v>25</v>
      </c>
      <c r="F16" s="108" t="s">
        <v>1423</v>
      </c>
      <c r="G16" s="109">
        <f>IF(COUNTIF(H16:AU16,"&lt;&gt;")=0,"",SUMPRODUCT(((Recommendations[ImplStatus]="Implemented")+(Recommendations[ImplStatus]="Compensated"))*ISNUMBER(MATCH(Recommendations[Id],H16:AU16,0)))/COUNTIF(H16:AU16,"&lt;&gt;"))</f>
        <v>0</v>
      </c>
      <c r="H16" s="110" t="s">
        <v>362</v>
      </c>
      <c r="I16" s="110" t="s">
        <v>367</v>
      </c>
      <c r="J16" s="110" t="s">
        <v>374</v>
      </c>
      <c r="K16" s="110" t="s">
        <v>379</v>
      </c>
      <c r="L16" s="110" t="s">
        <v>384</v>
      </c>
      <c r="M16" s="110" t="s">
        <v>406</v>
      </c>
      <c r="N16" s="110" t="s">
        <v>411</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1424</v>
      </c>
      <c r="B17" s="106" t="s">
        <v>1425</v>
      </c>
      <c r="C17" s="107" t="s">
        <v>1426</v>
      </c>
      <c r="D17" s="107" t="s">
        <v>1427</v>
      </c>
      <c r="E17" s="107" t="s">
        <v>25</v>
      </c>
      <c r="F17" s="108" t="s">
        <v>1428</v>
      </c>
      <c r="G17" s="109">
        <f>IF(COUNTIF(H17:AU17,"&lt;&gt;")=0,"",SUMPRODUCT(((Recommendations[ImplStatus]="Implemented")+(Recommendations[ImplStatus]="Compensated"))*ISNUMBER(MATCH(Recommendations[Id],H17:AU17,0)))/COUNTIF(H17:AU17,"&lt;&gt;"))</f>
        <v>0</v>
      </c>
      <c r="H17" s="110" t="s">
        <v>56</v>
      </c>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1429</v>
      </c>
      <c r="B18" s="106" t="s">
        <v>1430</v>
      </c>
      <c r="C18" s="107" t="s">
        <v>1431</v>
      </c>
      <c r="D18" s="107" t="s">
        <v>1432</v>
      </c>
      <c r="E18" s="107" t="s">
        <v>25</v>
      </c>
      <c r="F18" s="108" t="s">
        <v>1433</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1434</v>
      </c>
      <c r="B19" s="106" t="s">
        <v>1435</v>
      </c>
      <c r="C19" s="107" t="s">
        <v>1436</v>
      </c>
      <c r="D19" s="107" t="s">
        <v>1437</v>
      </c>
      <c r="E19" s="107" t="s">
        <v>25</v>
      </c>
      <c r="F19" s="108" t="s">
        <v>1438</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1439</v>
      </c>
      <c r="B20" s="106" t="s">
        <v>1440</v>
      </c>
      <c r="C20" s="107" t="s">
        <v>1441</v>
      </c>
      <c r="D20" s="107" t="s">
        <v>1442</v>
      </c>
      <c r="E20" s="107" t="s">
        <v>25</v>
      </c>
      <c r="F20" s="108" t="s">
        <v>1443</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1444</v>
      </c>
      <c r="B21" s="106" t="s">
        <v>1445</v>
      </c>
      <c r="C21" s="107" t="s">
        <v>1446</v>
      </c>
      <c r="D21" s="107" t="s">
        <v>1447</v>
      </c>
      <c r="E21" s="107" t="s">
        <v>1448</v>
      </c>
      <c r="F21" s="108" t="s">
        <v>1449</v>
      </c>
      <c r="G21" s="109">
        <f>IF(COUNTIF(H21:AU21,"&lt;&gt;")=0,"",SUMPRODUCT(((Recommendations[ImplStatus]="Implemented")+(Recommendations[ImplStatus]="Compensated"))*ISNUMBER(MATCH(Recommendations[Id],H21:AU21,0)))/COUNTIF(H21:AU21,"&lt;&gt;"))</f>
        <v>0</v>
      </c>
      <c r="H21" s="110" t="s">
        <v>299</v>
      </c>
      <c r="I21" s="110" t="s">
        <v>315</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1450</v>
      </c>
      <c r="B22" s="106" t="s">
        <v>1451</v>
      </c>
      <c r="C22" s="107" t="s">
        <v>1452</v>
      </c>
      <c r="D22" s="107" t="s">
        <v>1453</v>
      </c>
      <c r="E22" s="107" t="s">
        <v>1454</v>
      </c>
      <c r="F22" s="108" t="s">
        <v>1455</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1456</v>
      </c>
      <c r="B23" s="106" t="s">
        <v>1457</v>
      </c>
      <c r="C23" s="107" t="s">
        <v>1458</v>
      </c>
      <c r="D23" s="107" t="s">
        <v>1459</v>
      </c>
      <c r="E23" s="107" t="s">
        <v>1460</v>
      </c>
      <c r="F23" s="108" t="s">
        <v>1461</v>
      </c>
      <c r="G23" s="109">
        <f>IF(COUNTIF(H23:AU23,"&lt;&gt;")=0,"",SUMPRODUCT(((Recommendations[ImplStatus]="Implemented")+(Recommendations[ImplStatus]="Compensated"))*ISNUMBER(MATCH(Recommendations[Id],H23:AU23,0)))/COUNTIF(H23:AU23,"&lt;&gt;"))</f>
        <v>0</v>
      </c>
      <c r="H23" s="110" t="s">
        <v>18</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1462</v>
      </c>
      <c r="B24" s="106" t="s">
        <v>1463</v>
      </c>
      <c r="C24" s="107" t="s">
        <v>1464</v>
      </c>
      <c r="D24" s="107" t="s">
        <v>1465</v>
      </c>
      <c r="E24" s="107" t="s">
        <v>25</v>
      </c>
      <c r="F24" s="108" t="s">
        <v>1466</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1467</v>
      </c>
      <c r="B25" s="106" t="s">
        <v>1468</v>
      </c>
      <c r="C25" s="107" t="s">
        <v>1469</v>
      </c>
      <c r="D25" s="107" t="s">
        <v>25</v>
      </c>
      <c r="E25" s="107" t="s">
        <v>25</v>
      </c>
      <c r="F25" s="108" t="s">
        <v>1470</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1471</v>
      </c>
      <c r="B26" s="106" t="s">
        <v>1472</v>
      </c>
      <c r="C26" s="107" t="s">
        <v>1473</v>
      </c>
      <c r="D26" s="107" t="s">
        <v>1474</v>
      </c>
      <c r="E26" s="107" t="s">
        <v>25</v>
      </c>
      <c r="F26" s="108" t="s">
        <v>1475</v>
      </c>
      <c r="G26" s="109">
        <f>IF(COUNTIF(H26:AU26,"&lt;&gt;")=0,"",SUMPRODUCT(((Recommendations[ImplStatus]="Implemented")+(Recommendations[ImplStatus]="Compensated"))*ISNUMBER(MATCH(Recommendations[Id],H26:AU26,0)))/COUNTIF(H26:AU26,"&lt;&gt;"))</f>
        <v>0</v>
      </c>
      <c r="H26" s="110" t="s">
        <v>299</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1476</v>
      </c>
      <c r="B27" s="106" t="s">
        <v>1477</v>
      </c>
      <c r="C27" s="107" t="s">
        <v>1478</v>
      </c>
      <c r="D27" s="107" t="s">
        <v>1479</v>
      </c>
      <c r="E27" s="107" t="s">
        <v>1480</v>
      </c>
      <c r="F27" s="108" t="s">
        <v>1481</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1482</v>
      </c>
      <c r="B28" s="106" t="s">
        <v>1483</v>
      </c>
      <c r="C28" s="107" t="s">
        <v>1484</v>
      </c>
      <c r="D28" s="107" t="s">
        <v>25</v>
      </c>
      <c r="E28" s="107" t="s">
        <v>25</v>
      </c>
      <c r="F28" s="108" t="s">
        <v>1485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1486</v>
      </c>
      <c r="B29" s="106" t="s">
        <v>1487</v>
      </c>
      <c r="C29" s="107" t="s">
        <v>1488</v>
      </c>
      <c r="D29" s="107" t="s">
        <v>1489</v>
      </c>
      <c r="E29" s="107" t="s">
        <v>1490</v>
      </c>
      <c r="F29" s="108" t="s">
        <v>1491</v>
      </c>
      <c r="G29" s="109">
        <f>IF(COUNTIF(H29:AU29,"&lt;&gt;")=0,"",SUMPRODUCT(((Recommendations[ImplStatus]="Implemented")+(Recommendations[ImplStatus]="Compensated"))*ISNUMBER(MATCH(Recommendations[Id],H29:AU29,0)))/COUNTIF(H29:AU29,"&lt;&gt;"))</f>
        <v>0</v>
      </c>
      <c r="H29" s="110" t="s">
        <v>51</v>
      </c>
      <c r="I29" s="110" t="s">
        <v>56</v>
      </c>
      <c r="J29" s="110" t="s">
        <v>73</v>
      </c>
      <c r="K29" s="110" t="s">
        <v>78</v>
      </c>
      <c r="L29" s="110" t="s">
        <v>287</v>
      </c>
      <c r="M29" s="110" t="s">
        <v>294</v>
      </c>
      <c r="N29" s="110" t="s">
        <v>309</v>
      </c>
      <c r="O29" s="110" t="s">
        <v>321</v>
      </c>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1492</v>
      </c>
      <c r="B30" s="106" t="s">
        <v>1493</v>
      </c>
      <c r="C30" s="107" t="s">
        <v>1494</v>
      </c>
      <c r="D30" s="107" t="s">
        <v>1495</v>
      </c>
      <c r="E30" s="107" t="s">
        <v>25</v>
      </c>
      <c r="F30" s="108" t="s">
        <v>1496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1497</v>
      </c>
      <c r="B31" s="106" t="s">
        <v>1498</v>
      </c>
      <c r="C31" s="107" t="s">
        <v>1499</v>
      </c>
      <c r="D31" s="107" t="s">
        <v>1500</v>
      </c>
      <c r="E31" s="107" t="s">
        <v>1501</v>
      </c>
      <c r="F31" s="108" t="s">
        <v>1502</v>
      </c>
      <c r="G31" s="109">
        <f>IF(COUNTIF(H31:AU31,"&lt;&gt;")=0,"",SUMPRODUCT(((Recommendations[ImplStatus]="Implemented")+(Recommendations[ImplStatus]="Compensated"))*ISNUMBER(MATCH(Recommendations[Id],H31:AU31,0)))/COUNTIF(H31:AU31,"&lt;&gt;"))</f>
        <v>0</v>
      </c>
      <c r="H31" s="110" t="s">
        <v>237</v>
      </c>
      <c r="I31" s="110" t="s">
        <v>243</v>
      </c>
      <c r="J31" s="110" t="s">
        <v>248</v>
      </c>
      <c r="K31" s="110" t="s">
        <v>259</v>
      </c>
      <c r="L31" s="110" t="s">
        <v>275</v>
      </c>
      <c r="M31" s="110" t="s">
        <v>281</v>
      </c>
      <c r="N31" s="110" t="s">
        <v>350</v>
      </c>
      <c r="O31" s="110" t="s">
        <v>391</v>
      </c>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1503</v>
      </c>
      <c r="B32" s="106" t="s">
        <v>1504</v>
      </c>
      <c r="C32" s="107" t="s">
        <v>1505</v>
      </c>
      <c r="D32" s="107" t="s">
        <v>1506</v>
      </c>
      <c r="E32" s="107" t="s">
        <v>1507</v>
      </c>
      <c r="F32" s="108" t="s">
        <v>1508</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1509</v>
      </c>
      <c r="B33" s="106" t="s">
        <v>1510</v>
      </c>
      <c r="C33" s="107" t="s">
        <v>1511</v>
      </c>
      <c r="D33" s="107" t="s">
        <v>1512</v>
      </c>
      <c r="E33" s="107" t="s">
        <v>25</v>
      </c>
      <c r="F33" s="108" t="s">
        <v>1513</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1514</v>
      </c>
      <c r="B34" s="106" t="s">
        <v>1515</v>
      </c>
      <c r="C34" s="107" t="s">
        <v>1516</v>
      </c>
      <c r="D34" s="107" t="s">
        <v>1517</v>
      </c>
      <c r="E34" s="107" t="s">
        <v>25</v>
      </c>
      <c r="F34" s="108" t="s">
        <v>1518</v>
      </c>
      <c r="G34" s="109">
        <f>IF(COUNTIF(H34:AU34,"&lt;&gt;")=0,"",SUMPRODUCT(((Recommendations[ImplStatus]="Implemented")+(Recommendations[ImplStatus]="Compensated"))*ISNUMBER(MATCH(Recommendations[Id],H34:AU34,0)))/COUNTIF(H34:AU34,"&lt;&gt;"))</f>
        <v>0</v>
      </c>
      <c r="H34" s="110" t="s">
        <v>62</v>
      </c>
      <c r="I34" s="110" t="s">
        <v>68</v>
      </c>
      <c r="J34" s="110" t="s">
        <v>109</v>
      </c>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1519</v>
      </c>
      <c r="B35" s="106" t="s">
        <v>1520</v>
      </c>
      <c r="C35" s="107" t="s">
        <v>1521</v>
      </c>
      <c r="D35" s="107" t="s">
        <v>1522</v>
      </c>
      <c r="E35" s="107" t="s">
        <v>1523</v>
      </c>
      <c r="F35" s="108" t="s">
        <v>1524</v>
      </c>
      <c r="G35" s="109">
        <f>IF(COUNTIF(H35:AU35,"&lt;&gt;")=0,"",SUMPRODUCT(((Recommendations[ImplStatus]="Implemented")+(Recommendations[ImplStatus]="Compensated"))*ISNUMBER(MATCH(Recommendations[Id],H35:AU35,0)))/COUNTIF(H35:AU35,"&lt;&gt;"))</f>
        <v>0</v>
      </c>
      <c r="H35" s="110" t="s">
        <v>333</v>
      </c>
      <c r="I35" s="110" t="s">
        <v>428</v>
      </c>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1525</v>
      </c>
      <c r="B36" s="106" t="s">
        <v>1526</v>
      </c>
      <c r="C36" s="107" t="s">
        <v>1527</v>
      </c>
      <c r="D36" s="107" t="s">
        <v>1528</v>
      </c>
      <c r="E36" s="107" t="s">
        <v>1529</v>
      </c>
      <c r="F36" s="108" t="s">
        <v>1530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1531</v>
      </c>
      <c r="B37" s="106" t="s">
        <v>1532</v>
      </c>
      <c r="C37" s="107" t="s">
        <v>1533</v>
      </c>
      <c r="D37" s="107" t="s">
        <v>1534</v>
      </c>
      <c r="E37" s="107" t="s">
        <v>25</v>
      </c>
      <c r="F37" s="108" t="s">
        <v>1535</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1536</v>
      </c>
      <c r="B38" s="106" t="s">
        <v>1537</v>
      </c>
      <c r="C38" s="107" t="s">
        <v>1538</v>
      </c>
      <c r="D38" s="107" t="s">
        <v>1539</v>
      </c>
      <c r="E38" s="107" t="s">
        <v>1540</v>
      </c>
      <c r="F38" s="108" t="s">
        <v>1541</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1542</v>
      </c>
      <c r="B39" s="106" t="s">
        <v>1543</v>
      </c>
      <c r="C39" s="107" t="s">
        <v>1544</v>
      </c>
      <c r="D39" s="107" t="s">
        <v>1545</v>
      </c>
      <c r="E39" s="107" t="s">
        <v>25</v>
      </c>
      <c r="F39" s="108" t="s">
        <v>1546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1547</v>
      </c>
      <c r="B40" s="106" t="s">
        <v>1548</v>
      </c>
      <c r="C40" s="107" t="s">
        <v>1549</v>
      </c>
      <c r="D40" s="107" t="s">
        <v>1550</v>
      </c>
      <c r="E40" s="107" t="s">
        <v>1551</v>
      </c>
      <c r="F40" s="108" t="s">
        <v>1552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1553</v>
      </c>
      <c r="B41" s="106" t="s">
        <v>1554</v>
      </c>
      <c r="C41" s="107" t="s">
        <v>1555</v>
      </c>
      <c r="D41" s="107" t="s">
        <v>1556</v>
      </c>
      <c r="E41" s="107" t="s">
        <v>1557</v>
      </c>
      <c r="F41" s="108" t="s">
        <v>1558</v>
      </c>
      <c r="G41" s="109">
        <f>IF(COUNTIF(H41:AU41,"&lt;&gt;")=0,"",SUMPRODUCT(((Recommendations[ImplStatus]="Implemented")+(Recommendations[ImplStatus]="Compensated"))*ISNUMBER(MATCH(Recommendations[Id],H41:AU41,0)))/COUNTIF(H41:AU41,"&lt;&gt;"))</f>
        <v>0</v>
      </c>
      <c r="H41" s="110" t="s">
        <v>45</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1559</v>
      </c>
      <c r="B42" s="106" t="s">
        <v>1560</v>
      </c>
      <c r="C42" s="107" t="s">
        <v>1561</v>
      </c>
      <c r="D42" s="107" t="s">
        <v>1562</v>
      </c>
      <c r="E42" s="107" t="s">
        <v>1563</v>
      </c>
      <c r="F42" s="108" t="s">
        <v>1564</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1565</v>
      </c>
      <c r="B43" s="106" t="s">
        <v>1566</v>
      </c>
      <c r="C43" s="107" t="s">
        <v>1567</v>
      </c>
      <c r="D43" s="107" t="s">
        <v>1568</v>
      </c>
      <c r="E43" s="107" t="s">
        <v>1569</v>
      </c>
      <c r="F43" s="108" t="s">
        <v>1570</v>
      </c>
      <c r="G43" s="109">
        <f>IF(COUNTIF(H43:AU43,"&lt;&gt;")=0,"",SUMPRODUCT(((Recommendations[ImplStatus]="Implemented")+(Recommendations[ImplStatus]="Compensated"))*ISNUMBER(MATCH(Recommendations[Id],H43:AU43,0)))/COUNTIF(H43:AU43,"&lt;&gt;"))</f>
        <v>0</v>
      </c>
      <c r="H43" s="110" t="s">
        <v>248</v>
      </c>
      <c r="I43" s="110" t="s">
        <v>264</v>
      </c>
      <c r="J43" s="110" t="s">
        <v>270</v>
      </c>
      <c r="K43" s="110" t="s">
        <v>304</v>
      </c>
      <c r="L43" s="110" t="s">
        <v>391</v>
      </c>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1571</v>
      </c>
      <c r="B44" s="106" t="s">
        <v>1572</v>
      </c>
      <c r="C44" s="107" t="s">
        <v>1573</v>
      </c>
      <c r="D44" s="107" t="s">
        <v>1574</v>
      </c>
      <c r="E44" s="107" t="s">
        <v>25</v>
      </c>
      <c r="F44" s="108" t="s">
        <v>1575</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1576</v>
      </c>
      <c r="B45" s="111" t="s">
        <v>1577</v>
      </c>
      <c r="C45" s="112" t="s">
        <v>1578</v>
      </c>
      <c r="D45" s="112" t="s">
        <v>1579</v>
      </c>
      <c r="E45" s="112" t="s">
        <v>1580</v>
      </c>
      <c r="F45" s="113" t="s">
        <v>1581</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434</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IFERROR(INDEX('Recommendations'!$I$2:$I$73, MATCH(H2,'Recommendations'!$B$2:$B$73,0))="Implemented", FALSE))</xm:f>
            <x14:dxf>
              <font>
                <color rgb="FF000000"/>
              </font>
              <fill>
                <patternFill>
                  <bgColor rgb="FF3C7D22"/>
                </patternFill>
              </fill>
            </x14:dxf>
          </x14:cfRule>
          <x14:cfRule type="expression" priority="2" id="{00000000-000E-0000-0500-000002000000}">
            <xm:f>AND(H2&lt;&gt;"", IFERROR(INDEX('Recommendations'!$I$2:$I$73, MATCH(H2,'Recommendations'!$B$2:$B$73,0))="Compensated", FALSE))</xm:f>
            <x14:dxf>
              <font>
                <color rgb="FF000000"/>
              </font>
              <fill>
                <patternFill>
                  <bgColor rgb="FFC6E0B4"/>
                </patternFill>
              </fill>
            </x14:dxf>
          </x14:cfRule>
          <x14:cfRule type="expression" priority="3" id="{00000000-000E-0000-0500-000003000000}">
            <xm:f>AND(H2&lt;&gt;"", IFERROR(INDEX('Recommendations'!$I$2:$I$73, MATCH(H2,'Recommendations'!$B$2:$B$73,0))="Testing", FALSE))</xm:f>
            <x14:dxf>
              <font>
                <color rgb="FF000000"/>
              </font>
              <fill>
                <patternFill>
                  <bgColor rgb="FFFFC000"/>
                </patternFill>
              </fill>
            </x14:dxf>
          </x14:cfRule>
          <x14:cfRule type="expression" priority="4" id="{00000000-000E-0000-0500-000004000000}">
            <xm:f>AND(H2&lt;&gt;"", IFERROR(INDEX('Recommendations'!$I$2:$I$73, MATCH(H2,'Recommendations'!$B$2:$B$73,0))="Failed", FALSE))</xm:f>
            <x14:dxf>
              <font>
                <color rgb="FF000000"/>
              </font>
              <fill>
                <patternFill>
                  <bgColor rgb="FFD82891"/>
                </patternFill>
              </fill>
            </x14:dxf>
          </x14:cfRule>
          <x14:cfRule type="expression" priority="5" id="{00000000-000E-0000-0500-000005000000}">
            <xm:f>AND(H2&lt;&gt;"", IFERROR(INDEX('Recommendations'!$I$2:$I$73, MATCH(H2,'Recommendations'!$B$2:$B$73,0))="Risk Accepted", FALSE))</xm:f>
            <x14:dxf>
              <font>
                <color rgb="FF000000"/>
              </font>
              <fill>
                <patternFill>
                  <bgColor rgb="FFD9D9D9"/>
                </patternFill>
              </fill>
            </x14:dxf>
          </x14:cfRule>
          <x14:cfRule type="expression" priority="6" id="{00000000-000E-0000-0500-000006000000}">
            <xm:f>AND(H2&lt;&gt;"", IFERROR(INDEX('Recommendations'!$I$2:$I$73, MATCH(H2,'Recommendations'!$B$2:$B$73,0))="N/A",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1582</v>
      </c>
      <c r="B1" s="145" t="s">
        <v>678</v>
      </c>
      <c r="C1" s="145" t="s">
        <v>1</v>
      </c>
      <c r="D1" s="145" t="s">
        <v>679</v>
      </c>
      <c r="E1" s="145" t="s">
        <v>1583</v>
      </c>
      <c r="F1" s="145" t="s">
        <v>1584</v>
      </c>
      <c r="G1" s="145" t="s">
        <v>1585</v>
      </c>
      <c r="H1" s="145" t="s">
        <v>1586</v>
      </c>
      <c r="I1" s="145" t="s">
        <v>684</v>
      </c>
      <c r="J1" s="145" t="s">
        <v>685</v>
      </c>
      <c r="K1" s="145" t="s">
        <v>686</v>
      </c>
      <c r="L1" s="145" t="s">
        <v>687</v>
      </c>
      <c r="M1" s="145" t="s">
        <v>688</v>
      </c>
      <c r="N1" s="145" t="s">
        <v>689</v>
      </c>
      <c r="O1" s="145" t="s">
        <v>690</v>
      </c>
      <c r="P1" s="145" t="s">
        <v>691</v>
      </c>
      <c r="Q1" s="145" t="s">
        <v>692</v>
      </c>
      <c r="R1" s="145" t="s">
        <v>693</v>
      </c>
      <c r="S1" s="145" t="s">
        <v>694</v>
      </c>
      <c r="T1" s="145" t="s">
        <v>695</v>
      </c>
      <c r="U1" s="145" t="s">
        <v>696</v>
      </c>
      <c r="V1" s="145" t="s">
        <v>697</v>
      </c>
      <c r="W1" s="145" t="s">
        <v>698</v>
      </c>
      <c r="X1" s="145" t="s">
        <v>699</v>
      </c>
      <c r="Y1" s="145" t="s">
        <v>700</v>
      </c>
      <c r="Z1" s="145" t="s">
        <v>701</v>
      </c>
      <c r="AA1" s="145" t="s">
        <v>702</v>
      </c>
      <c r="AB1" s="145" t="s">
        <v>703</v>
      </c>
      <c r="AC1" s="145" t="s">
        <v>704</v>
      </c>
      <c r="AD1" s="145" t="s">
        <v>705</v>
      </c>
      <c r="AE1" s="145" t="s">
        <v>706</v>
      </c>
      <c r="AF1" s="145" t="s">
        <v>707</v>
      </c>
      <c r="AG1" s="145" t="s">
        <v>708</v>
      </c>
      <c r="AH1" s="145" t="s">
        <v>709</v>
      </c>
      <c r="AI1" s="145" t="s">
        <v>710</v>
      </c>
      <c r="AJ1" s="145" t="s">
        <v>711</v>
      </c>
      <c r="AK1" s="145" t="s">
        <v>712</v>
      </c>
      <c r="AL1" s="145" t="s">
        <v>713</v>
      </c>
      <c r="AM1" s="145" t="s">
        <v>714</v>
      </c>
      <c r="AN1" s="145" t="s">
        <v>715</v>
      </c>
      <c r="AO1" s="145" t="s">
        <v>716</v>
      </c>
      <c r="AP1" s="145" t="s">
        <v>717</v>
      </c>
      <c r="AQ1" s="145" t="s">
        <v>718</v>
      </c>
      <c r="AR1" s="145" t="s">
        <v>719</v>
      </c>
      <c r="AS1" s="145" t="s">
        <v>720</v>
      </c>
      <c r="AT1" s="145" t="s">
        <v>721</v>
      </c>
      <c r="AU1" s="145" t="s">
        <v>722</v>
      </c>
      <c r="AV1" s="145" t="s">
        <v>723</v>
      </c>
      <c r="AW1" s="146" t="s">
        <v>724</v>
      </c>
    </row>
    <row r="2" spans="1:49" ht="60" customHeight="1" outlineLevel="1" x14ac:dyDescent="0.35">
      <c r="A2" s="138" t="s">
        <v>1587</v>
      </c>
      <c r="B2" s="124"/>
      <c r="C2" s="123" t="s">
        <v>1588</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1587</v>
      </c>
      <c r="B3" s="125" t="s">
        <v>875</v>
      </c>
      <c r="C3" s="126" t="s">
        <v>1589</v>
      </c>
      <c r="D3" s="128" t="s">
        <v>1590</v>
      </c>
      <c r="E3" s="128" t="s">
        <v>1591</v>
      </c>
      <c r="F3" s="128" t="s">
        <v>1592</v>
      </c>
      <c r="G3" s="128" t="s">
        <v>1593</v>
      </c>
      <c r="H3" s="128" t="s">
        <v>1594</v>
      </c>
      <c r="I3" s="130">
        <f>IF(COUNTIF(J3:AW3,"&lt;&gt;")=0,"",SUMPRODUCT(((Recommendations[ImplStatus]="Implemented")+(Recommendations[ImplStatus]="Compensated"))*ISNUMBER(MATCH(Recommendations[Id],J3:AW3,0)))/COUNTIF(J3:AW3,"&lt;&gt;"))</f>
        <v>0</v>
      </c>
      <c r="J3" s="132" t="s">
        <v>253</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1587</v>
      </c>
      <c r="B4" s="125" t="s">
        <v>1595</v>
      </c>
      <c r="C4" s="126" t="s">
        <v>1596</v>
      </c>
      <c r="D4" s="128" t="s">
        <v>1597</v>
      </c>
      <c r="E4" s="128" t="s">
        <v>1598</v>
      </c>
      <c r="F4" s="128" t="s">
        <v>1599</v>
      </c>
      <c r="G4" s="128" t="s">
        <v>1600</v>
      </c>
      <c r="H4" s="128" t="s">
        <v>1601</v>
      </c>
      <c r="I4" s="130">
        <f>IF(COUNTIF(J4:AW4,"&lt;&gt;")=0,"",SUMPRODUCT(((Recommendations[ImplStatus]="Implemented")+(Recommendations[ImplStatus]="Compensated"))*ISNUMBER(MATCH(Recommendations[Id],J4:AW4,0)))/COUNTIF(J4:AW4,"&lt;&gt;"))</f>
        <v>0</v>
      </c>
      <c r="J4" s="132" t="s">
        <v>62</v>
      </c>
      <c r="K4" s="132" t="s">
        <v>68</v>
      </c>
      <c r="L4" s="132" t="s">
        <v>264</v>
      </c>
      <c r="M4" s="132" t="s">
        <v>270</v>
      </c>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1587</v>
      </c>
      <c r="B5" s="125" t="s">
        <v>1602</v>
      </c>
      <c r="C5" s="126" t="s">
        <v>1603</v>
      </c>
      <c r="D5" s="128" t="s">
        <v>1604</v>
      </c>
      <c r="E5" s="128" t="s">
        <v>1605</v>
      </c>
      <c r="F5" s="128" t="s">
        <v>1606</v>
      </c>
      <c r="G5" s="128" t="s">
        <v>1607</v>
      </c>
      <c r="H5" s="128" t="s">
        <v>1608</v>
      </c>
      <c r="I5" s="130">
        <f>IF(COUNTIF(J5:AW5,"&lt;&gt;")=0,"",SUMPRODUCT(((Recommendations[ImplStatus]="Implemented")+(Recommendations[ImplStatus]="Compensated"))*ISNUMBER(MATCH(Recommendations[Id],J5:AW5,0)))/COUNTIF(J5:AW5,"&lt;&gt;"))</f>
        <v>0</v>
      </c>
      <c r="J5" s="132" t="s">
        <v>270</v>
      </c>
      <c r="K5" s="132" t="s">
        <v>299</v>
      </c>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1587</v>
      </c>
      <c r="B6" s="125" t="s">
        <v>1609</v>
      </c>
      <c r="C6" s="126" t="s">
        <v>1610</v>
      </c>
      <c r="D6" s="128" t="s">
        <v>1611</v>
      </c>
      <c r="E6" s="128" t="s">
        <v>1612</v>
      </c>
      <c r="F6" s="128" t="s">
        <v>1613</v>
      </c>
      <c r="G6" s="128" t="s">
        <v>1614</v>
      </c>
      <c r="H6" s="128" t="s">
        <v>1615</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1587</v>
      </c>
      <c r="B7" s="125" t="s">
        <v>1616</v>
      </c>
      <c r="C7" s="126" t="s">
        <v>1617</v>
      </c>
      <c r="D7" s="128" t="s">
        <v>1618</v>
      </c>
      <c r="E7" s="128" t="s">
        <v>1619</v>
      </c>
      <c r="F7" s="128" t="s">
        <v>1620</v>
      </c>
      <c r="G7" s="128" t="s">
        <v>1621</v>
      </c>
      <c r="H7" s="128" t="s">
        <v>1622</v>
      </c>
      <c r="I7" s="130">
        <f>IF(COUNTIF(J7:AW7,"&lt;&gt;")=0,"",SUMPRODUCT(((Recommendations[ImplStatus]="Implemented")+(Recommendations[ImplStatus]="Compensated"))*ISNUMBER(MATCH(Recommendations[Id],J7:AW7,0)))/COUNTIF(J7:AW7,"&lt;&gt;"))</f>
        <v>0</v>
      </c>
      <c r="J7" s="132" t="s">
        <v>237</v>
      </c>
      <c r="K7" s="132" t="s">
        <v>243</v>
      </c>
      <c r="L7" s="132" t="s">
        <v>248</v>
      </c>
      <c r="M7" s="132" t="s">
        <v>259</v>
      </c>
      <c r="N7" s="132" t="s">
        <v>264</v>
      </c>
      <c r="O7" s="132" t="s">
        <v>281</v>
      </c>
      <c r="P7" s="132" t="s">
        <v>391</v>
      </c>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1587</v>
      </c>
      <c r="B8" s="125" t="s">
        <v>1623</v>
      </c>
      <c r="C8" s="126" t="s">
        <v>1624</v>
      </c>
      <c r="D8" s="128" t="s">
        <v>1625</v>
      </c>
      <c r="E8" s="128" t="s">
        <v>1626</v>
      </c>
      <c r="F8" s="128" t="s">
        <v>1627</v>
      </c>
      <c r="G8" s="128" t="s">
        <v>1621</v>
      </c>
      <c r="H8" s="128" t="s">
        <v>1628</v>
      </c>
      <c r="I8" s="130">
        <f>IF(COUNTIF(J8:AW8,"&lt;&gt;")=0,"",SUMPRODUCT(((Recommendations[ImplStatus]="Implemented")+(Recommendations[ImplStatus]="Compensated"))*ISNUMBER(MATCH(Recommendations[Id],J8:AW8,0)))/COUNTIF(J8:AW8,"&lt;&gt;"))</f>
        <v>0</v>
      </c>
      <c r="J8" s="132" t="s">
        <v>237</v>
      </c>
      <c r="K8" s="132" t="s">
        <v>243</v>
      </c>
      <c r="L8" s="132" t="s">
        <v>248</v>
      </c>
      <c r="M8" s="132" t="s">
        <v>259</v>
      </c>
      <c r="N8" s="132" t="s">
        <v>275</v>
      </c>
      <c r="O8" s="132" t="s">
        <v>281</v>
      </c>
      <c r="P8" s="132" t="s">
        <v>350</v>
      </c>
      <c r="Q8" s="132" t="s">
        <v>391</v>
      </c>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1587</v>
      </c>
      <c r="B9" s="125" t="s">
        <v>1629</v>
      </c>
      <c r="C9" s="126" t="s">
        <v>1630</v>
      </c>
      <c r="D9" s="128" t="s">
        <v>1631</v>
      </c>
      <c r="E9" s="128" t="s">
        <v>1632</v>
      </c>
      <c r="F9" s="128" t="s">
        <v>1633</v>
      </c>
      <c r="G9" s="128" t="s">
        <v>1634</v>
      </c>
      <c r="H9" s="128" t="s">
        <v>1635</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1587</v>
      </c>
      <c r="B10" s="125" t="s">
        <v>1636</v>
      </c>
      <c r="C10" s="126" t="s">
        <v>1637</v>
      </c>
      <c r="D10" s="128" t="s">
        <v>1638</v>
      </c>
      <c r="E10" s="128" t="s">
        <v>1639</v>
      </c>
      <c r="F10" s="128" t="s">
        <v>1640</v>
      </c>
      <c r="G10" s="128" t="s">
        <v>1641</v>
      </c>
      <c r="H10" s="128" t="s">
        <v>1642</v>
      </c>
      <c r="I10" s="130">
        <f>IF(COUNTIF(J10:AW10,"&lt;&gt;")=0,"",SUMPRODUCT(((Recommendations[ImplStatus]="Implemented")+(Recommendations[ImplStatus]="Compensated"))*ISNUMBER(MATCH(Recommendations[Id],J10:AW10,0)))/COUNTIF(J10:AW10,"&lt;&gt;"))</f>
        <v>0</v>
      </c>
      <c r="J10" s="132" t="s">
        <v>315</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1587</v>
      </c>
      <c r="B11" s="125" t="s">
        <v>1643</v>
      </c>
      <c r="C11" s="126" t="s">
        <v>1644</v>
      </c>
      <c r="D11" s="128" t="s">
        <v>1645</v>
      </c>
      <c r="E11" s="128" t="s">
        <v>1646</v>
      </c>
      <c r="F11" s="128" t="s">
        <v>1647</v>
      </c>
      <c r="G11" s="128" t="s">
        <v>1648</v>
      </c>
      <c r="H11" s="128" t="s">
        <v>1649</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1587</v>
      </c>
      <c r="B12" s="125" t="s">
        <v>1650</v>
      </c>
      <c r="C12" s="126" t="s">
        <v>1651</v>
      </c>
      <c r="D12" s="128" t="s">
        <v>1652</v>
      </c>
      <c r="E12" s="128" t="s">
        <v>1653</v>
      </c>
      <c r="F12" s="128" t="s">
        <v>1654</v>
      </c>
      <c r="G12" s="128" t="s">
        <v>1641</v>
      </c>
      <c r="H12" s="128" t="s">
        <v>1655</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1587</v>
      </c>
      <c r="B13" s="125" t="s">
        <v>1656</v>
      </c>
      <c r="C13" s="126" t="s">
        <v>1657</v>
      </c>
      <c r="D13" s="128" t="s">
        <v>1658</v>
      </c>
      <c r="E13" s="128" t="s">
        <v>1659</v>
      </c>
      <c r="F13" s="128" t="s">
        <v>1660</v>
      </c>
      <c r="G13" s="128" t="s">
        <v>1641</v>
      </c>
      <c r="H13" s="128" t="s">
        <v>1661</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1587</v>
      </c>
      <c r="B14" s="125" t="s">
        <v>1662</v>
      </c>
      <c r="C14" s="126" t="s">
        <v>1663</v>
      </c>
      <c r="D14" s="128" t="s">
        <v>1664</v>
      </c>
      <c r="E14" s="128" t="s">
        <v>1665</v>
      </c>
      <c r="F14" s="128" t="s">
        <v>1666</v>
      </c>
      <c r="G14" s="128" t="s">
        <v>1667</v>
      </c>
      <c r="H14" s="128" t="s">
        <v>1668</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1587</v>
      </c>
      <c r="B15" s="125" t="s">
        <v>1669</v>
      </c>
      <c r="C15" s="126" t="s">
        <v>1670</v>
      </c>
      <c r="D15" s="128" t="s">
        <v>1671</v>
      </c>
      <c r="E15" s="128" t="s">
        <v>1672</v>
      </c>
      <c r="F15" s="128" t="s">
        <v>1673</v>
      </c>
      <c r="G15" s="128" t="s">
        <v>1674</v>
      </c>
      <c r="H15" s="128" t="s">
        <v>1675</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1587</v>
      </c>
      <c r="B16" s="125" t="s">
        <v>1676</v>
      </c>
      <c r="C16" s="126" t="s">
        <v>1677</v>
      </c>
      <c r="D16" s="128" t="s">
        <v>1678</v>
      </c>
      <c r="E16" s="128" t="s">
        <v>1679</v>
      </c>
      <c r="F16" s="128" t="s">
        <v>1680</v>
      </c>
      <c r="G16" s="128" t="s">
        <v>1681</v>
      </c>
      <c r="H16" s="128" t="s">
        <v>1682</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1587</v>
      </c>
      <c r="B17" s="125" t="s">
        <v>1683</v>
      </c>
      <c r="C17" s="126" t="s">
        <v>1684</v>
      </c>
      <c r="D17" s="128" t="s">
        <v>1685</v>
      </c>
      <c r="E17" s="128" t="s">
        <v>1686</v>
      </c>
      <c r="F17" s="128" t="s">
        <v>1687</v>
      </c>
      <c r="G17" s="128" t="s">
        <v>1688</v>
      </c>
      <c r="H17" s="128" t="s">
        <v>1689</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1587</v>
      </c>
      <c r="B18" s="125" t="s">
        <v>1690</v>
      </c>
      <c r="C18" s="126" t="s">
        <v>1691</v>
      </c>
      <c r="D18" s="128" t="s">
        <v>1692</v>
      </c>
      <c r="E18" s="128" t="s">
        <v>1693</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1694</v>
      </c>
      <c r="B19" s="124"/>
      <c r="C19" s="123" t="s">
        <v>1695</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1694</v>
      </c>
      <c r="B20" s="125" t="s">
        <v>1696</v>
      </c>
      <c r="C20" s="126" t="s">
        <v>1697</v>
      </c>
      <c r="D20" s="128" t="s">
        <v>1698</v>
      </c>
      <c r="E20" s="128" t="s">
        <v>1699</v>
      </c>
      <c r="F20" s="128" t="s">
        <v>1700</v>
      </c>
      <c r="G20" s="128" t="s">
        <v>1701</v>
      </c>
      <c r="H20" s="128" t="s">
        <v>1702</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1694</v>
      </c>
      <c r="B21" s="125" t="s">
        <v>1703</v>
      </c>
      <c r="C21" s="126" t="s">
        <v>1704</v>
      </c>
      <c r="D21" s="128" t="s">
        <v>1705</v>
      </c>
      <c r="E21" s="128" t="s">
        <v>1706</v>
      </c>
      <c r="F21" s="128" t="s">
        <v>1707</v>
      </c>
      <c r="G21" s="128" t="s">
        <v>1708</v>
      </c>
      <c r="H21" s="128" t="s">
        <v>1709</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1710</v>
      </c>
      <c r="B22" s="124"/>
      <c r="C22" s="123" t="s">
        <v>1711</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1710</v>
      </c>
      <c r="B23" s="125" t="s">
        <v>1712</v>
      </c>
      <c r="C23" s="126" t="s">
        <v>1713</v>
      </c>
      <c r="D23" s="128" t="s">
        <v>1714</v>
      </c>
      <c r="E23" s="128" t="s">
        <v>1715</v>
      </c>
      <c r="F23" s="128" t="s">
        <v>1716</v>
      </c>
      <c r="G23" s="128" t="s">
        <v>1717</v>
      </c>
      <c r="H23" s="128" t="s">
        <v>1718</v>
      </c>
      <c r="I23" s="130">
        <f>IF(COUNTIF(J23:AW23,"&lt;&gt;")=0,"",SUMPRODUCT(((Recommendations[ImplStatus]="Implemented")+(Recommendations[ImplStatus]="Compensated"))*ISNUMBER(MATCH(Recommendations[Id],J23:AW23,0)))/COUNTIF(J23:AW23,"&lt;&gt;"))</f>
        <v>0</v>
      </c>
      <c r="J23" s="132" t="s">
        <v>85</v>
      </c>
      <c r="K23" s="132" t="s">
        <v>91</v>
      </c>
      <c r="L23" s="132" t="s">
        <v>97</v>
      </c>
      <c r="M23" s="132" t="s">
        <v>103</v>
      </c>
      <c r="N23" s="132" t="s">
        <v>115</v>
      </c>
      <c r="O23" s="132" t="s">
        <v>120</v>
      </c>
      <c r="P23" s="132" t="s">
        <v>126</v>
      </c>
      <c r="Q23" s="132" t="s">
        <v>132</v>
      </c>
      <c r="R23" s="132" t="s">
        <v>156</v>
      </c>
      <c r="S23" s="132" t="s">
        <v>162</v>
      </c>
      <c r="T23" s="132" t="s">
        <v>190</v>
      </c>
      <c r="U23" s="132" t="s">
        <v>195</v>
      </c>
      <c r="V23" s="132" t="s">
        <v>217</v>
      </c>
      <c r="W23" s="132" t="s">
        <v>230</v>
      </c>
      <c r="X23" s="132" t="s">
        <v>396</v>
      </c>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1710</v>
      </c>
      <c r="B24" s="125" t="s">
        <v>1719</v>
      </c>
      <c r="C24" s="126" t="s">
        <v>1720</v>
      </c>
      <c r="D24" s="128" t="s">
        <v>1721</v>
      </c>
      <c r="E24" s="128" t="s">
        <v>1722</v>
      </c>
      <c r="F24" s="128" t="s">
        <v>1723</v>
      </c>
      <c r="G24" s="128" t="s">
        <v>1724</v>
      </c>
      <c r="H24" s="128" t="s">
        <v>1725</v>
      </c>
      <c r="I24" s="130">
        <f>IF(COUNTIF(J24:AW24,"&lt;&gt;")=0,"",SUMPRODUCT(((Recommendations[ImplStatus]="Implemented")+(Recommendations[ImplStatus]="Compensated"))*ISNUMBER(MATCH(Recommendations[Id],J24:AW24,0)))/COUNTIF(J24:AW24,"&lt;&gt;"))</f>
        <v>0</v>
      </c>
      <c r="J24" s="132" t="s">
        <v>150</v>
      </c>
      <c r="K24" s="132" t="s">
        <v>156</v>
      </c>
      <c r="L24" s="132" t="s">
        <v>162</v>
      </c>
      <c r="M24" s="132" t="s">
        <v>190</v>
      </c>
      <c r="N24" s="132" t="s">
        <v>195</v>
      </c>
      <c r="O24" s="132" t="s">
        <v>200</v>
      </c>
      <c r="P24" s="132" t="s">
        <v>206</v>
      </c>
      <c r="Q24" s="132" t="s">
        <v>211</v>
      </c>
      <c r="R24" s="132" t="s">
        <v>217</v>
      </c>
      <c r="S24" s="132" t="s">
        <v>230</v>
      </c>
      <c r="T24" s="132" t="s">
        <v>275</v>
      </c>
      <c r="U24" s="132" t="s">
        <v>396</v>
      </c>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1710</v>
      </c>
      <c r="B25" s="125" t="s">
        <v>1726</v>
      </c>
      <c r="C25" s="126" t="s">
        <v>1727</v>
      </c>
      <c r="D25" s="128" t="s">
        <v>1728</v>
      </c>
      <c r="E25" s="128" t="s">
        <v>1729</v>
      </c>
      <c r="F25" s="128" t="s">
        <v>1730</v>
      </c>
      <c r="G25" s="128" t="s">
        <v>1731</v>
      </c>
      <c r="H25" s="128" t="s">
        <v>1732</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1710</v>
      </c>
      <c r="B26" s="125" t="s">
        <v>1733</v>
      </c>
      <c r="C26" s="126" t="s">
        <v>1734</v>
      </c>
      <c r="D26" s="128" t="s">
        <v>1735</v>
      </c>
      <c r="E26" s="128" t="s">
        <v>1736</v>
      </c>
      <c r="F26" s="128" t="s">
        <v>1737</v>
      </c>
      <c r="G26" s="128" t="s">
        <v>1724</v>
      </c>
      <c r="H26" s="128" t="s">
        <v>1738</v>
      </c>
      <c r="I26" s="130">
        <f>IF(COUNTIF(J26:AW26,"&lt;&gt;")=0,"",SUMPRODUCT(((Recommendations[ImplStatus]="Implemented")+(Recommendations[ImplStatus]="Compensated"))*ISNUMBER(MATCH(Recommendations[Id],J26:AW26,0)))/COUNTIF(J26:AW26,"&lt;&gt;"))</f>
        <v>0</v>
      </c>
      <c r="J26" s="132" t="s">
        <v>138</v>
      </c>
      <c r="K26" s="132" t="s">
        <v>144</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1710</v>
      </c>
      <c r="B27" s="125" t="s">
        <v>1739</v>
      </c>
      <c r="C27" s="126" t="s">
        <v>1740</v>
      </c>
      <c r="D27" s="128" t="s">
        <v>1741</v>
      </c>
      <c r="E27" s="128" t="s">
        <v>1742</v>
      </c>
      <c r="F27" s="128" t="s">
        <v>1743</v>
      </c>
      <c r="G27" s="128" t="s">
        <v>1744</v>
      </c>
      <c r="H27" s="128" t="s">
        <v>1745</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1710</v>
      </c>
      <c r="B28" s="125" t="s">
        <v>1746</v>
      </c>
      <c r="C28" s="126" t="s">
        <v>1747</v>
      </c>
      <c r="D28" s="128" t="s">
        <v>1748</v>
      </c>
      <c r="E28" s="128" t="s">
        <v>1749</v>
      </c>
      <c r="F28" s="128" t="s">
        <v>1750</v>
      </c>
      <c r="G28" s="128" t="s">
        <v>1751</v>
      </c>
      <c r="H28" s="128" t="s">
        <v>1752</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1710</v>
      </c>
      <c r="B29" s="125" t="s">
        <v>1753</v>
      </c>
      <c r="C29" s="126" t="s">
        <v>1754</v>
      </c>
      <c r="D29" s="128" t="s">
        <v>1755</v>
      </c>
      <c r="E29" s="128" t="s">
        <v>1756</v>
      </c>
      <c r="F29" s="128" t="s">
        <v>1757</v>
      </c>
      <c r="G29" s="128" t="s">
        <v>1641</v>
      </c>
      <c r="H29" s="128" t="s">
        <v>1758</v>
      </c>
      <c r="I29" s="130">
        <f>IF(COUNTIF(J29:AW29,"&lt;&gt;")=0,"",SUMPRODUCT(((Recommendations[ImplStatus]="Implemented")+(Recommendations[ImplStatus]="Compensated"))*ISNUMBER(MATCH(Recommendations[Id],J29:AW29,0)))/COUNTIF(J29:AW29,"&lt;&gt;"))</f>
        <v>0</v>
      </c>
      <c r="J29" s="132" t="s">
        <v>223</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1710</v>
      </c>
      <c r="B30" s="125" t="s">
        <v>1759</v>
      </c>
      <c r="C30" s="126" t="s">
        <v>1760</v>
      </c>
      <c r="D30" s="128" t="s">
        <v>1761</v>
      </c>
      <c r="E30" s="128" t="s">
        <v>1762</v>
      </c>
      <c r="F30" s="128" t="s">
        <v>1763</v>
      </c>
      <c r="G30" s="128" t="s">
        <v>1724</v>
      </c>
      <c r="H30" s="128" t="s">
        <v>1764</v>
      </c>
      <c r="I30" s="130">
        <f>IF(COUNTIF(J30:AW30,"&lt;&gt;")=0,"",SUMPRODUCT(((Recommendations[ImplStatus]="Implemented")+(Recommendations[ImplStatus]="Compensated"))*ISNUMBER(MATCH(Recommendations[Id],J30:AW30,0)))/COUNTIF(J30:AW30,"&lt;&gt;"))</f>
        <v>0</v>
      </c>
      <c r="J30" s="132" t="s">
        <v>109</v>
      </c>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1765</v>
      </c>
      <c r="B31" s="124"/>
      <c r="C31" s="123" t="s">
        <v>1766</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1765</v>
      </c>
      <c r="B32" s="125" t="s">
        <v>1767</v>
      </c>
      <c r="C32" s="126" t="s">
        <v>1768</v>
      </c>
      <c r="D32" s="128" t="s">
        <v>1769</v>
      </c>
      <c r="E32" s="128" t="s">
        <v>1770</v>
      </c>
      <c r="F32" s="128" t="s">
        <v>1771</v>
      </c>
      <c r="G32" s="128" t="s">
        <v>1772</v>
      </c>
      <c r="H32" s="128" t="s">
        <v>1773</v>
      </c>
      <c r="I32" s="130">
        <f>IF(COUNTIF(J32:AW32,"&lt;&gt;")=0,"",SUMPRODUCT(((Recommendations[ImplStatus]="Implemented")+(Recommendations[ImplStatus]="Compensated"))*ISNUMBER(MATCH(Recommendations[Id],J32:AW32,0)))/COUNTIF(J32:AW32,"&lt;&gt;"))</f>
        <v>0</v>
      </c>
      <c r="J32" s="132" t="s">
        <v>417</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1765</v>
      </c>
      <c r="B33" s="125" t="s">
        <v>1774</v>
      </c>
      <c r="C33" s="126" t="s">
        <v>1775</v>
      </c>
      <c r="D33" s="128" t="s">
        <v>1776</v>
      </c>
      <c r="E33" s="128" t="s">
        <v>1777</v>
      </c>
      <c r="F33" s="128" t="s">
        <v>1778</v>
      </c>
      <c r="G33" s="128" t="s">
        <v>1779</v>
      </c>
      <c r="H33" s="128" t="s">
        <v>1780</v>
      </c>
      <c r="I33" s="130">
        <f>IF(COUNTIF(J33:AW33,"&lt;&gt;")=0,"",SUMPRODUCT(((Recommendations[ImplStatus]="Implemented")+(Recommendations[ImplStatus]="Compensated"))*ISNUMBER(MATCH(Recommendations[Id],J33:AW33,0)))/COUNTIF(J33:AW33,"&lt;&gt;"))</f>
        <v>0</v>
      </c>
      <c r="J33" s="132" t="s">
        <v>339</v>
      </c>
      <c r="K33" s="132" t="s">
        <v>345</v>
      </c>
      <c r="L33" s="132" t="s">
        <v>350</v>
      </c>
      <c r="M33" s="132" t="s">
        <v>356</v>
      </c>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1765</v>
      </c>
      <c r="B34" s="125" t="s">
        <v>1781</v>
      </c>
      <c r="C34" s="126" t="s">
        <v>1782</v>
      </c>
      <c r="D34" s="128" t="s">
        <v>1783</v>
      </c>
      <c r="E34" s="128" t="s">
        <v>1784</v>
      </c>
      <c r="F34" s="128" t="s">
        <v>1785</v>
      </c>
      <c r="G34" s="128" t="s">
        <v>1786</v>
      </c>
      <c r="H34" s="128" t="s">
        <v>1787</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1765</v>
      </c>
      <c r="B35" s="125" t="s">
        <v>1788</v>
      </c>
      <c r="C35" s="126" t="s">
        <v>1789</v>
      </c>
      <c r="D35" s="128" t="s">
        <v>1790</v>
      </c>
      <c r="E35" s="128" t="s">
        <v>1791</v>
      </c>
      <c r="F35" s="128" t="s">
        <v>1792</v>
      </c>
      <c r="G35" s="128" t="s">
        <v>1793</v>
      </c>
      <c r="H35" s="128" t="s">
        <v>1794</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1765</v>
      </c>
      <c r="B36" s="125" t="s">
        <v>1795</v>
      </c>
      <c r="C36" s="126" t="s">
        <v>1796</v>
      </c>
      <c r="D36" s="128" t="s">
        <v>1797</v>
      </c>
      <c r="E36" s="128" t="s">
        <v>1798</v>
      </c>
      <c r="F36" s="128" t="s">
        <v>1799</v>
      </c>
      <c r="G36" s="128" t="s">
        <v>1800</v>
      </c>
      <c r="H36" s="128" t="s">
        <v>1801</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1765</v>
      </c>
      <c r="B37" s="125" t="s">
        <v>1802</v>
      </c>
      <c r="C37" s="126" t="s">
        <v>1803</v>
      </c>
      <c r="D37" s="128" t="s">
        <v>1804</v>
      </c>
      <c r="E37" s="128" t="s">
        <v>1805</v>
      </c>
      <c r="F37" s="128" t="s">
        <v>1806</v>
      </c>
      <c r="G37" s="128" t="s">
        <v>1807</v>
      </c>
      <c r="H37" s="128" t="s">
        <v>1808</v>
      </c>
      <c r="I37" s="130">
        <f>IF(COUNTIF(J37:AW37,"&lt;&gt;")=0,"",SUMPRODUCT(((Recommendations[ImplStatus]="Implemented")+(Recommendations[ImplStatus]="Compensated"))*ISNUMBER(MATCH(Recommendations[Id],J37:AW37,0)))/COUNTIF(J37:AW37,"&lt;&gt;"))</f>
        <v>0</v>
      </c>
      <c r="J37" s="132" t="s">
        <v>18</v>
      </c>
      <c r="K37" s="132" t="s">
        <v>29</v>
      </c>
      <c r="L37" s="132" t="s">
        <v>168</v>
      </c>
      <c r="M37" s="132" t="s">
        <v>174</v>
      </c>
      <c r="N37" s="132" t="s">
        <v>179</v>
      </c>
      <c r="O37" s="132" t="s">
        <v>333</v>
      </c>
      <c r="P37" s="132" t="s">
        <v>428</v>
      </c>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1765</v>
      </c>
      <c r="B38" s="125" t="s">
        <v>1809</v>
      </c>
      <c r="C38" s="126" t="s">
        <v>1810</v>
      </c>
      <c r="D38" s="128" t="s">
        <v>1811</v>
      </c>
      <c r="E38" s="128" t="s">
        <v>1812</v>
      </c>
      <c r="F38" s="128" t="s">
        <v>1813</v>
      </c>
      <c r="G38" s="128" t="s">
        <v>1814</v>
      </c>
      <c r="H38" s="128" t="s">
        <v>1815</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1765</v>
      </c>
      <c r="B39" s="125" t="s">
        <v>1816</v>
      </c>
      <c r="C39" s="126" t="s">
        <v>1817</v>
      </c>
      <c r="D39" s="128" t="s">
        <v>1818</v>
      </c>
      <c r="E39" s="128" t="s">
        <v>1819</v>
      </c>
      <c r="F39" s="128" t="s">
        <v>1820</v>
      </c>
      <c r="G39" s="128" t="s">
        <v>1821</v>
      </c>
      <c r="H39" s="128" t="s">
        <v>1822</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1765</v>
      </c>
      <c r="B40" s="125" t="s">
        <v>1823</v>
      </c>
      <c r="C40" s="126" t="s">
        <v>1824</v>
      </c>
      <c r="D40" s="128" t="s">
        <v>1825</v>
      </c>
      <c r="E40" s="128" t="s">
        <v>1826</v>
      </c>
      <c r="F40" s="128" t="s">
        <v>1827</v>
      </c>
      <c r="G40" s="128" t="s">
        <v>1828</v>
      </c>
      <c r="H40" s="128" t="s">
        <v>1829</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1765</v>
      </c>
      <c r="B41" s="125" t="s">
        <v>1830</v>
      </c>
      <c r="C41" s="126" t="s">
        <v>1831</v>
      </c>
      <c r="D41" s="128" t="s">
        <v>1832</v>
      </c>
      <c r="E41" s="128" t="s">
        <v>1833</v>
      </c>
      <c r="F41" s="128" t="s">
        <v>1834</v>
      </c>
      <c r="G41" s="128" t="s">
        <v>1772</v>
      </c>
      <c r="H41" s="128" t="s">
        <v>1835</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1836</v>
      </c>
      <c r="B42" s="124"/>
      <c r="C42" s="123" t="s">
        <v>1837</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1836</v>
      </c>
      <c r="B43" s="125" t="s">
        <v>1838</v>
      </c>
      <c r="C43" s="126" t="s">
        <v>1839</v>
      </c>
      <c r="D43" s="128" t="s">
        <v>1840</v>
      </c>
      <c r="E43" s="128" t="s">
        <v>1841</v>
      </c>
      <c r="F43" s="128" t="s">
        <v>1842</v>
      </c>
      <c r="G43" s="128" t="s">
        <v>1843</v>
      </c>
      <c r="H43" s="128" t="s">
        <v>1844</v>
      </c>
      <c r="I43" s="130">
        <f>IF(COUNTIF(J43:AW43,"&lt;&gt;")=0,"",SUMPRODUCT(((Recommendations[ImplStatus]="Implemented")+(Recommendations[ImplStatus]="Compensated"))*ISNUMBER(MATCH(Recommendations[Id],J43:AW43,0)))/COUNTIF(J43:AW43,"&lt;&gt;"))</f>
        <v>0</v>
      </c>
      <c r="J43" s="132" t="s">
        <v>287</v>
      </c>
      <c r="K43" s="132" t="s">
        <v>304</v>
      </c>
      <c r="L43" s="132" t="s">
        <v>309</v>
      </c>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1836</v>
      </c>
      <c r="B44" s="125" t="s">
        <v>1845</v>
      </c>
      <c r="C44" s="126" t="s">
        <v>1846</v>
      </c>
      <c r="D44" s="128" t="s">
        <v>1847</v>
      </c>
      <c r="E44" s="128" t="s">
        <v>1848</v>
      </c>
      <c r="F44" s="128" t="s">
        <v>1849</v>
      </c>
      <c r="G44" s="128" t="s">
        <v>1850</v>
      </c>
      <c r="H44" s="128" t="s">
        <v>1851</v>
      </c>
      <c r="I44" s="130">
        <f>IF(COUNTIF(J44:AW44,"&lt;&gt;")=0,"",SUMPRODUCT(((Recommendations[ImplStatus]="Implemented")+(Recommendations[ImplStatus]="Compensated"))*ISNUMBER(MATCH(Recommendations[Id],J44:AW44,0)))/COUNTIF(J44:AW44,"&lt;&gt;"))</f>
        <v>0</v>
      </c>
      <c r="J44" s="132" t="s">
        <v>304</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1836</v>
      </c>
      <c r="B45" s="125" t="s">
        <v>1852</v>
      </c>
      <c r="C45" s="126" t="s">
        <v>1853</v>
      </c>
      <c r="D45" s="128" t="s">
        <v>1854</v>
      </c>
      <c r="E45" s="128" t="s">
        <v>1855</v>
      </c>
      <c r="F45" s="128" t="s">
        <v>1856</v>
      </c>
      <c r="G45" s="128" t="s">
        <v>1857</v>
      </c>
      <c r="H45" s="128" t="s">
        <v>1858</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1836</v>
      </c>
      <c r="B46" s="125" t="s">
        <v>1859</v>
      </c>
      <c r="C46" s="126" t="s">
        <v>1860</v>
      </c>
      <c r="D46" s="128" t="s">
        <v>1861</v>
      </c>
      <c r="E46" s="128" t="s">
        <v>1862</v>
      </c>
      <c r="F46" s="128" t="s">
        <v>1863</v>
      </c>
      <c r="G46" s="128" t="s">
        <v>1857</v>
      </c>
      <c r="H46" s="128" t="s">
        <v>1864</v>
      </c>
      <c r="I46" s="130">
        <f>IF(COUNTIF(J46:AW46,"&lt;&gt;")=0,"",SUMPRODUCT(((Recommendations[ImplStatus]="Implemented")+(Recommendations[ImplStatus]="Compensated"))*ISNUMBER(MATCH(Recommendations[Id],J46:AW46,0)))/COUNTIF(J46:AW46,"&lt;&gt;"))</f>
        <v>0</v>
      </c>
      <c r="J46" s="132" t="s">
        <v>309</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1836</v>
      </c>
      <c r="B47" s="125" t="s">
        <v>1865</v>
      </c>
      <c r="C47" s="126" t="s">
        <v>1866</v>
      </c>
      <c r="D47" s="128" t="s">
        <v>1867</v>
      </c>
      <c r="E47" s="128" t="s">
        <v>1868</v>
      </c>
      <c r="F47" s="128" t="s">
        <v>1869</v>
      </c>
      <c r="G47" s="128" t="s">
        <v>1870</v>
      </c>
      <c r="H47" s="128" t="s">
        <v>1871</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1836</v>
      </c>
      <c r="B48" s="125" t="s">
        <v>1872</v>
      </c>
      <c r="C48" s="126" t="s">
        <v>1873</v>
      </c>
      <c r="D48" s="128" t="s">
        <v>1874</v>
      </c>
      <c r="E48" s="128" t="s">
        <v>1875</v>
      </c>
      <c r="F48" s="128" t="s">
        <v>1876</v>
      </c>
      <c r="G48" s="128" t="s">
        <v>1877</v>
      </c>
      <c r="H48" s="128" t="s">
        <v>1878</v>
      </c>
      <c r="I48" s="130">
        <f>IF(COUNTIF(J48:AW48,"&lt;&gt;")=0,"",SUMPRODUCT(((Recommendations[ImplStatus]="Implemented")+(Recommendations[ImplStatus]="Compensated"))*ISNUMBER(MATCH(Recommendations[Id],J48:AW48,0)))/COUNTIF(J48:AW48,"&lt;&gt;"))</f>
        <v>0</v>
      </c>
      <c r="J48" s="132" t="s">
        <v>51</v>
      </c>
      <c r="K48" s="132" t="s">
        <v>56</v>
      </c>
      <c r="L48" s="132" t="s">
        <v>78</v>
      </c>
      <c r="M48" s="132" t="s">
        <v>287</v>
      </c>
      <c r="N48" s="132" t="s">
        <v>294</v>
      </c>
      <c r="O48" s="132" t="s">
        <v>321</v>
      </c>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1836</v>
      </c>
      <c r="B49" s="125" t="s">
        <v>1879</v>
      </c>
      <c r="C49" s="126" t="s">
        <v>1880</v>
      </c>
      <c r="D49" s="128" t="s">
        <v>1881</v>
      </c>
      <c r="E49" s="128" t="s">
        <v>1882</v>
      </c>
      <c r="F49" s="128" t="s">
        <v>1883</v>
      </c>
      <c r="G49" s="128" t="s">
        <v>1641</v>
      </c>
      <c r="H49" s="128" t="s">
        <v>1884</v>
      </c>
      <c r="I49" s="130">
        <f>IF(COUNTIF(J49:AW49,"&lt;&gt;")=0,"",SUMPRODUCT(((Recommendations[ImplStatus]="Implemented")+(Recommendations[ImplStatus]="Compensated"))*ISNUMBER(MATCH(Recommendations[Id],J49:AW49,0)))/COUNTIF(J49:AW49,"&lt;&gt;"))</f>
        <v>0</v>
      </c>
      <c r="J49" s="132" t="s">
        <v>73</v>
      </c>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1836</v>
      </c>
      <c r="B50" s="125" t="s">
        <v>1885</v>
      </c>
      <c r="C50" s="126" t="s">
        <v>1886</v>
      </c>
      <c r="D50" s="128" t="s">
        <v>1887</v>
      </c>
      <c r="E50" s="128" t="s">
        <v>1888</v>
      </c>
      <c r="F50" s="128" t="s">
        <v>1889</v>
      </c>
      <c r="G50" s="128" t="s">
        <v>1890</v>
      </c>
      <c r="H50" s="128" t="s">
        <v>1891</v>
      </c>
      <c r="I50" s="130">
        <f>IF(COUNTIF(J50:AW50,"&lt;&gt;")=0,"",SUMPRODUCT(((Recommendations[ImplStatus]="Implemented")+(Recommendations[ImplStatus]="Compensated"))*ISNUMBER(MATCH(Recommendations[Id],J50:AW50,0)))/COUNTIF(J50:AW50,"&lt;&gt;"))</f>
        <v>0</v>
      </c>
      <c r="J50" s="132" t="s">
        <v>321</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1892</v>
      </c>
      <c r="B51" s="124"/>
      <c r="C51" s="123" t="s">
        <v>1893</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1892</v>
      </c>
      <c r="B52" s="125" t="s">
        <v>1894</v>
      </c>
      <c r="C52" s="126" t="s">
        <v>1895</v>
      </c>
      <c r="D52" s="128" t="s">
        <v>1896</v>
      </c>
      <c r="E52" s="128" t="s">
        <v>1897</v>
      </c>
      <c r="F52" s="128" t="s">
        <v>1898</v>
      </c>
      <c r="G52" s="128" t="s">
        <v>1899</v>
      </c>
      <c r="H52" s="128" t="s">
        <v>1900</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1892</v>
      </c>
      <c r="B53" s="125" t="s">
        <v>1901</v>
      </c>
      <c r="C53" s="126" t="s">
        <v>1902</v>
      </c>
      <c r="D53" s="128" t="s">
        <v>1903</v>
      </c>
      <c r="E53" s="128" t="s">
        <v>1904</v>
      </c>
      <c r="F53" s="128" t="s">
        <v>1905</v>
      </c>
      <c r="G53" s="128" t="s">
        <v>1906</v>
      </c>
      <c r="H53" s="128" t="s">
        <v>1907</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1892</v>
      </c>
      <c r="B54" s="125" t="s">
        <v>1908</v>
      </c>
      <c r="C54" s="126" t="s">
        <v>1909</v>
      </c>
      <c r="D54" s="128" t="s">
        <v>1910</v>
      </c>
      <c r="E54" s="128" t="s">
        <v>1911</v>
      </c>
      <c r="F54" s="128" t="s">
        <v>1912</v>
      </c>
      <c r="G54" s="128" t="s">
        <v>1913</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1892</v>
      </c>
      <c r="B55" s="125" t="s">
        <v>1914</v>
      </c>
      <c r="C55" s="126" t="s">
        <v>1915</v>
      </c>
      <c r="D55" s="128" t="s">
        <v>1916</v>
      </c>
      <c r="E55" s="128" t="s">
        <v>1917</v>
      </c>
      <c r="F55" s="128" t="s">
        <v>1918</v>
      </c>
      <c r="G55" s="128" t="s">
        <v>1919</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1892</v>
      </c>
      <c r="B56" s="125" t="s">
        <v>1920</v>
      </c>
      <c r="C56" s="126" t="s">
        <v>1921</v>
      </c>
      <c r="D56" s="128" t="s">
        <v>1922</v>
      </c>
      <c r="E56" s="128" t="s">
        <v>1923</v>
      </c>
      <c r="F56" s="128" t="s">
        <v>1924</v>
      </c>
      <c r="G56" s="128" t="s">
        <v>1925</v>
      </c>
      <c r="H56" s="128" t="s">
        <v>1926</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1927</v>
      </c>
      <c r="B57" s="124"/>
      <c r="C57" s="123" t="s">
        <v>1928</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1927</v>
      </c>
      <c r="B58" s="125" t="s">
        <v>1929</v>
      </c>
      <c r="C58" s="126" t="s">
        <v>1930</v>
      </c>
      <c r="D58" s="128" t="s">
        <v>1931</v>
      </c>
      <c r="E58" s="128" t="s">
        <v>1932</v>
      </c>
      <c r="F58" s="128" t="s">
        <v>1933</v>
      </c>
      <c r="G58" s="128" t="s">
        <v>1934</v>
      </c>
      <c r="H58" s="128" t="s">
        <v>1935</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1927</v>
      </c>
      <c r="B59" s="125" t="s">
        <v>1936</v>
      </c>
      <c r="C59" s="126" t="s">
        <v>1937</v>
      </c>
      <c r="D59" s="128" t="s">
        <v>1938</v>
      </c>
      <c r="E59" s="128" t="s">
        <v>1939</v>
      </c>
      <c r="F59" s="128" t="s">
        <v>1940</v>
      </c>
      <c r="G59" s="128" t="s">
        <v>1941</v>
      </c>
      <c r="H59" s="128" t="s">
        <v>1942</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1927</v>
      </c>
      <c r="B60" s="125" t="s">
        <v>1943</v>
      </c>
      <c r="C60" s="126" t="s">
        <v>1944</v>
      </c>
      <c r="D60" s="128" t="s">
        <v>1945</v>
      </c>
      <c r="E60" s="128" t="s">
        <v>1946</v>
      </c>
      <c r="F60" s="128" t="s">
        <v>1947</v>
      </c>
      <c r="G60" s="128" t="s">
        <v>1948</v>
      </c>
      <c r="H60" s="128" t="s">
        <v>1949</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1950</v>
      </c>
      <c r="B61" s="124"/>
      <c r="C61" s="123" t="s">
        <v>1951</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1950</v>
      </c>
      <c r="B62" s="125" t="s">
        <v>1952</v>
      </c>
      <c r="C62" s="126" t="s">
        <v>1953</v>
      </c>
      <c r="D62" s="128" t="s">
        <v>1954</v>
      </c>
      <c r="E62" s="128" t="s">
        <v>1955</v>
      </c>
      <c r="F62" s="128" t="s">
        <v>1956</v>
      </c>
      <c r="G62" s="128" t="s">
        <v>1957</v>
      </c>
      <c r="H62" s="128" t="s">
        <v>1958</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1950</v>
      </c>
      <c r="B63" s="125" t="s">
        <v>1959</v>
      </c>
      <c r="C63" s="126" t="s">
        <v>1960</v>
      </c>
      <c r="D63" s="128" t="s">
        <v>1961</v>
      </c>
      <c r="E63" s="128" t="s">
        <v>1962</v>
      </c>
      <c r="F63" s="128" t="s">
        <v>1963</v>
      </c>
      <c r="G63" s="128" t="s">
        <v>1964</v>
      </c>
      <c r="H63" s="128" t="s">
        <v>1965</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1950</v>
      </c>
      <c r="B64" s="125" t="s">
        <v>1966</v>
      </c>
      <c r="C64" s="126" t="s">
        <v>1967</v>
      </c>
      <c r="D64" s="128" t="s">
        <v>1968</v>
      </c>
      <c r="E64" s="128" t="s">
        <v>1969</v>
      </c>
      <c r="F64" s="128" t="s">
        <v>1970</v>
      </c>
      <c r="G64" s="128" t="s">
        <v>1971</v>
      </c>
      <c r="H64" s="128" t="s">
        <v>1972</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1950</v>
      </c>
      <c r="B65" s="125" t="s">
        <v>1973</v>
      </c>
      <c r="C65" s="126" t="s">
        <v>1974</v>
      </c>
      <c r="D65" s="128" t="s">
        <v>1975</v>
      </c>
      <c r="E65" s="128" t="s">
        <v>1976</v>
      </c>
      <c r="F65" s="128" t="s">
        <v>1977</v>
      </c>
      <c r="G65" s="128" t="s">
        <v>1978</v>
      </c>
      <c r="H65" s="128" t="s">
        <v>1979</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1950</v>
      </c>
      <c r="B66" s="125" t="s">
        <v>1980</v>
      </c>
      <c r="C66" s="126" t="s">
        <v>1981</v>
      </c>
      <c r="D66" s="128" t="s">
        <v>1982</v>
      </c>
      <c r="E66" s="128" t="s">
        <v>1983</v>
      </c>
      <c r="F66" s="128" t="s">
        <v>1984</v>
      </c>
      <c r="G66" s="128" t="s">
        <v>1985</v>
      </c>
      <c r="H66" s="128" t="s">
        <v>1986</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1950</v>
      </c>
      <c r="B67" s="125" t="s">
        <v>1987</v>
      </c>
      <c r="C67" s="126" t="s">
        <v>1988</v>
      </c>
      <c r="D67" s="128" t="s">
        <v>1989</v>
      </c>
      <c r="E67" s="128" t="s">
        <v>1990</v>
      </c>
      <c r="F67" s="128" t="s">
        <v>1991</v>
      </c>
      <c r="G67" s="128" t="s">
        <v>1992</v>
      </c>
      <c r="H67" s="128" t="s">
        <v>1993</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1950</v>
      </c>
      <c r="B68" s="125" t="s">
        <v>1994</v>
      </c>
      <c r="C68" s="126" t="s">
        <v>1995</v>
      </c>
      <c r="D68" s="128" t="s">
        <v>1996</v>
      </c>
      <c r="E68" s="128" t="s">
        <v>1997</v>
      </c>
      <c r="F68" s="128" t="s">
        <v>1998</v>
      </c>
      <c r="G68" s="128" t="s">
        <v>1999</v>
      </c>
      <c r="H68" s="128" t="s">
        <v>2000</v>
      </c>
      <c r="I68" s="130">
        <f>IF(COUNTIF(J68:AW68,"&lt;&gt;")=0,"",SUMPRODUCT(((Recommendations[ImplStatus]="Implemented")+(Recommendations[ImplStatus]="Compensated"))*ISNUMBER(MATCH(Recommendations[Id],J68:AW68,0)))/COUNTIF(J68:AW68,"&lt;&gt;"))</f>
        <v>0</v>
      </c>
      <c r="J68" s="132" t="s">
        <v>401</v>
      </c>
      <c r="K68" s="132" t="s">
        <v>406</v>
      </c>
      <c r="L68" s="132" t="s">
        <v>423</v>
      </c>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2001</v>
      </c>
      <c r="B69" s="124"/>
      <c r="C69" s="123" t="s">
        <v>2002</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2001</v>
      </c>
      <c r="B70" s="125" t="s">
        <v>2003</v>
      </c>
      <c r="C70" s="126" t="s">
        <v>2004</v>
      </c>
      <c r="D70" s="128" t="s">
        <v>2005</v>
      </c>
      <c r="E70" s="128" t="s">
        <v>2006</v>
      </c>
      <c r="F70" s="128" t="s">
        <v>2007</v>
      </c>
      <c r="G70" s="128" t="s">
        <v>2008</v>
      </c>
      <c r="H70" s="128" t="s">
        <v>2009</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2001</v>
      </c>
      <c r="B71" s="125" t="s">
        <v>2010</v>
      </c>
      <c r="C71" s="126" t="s">
        <v>2011</v>
      </c>
      <c r="D71" s="128" t="s">
        <v>2012</v>
      </c>
      <c r="E71" s="128" t="s">
        <v>2013</v>
      </c>
      <c r="F71" s="128" t="s">
        <v>2014</v>
      </c>
      <c r="G71" s="128" t="s">
        <v>2015</v>
      </c>
      <c r="H71" s="128" t="s">
        <v>2016</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2017</v>
      </c>
      <c r="B72" s="124"/>
      <c r="C72" s="123" t="s">
        <v>2018</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2017</v>
      </c>
      <c r="B73" s="125" t="s">
        <v>2019</v>
      </c>
      <c r="C73" s="126" t="s">
        <v>2020</v>
      </c>
      <c r="D73" s="128" t="s">
        <v>2021</v>
      </c>
      <c r="E73" s="128" t="s">
        <v>2022</v>
      </c>
      <c r="F73" s="128" t="s">
        <v>2023</v>
      </c>
      <c r="G73" s="128" t="s">
        <v>2024</v>
      </c>
      <c r="H73" s="128" t="s">
        <v>2025</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2017</v>
      </c>
      <c r="B74" s="125" t="s">
        <v>2026</v>
      </c>
      <c r="C74" s="126" t="s">
        <v>2027</v>
      </c>
      <c r="D74" s="128" t="s">
        <v>2028</v>
      </c>
      <c r="E74" s="128" t="s">
        <v>2029</v>
      </c>
      <c r="F74" s="128" t="s">
        <v>2030</v>
      </c>
      <c r="G74" s="128" t="s">
        <v>2031</v>
      </c>
      <c r="H74" s="128" t="s">
        <v>2032</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2017</v>
      </c>
      <c r="B75" s="125" t="s">
        <v>2033</v>
      </c>
      <c r="C75" s="126" t="s">
        <v>2034</v>
      </c>
      <c r="D75" s="128" t="s">
        <v>2035</v>
      </c>
      <c r="E75" s="128" t="s">
        <v>2036</v>
      </c>
      <c r="F75" s="128" t="s">
        <v>2037</v>
      </c>
      <c r="G75" s="128" t="s">
        <v>2038</v>
      </c>
      <c r="H75" s="128" t="s">
        <v>2039</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2017</v>
      </c>
      <c r="B76" s="125" t="s">
        <v>2040</v>
      </c>
      <c r="C76" s="126" t="s">
        <v>2041</v>
      </c>
      <c r="D76" s="128" t="s">
        <v>2042</v>
      </c>
      <c r="E76" s="128" t="s">
        <v>2043</v>
      </c>
      <c r="F76" s="128" t="s">
        <v>2044</v>
      </c>
      <c r="G76" s="128" t="s">
        <v>2045</v>
      </c>
      <c r="H76" s="128" t="s">
        <v>2046</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2017</v>
      </c>
      <c r="B77" s="125" t="s">
        <v>2047</v>
      </c>
      <c r="C77" s="126" t="s">
        <v>2048</v>
      </c>
      <c r="D77" s="128" t="s">
        <v>2049</v>
      </c>
      <c r="E77" s="128" t="s">
        <v>2050</v>
      </c>
      <c r="F77" s="128" t="s">
        <v>2051</v>
      </c>
      <c r="G77" s="128" t="s">
        <v>2045</v>
      </c>
      <c r="H77" s="128" t="s">
        <v>2052</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2053</v>
      </c>
      <c r="B78" s="124"/>
      <c r="C78" s="123" t="s">
        <v>2054</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2053</v>
      </c>
      <c r="B79" s="125" t="s">
        <v>2053</v>
      </c>
      <c r="C79" s="126" t="s">
        <v>2055</v>
      </c>
      <c r="D79" s="128" t="s">
        <v>2056</v>
      </c>
      <c r="E79" s="128" t="s">
        <v>2057</v>
      </c>
      <c r="F79" s="128" t="s">
        <v>2058</v>
      </c>
      <c r="G79" s="128" t="s">
        <v>2059</v>
      </c>
      <c r="H79" s="128" t="s">
        <v>2060</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2053</v>
      </c>
      <c r="B80" s="125" t="s">
        <v>2061</v>
      </c>
      <c r="C80" s="126" t="s">
        <v>2062</v>
      </c>
      <c r="D80" s="128" t="s">
        <v>2063</v>
      </c>
      <c r="E80" s="128" t="s">
        <v>2064</v>
      </c>
      <c r="F80" s="128" t="s">
        <v>2065</v>
      </c>
      <c r="G80" s="128" t="s">
        <v>2066</v>
      </c>
      <c r="H80" s="128" t="s">
        <v>2067</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2053</v>
      </c>
      <c r="B81" s="125" t="s">
        <v>2068</v>
      </c>
      <c r="C81" s="126" t="s">
        <v>2069</v>
      </c>
      <c r="D81" s="128" t="s">
        <v>2070</v>
      </c>
      <c r="E81" s="128" t="s">
        <v>2071</v>
      </c>
      <c r="F81" s="128" t="s">
        <v>2072</v>
      </c>
      <c r="G81" s="128" t="s">
        <v>2073</v>
      </c>
      <c r="H81" s="128" t="s">
        <v>2074</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2075</v>
      </c>
      <c r="B82" s="124"/>
      <c r="C82" s="123" t="s">
        <v>2076</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2075</v>
      </c>
      <c r="B83" s="125" t="s">
        <v>2077</v>
      </c>
      <c r="C83" s="126" t="s">
        <v>2078</v>
      </c>
      <c r="D83" s="128" t="s">
        <v>2079</v>
      </c>
      <c r="E83" s="128" t="s">
        <v>2080</v>
      </c>
      <c r="F83" s="128" t="s">
        <v>2081</v>
      </c>
      <c r="G83" s="128" t="s">
        <v>2082</v>
      </c>
      <c r="H83" s="128" t="s">
        <v>2083</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2075</v>
      </c>
      <c r="B84" s="125" t="s">
        <v>2084</v>
      </c>
      <c r="C84" s="126" t="s">
        <v>2085</v>
      </c>
      <c r="D84" s="128" t="s">
        <v>2086</v>
      </c>
      <c r="E84" s="128" t="s">
        <v>2087</v>
      </c>
      <c r="F84" s="128" t="s">
        <v>2088</v>
      </c>
      <c r="G84" s="128" t="s">
        <v>2089</v>
      </c>
      <c r="H84" s="128" t="s">
        <v>2090</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2075</v>
      </c>
      <c r="B85" s="125" t="s">
        <v>2091</v>
      </c>
      <c r="C85" s="126" t="s">
        <v>2092</v>
      </c>
      <c r="D85" s="128" t="s">
        <v>2093</v>
      </c>
      <c r="E85" s="128" t="s">
        <v>2094</v>
      </c>
      <c r="F85" s="128" t="s">
        <v>2095</v>
      </c>
      <c r="G85" s="128" t="s">
        <v>2096</v>
      </c>
      <c r="H85" s="128" t="s">
        <v>2097</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2075</v>
      </c>
      <c r="B86" s="125" t="s">
        <v>2098</v>
      </c>
      <c r="C86" s="126" t="s">
        <v>2099</v>
      </c>
      <c r="D86" s="128" t="s">
        <v>2100</v>
      </c>
      <c r="E86" s="128" t="s">
        <v>2101</v>
      </c>
      <c r="F86" s="128" t="s">
        <v>2102</v>
      </c>
      <c r="G86" s="128" t="s">
        <v>2103</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2104</v>
      </c>
      <c r="B87" s="124"/>
      <c r="C87" s="123" t="s">
        <v>2105</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2104</v>
      </c>
      <c r="B88" s="125" t="s">
        <v>2106</v>
      </c>
      <c r="C88" s="126" t="s">
        <v>2107</v>
      </c>
      <c r="D88" s="128" t="s">
        <v>2108</v>
      </c>
      <c r="E88" s="128" t="s">
        <v>2109</v>
      </c>
      <c r="F88" s="128" t="s">
        <v>2110</v>
      </c>
      <c r="G88" s="128" t="s">
        <v>2111</v>
      </c>
      <c r="H88" s="128" t="s">
        <v>2112</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2104</v>
      </c>
      <c r="B89" s="125" t="s">
        <v>2113</v>
      </c>
      <c r="C89" s="126" t="s">
        <v>2114</v>
      </c>
      <c r="D89" s="128" t="s">
        <v>2115</v>
      </c>
      <c r="E89" s="128" t="s">
        <v>2116</v>
      </c>
      <c r="F89" s="128" t="s">
        <v>2117</v>
      </c>
      <c r="G89" s="128" t="s">
        <v>1641</v>
      </c>
      <c r="H89" s="128" t="s">
        <v>2118</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2104</v>
      </c>
      <c r="B90" s="125" t="s">
        <v>2119</v>
      </c>
      <c r="C90" s="126" t="s">
        <v>2120</v>
      </c>
      <c r="D90" s="128" t="s">
        <v>2121</v>
      </c>
      <c r="E90" s="128" t="s">
        <v>2122</v>
      </c>
      <c r="F90" s="128" t="s">
        <v>2123</v>
      </c>
      <c r="G90" s="128" t="s">
        <v>2111</v>
      </c>
      <c r="H90" s="128" t="s">
        <v>2124</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2104</v>
      </c>
      <c r="B91" s="125" t="s">
        <v>2125</v>
      </c>
      <c r="C91" s="126" t="s">
        <v>2126</v>
      </c>
      <c r="D91" s="128" t="s">
        <v>2127</v>
      </c>
      <c r="E91" s="128" t="s">
        <v>2128</v>
      </c>
      <c r="F91" s="128" t="s">
        <v>2129</v>
      </c>
      <c r="G91" s="128" t="s">
        <v>1641</v>
      </c>
      <c r="H91" s="128" t="s">
        <v>2130</v>
      </c>
      <c r="I91" s="130">
        <f>IF(COUNTIF(J91:AW91,"&lt;&gt;")=0,"",SUMPRODUCT(((Recommendations[ImplStatus]="Implemented")+(Recommendations[ImplStatus]="Compensated"))*ISNUMBER(MATCH(Recommendations[Id],J91:AW91,0)))/COUNTIF(J91:AW91,"&lt;&gt;"))</f>
        <v>0</v>
      </c>
      <c r="J91" s="132" t="s">
        <v>367</v>
      </c>
      <c r="K91" s="132" t="s">
        <v>374</v>
      </c>
      <c r="L91" s="132" t="s">
        <v>379</v>
      </c>
      <c r="M91" s="132" t="s">
        <v>411</v>
      </c>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2104</v>
      </c>
      <c r="B92" s="125" t="s">
        <v>2131</v>
      </c>
      <c r="C92" s="126" t="s">
        <v>2132</v>
      </c>
      <c r="D92" s="128" t="s">
        <v>2133</v>
      </c>
      <c r="E92" s="128" t="s">
        <v>2134</v>
      </c>
      <c r="F92" s="128" t="s">
        <v>2135</v>
      </c>
      <c r="G92" s="128" t="s">
        <v>1641</v>
      </c>
      <c r="H92" s="128" t="s">
        <v>2136</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2104</v>
      </c>
      <c r="B93" s="125" t="s">
        <v>2137</v>
      </c>
      <c r="C93" s="126" t="s">
        <v>2138</v>
      </c>
      <c r="D93" s="128" t="s">
        <v>2139</v>
      </c>
      <c r="E93" s="128" t="s">
        <v>2140</v>
      </c>
      <c r="F93" s="128" t="s">
        <v>2141</v>
      </c>
      <c r="G93" s="128" t="s">
        <v>2142</v>
      </c>
      <c r="H93" s="128" t="s">
        <v>2143</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2104</v>
      </c>
      <c r="B94" s="125" t="s">
        <v>2144</v>
      </c>
      <c r="C94" s="126" t="s">
        <v>2145</v>
      </c>
      <c r="D94" s="128" t="s">
        <v>2146</v>
      </c>
      <c r="E94" s="128" t="s">
        <v>2147</v>
      </c>
      <c r="F94" s="128" t="s">
        <v>2148</v>
      </c>
      <c r="G94" s="128" t="s">
        <v>2149</v>
      </c>
      <c r="H94" s="128" t="s">
        <v>2150</v>
      </c>
      <c r="I94" s="130">
        <f>IF(COUNTIF(J94:AW94,"&lt;&gt;")=0,"",SUMPRODUCT(((Recommendations[ImplStatus]="Implemented")+(Recommendations[ImplStatus]="Compensated"))*ISNUMBER(MATCH(Recommendations[Id],J94:AW94,0)))/COUNTIF(J94:AW94,"&lt;&gt;"))</f>
        <v>0</v>
      </c>
      <c r="J94" s="132" t="s">
        <v>362</v>
      </c>
      <c r="K94" s="132" t="s">
        <v>379</v>
      </c>
      <c r="L94" s="132" t="s">
        <v>384</v>
      </c>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2104</v>
      </c>
      <c r="B95" s="125" t="s">
        <v>2151</v>
      </c>
      <c r="C95" s="126" t="s">
        <v>2152</v>
      </c>
      <c r="D95" s="128" t="s">
        <v>2153</v>
      </c>
      <c r="E95" s="128" t="s">
        <v>2154</v>
      </c>
      <c r="F95" s="128" t="s">
        <v>2155</v>
      </c>
      <c r="G95" s="128" t="s">
        <v>2156</v>
      </c>
      <c r="H95" s="128" t="s">
        <v>2157</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2104</v>
      </c>
      <c r="B96" s="125" t="s">
        <v>2158</v>
      </c>
      <c r="C96" s="126" t="s">
        <v>2159</v>
      </c>
      <c r="D96" s="128" t="s">
        <v>2160</v>
      </c>
      <c r="E96" s="128" t="s">
        <v>2161</v>
      </c>
      <c r="F96" s="128" t="s">
        <v>2162</v>
      </c>
      <c r="G96" s="128" t="s">
        <v>2163</v>
      </c>
      <c r="H96" s="128" t="s">
        <v>2164</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2104</v>
      </c>
      <c r="B97" s="125" t="s">
        <v>2165</v>
      </c>
      <c r="C97" s="126" t="s">
        <v>2166</v>
      </c>
      <c r="D97" s="128" t="s">
        <v>2167</v>
      </c>
      <c r="E97" s="128" t="s">
        <v>2168</v>
      </c>
      <c r="F97" s="128" t="s">
        <v>2169</v>
      </c>
      <c r="G97" s="128" t="s">
        <v>2170</v>
      </c>
      <c r="H97" s="128" t="s">
        <v>2171</v>
      </c>
      <c r="I97" s="130">
        <f>IF(COUNTIF(J97:AW97,"&lt;&gt;")=0,"",SUMPRODUCT(((Recommendations[ImplStatus]="Implemented")+(Recommendations[ImplStatus]="Compensated"))*ISNUMBER(MATCH(Recommendations[Id],J97:AW97,0)))/COUNTIF(J97:AW97,"&lt;&gt;"))</f>
        <v>0</v>
      </c>
      <c r="J97" s="132" t="s">
        <v>367</v>
      </c>
      <c r="K97" s="132" t="s">
        <v>374</v>
      </c>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2172</v>
      </c>
      <c r="B98" s="124"/>
      <c r="C98" s="123" t="s">
        <v>2173</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2172</v>
      </c>
      <c r="B99" s="125" t="s">
        <v>2174</v>
      </c>
      <c r="C99" s="126" t="s">
        <v>2175</v>
      </c>
      <c r="D99" s="128" t="s">
        <v>2176</v>
      </c>
      <c r="E99" s="128" t="s">
        <v>2177</v>
      </c>
      <c r="F99" s="128" t="s">
        <v>2178</v>
      </c>
      <c r="G99" s="128" t="s">
        <v>2179</v>
      </c>
      <c r="H99" s="128" t="s">
        <v>2180</v>
      </c>
      <c r="I99" s="130">
        <f>IF(COUNTIF(J99:AW99,"&lt;&gt;")=0,"",SUMPRODUCT(((Recommendations[ImplStatus]="Implemented")+(Recommendations[ImplStatus]="Compensated"))*ISNUMBER(MATCH(Recommendations[Id],J99:AW99,0)))/COUNTIF(J99:AW99,"&lt;&gt;"))</f>
        <v>0</v>
      </c>
      <c r="J99" s="132" t="s">
        <v>45</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2172</v>
      </c>
      <c r="B100" s="125" t="s">
        <v>2181</v>
      </c>
      <c r="C100" s="126" t="s">
        <v>2182</v>
      </c>
      <c r="D100" s="128" t="s">
        <v>2183</v>
      </c>
      <c r="E100" s="128" t="s">
        <v>2184</v>
      </c>
      <c r="F100" s="128" t="s">
        <v>2185</v>
      </c>
      <c r="G100" s="128" t="s">
        <v>2186</v>
      </c>
      <c r="H100" s="128" t="s">
        <v>2187</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2172</v>
      </c>
      <c r="B101" s="125" t="s">
        <v>2188</v>
      </c>
      <c r="C101" s="126" t="s">
        <v>2189</v>
      </c>
      <c r="D101" s="128" t="s">
        <v>2190</v>
      </c>
      <c r="E101" s="128" t="s">
        <v>2191</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2172</v>
      </c>
      <c r="B102" s="125" t="s">
        <v>2192</v>
      </c>
      <c r="C102" s="126" t="s">
        <v>2193</v>
      </c>
      <c r="D102" s="128" t="s">
        <v>2194</v>
      </c>
      <c r="E102" s="128" t="s">
        <v>2195</v>
      </c>
      <c r="F102" s="128" t="s">
        <v>2196</v>
      </c>
      <c r="G102" s="128" t="s">
        <v>2197</v>
      </c>
      <c r="H102" s="128" t="s">
        <v>2198</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2172</v>
      </c>
      <c r="B103" s="125" t="s">
        <v>2199</v>
      </c>
      <c r="C103" s="126" t="s">
        <v>2200</v>
      </c>
      <c r="D103" s="128" t="s">
        <v>2201</v>
      </c>
      <c r="E103" s="128" t="s">
        <v>2202</v>
      </c>
      <c r="F103" s="128" t="s">
        <v>2203</v>
      </c>
      <c r="G103" s="128" t="s">
        <v>2204</v>
      </c>
      <c r="H103" s="128" t="s">
        <v>2205</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2206</v>
      </c>
      <c r="B104" s="124"/>
      <c r="C104" s="123" t="s">
        <v>2207</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2206</v>
      </c>
      <c r="B105" s="125" t="s">
        <v>2208</v>
      </c>
      <c r="C105" s="126" t="s">
        <v>2209</v>
      </c>
      <c r="D105" s="128" t="s">
        <v>2210</v>
      </c>
      <c r="E105" s="128" t="s">
        <v>2211</v>
      </c>
      <c r="F105" s="128" t="s">
        <v>2212</v>
      </c>
      <c r="G105" s="128" t="s">
        <v>2213</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2206</v>
      </c>
      <c r="B106" s="125" t="s">
        <v>2214</v>
      </c>
      <c r="C106" s="126" t="s">
        <v>2215</v>
      </c>
      <c r="D106" s="128" t="s">
        <v>2216</v>
      </c>
      <c r="E106" s="128" t="s">
        <v>2217</v>
      </c>
      <c r="F106" s="128" t="s">
        <v>2218</v>
      </c>
      <c r="G106" s="128" t="s">
        <v>2219</v>
      </c>
      <c r="H106" s="128" t="s">
        <v>2220</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2206</v>
      </c>
      <c r="B107" s="125" t="s">
        <v>2221</v>
      </c>
      <c r="C107" s="126" t="s">
        <v>2222</v>
      </c>
      <c r="D107" s="128" t="s">
        <v>2223</v>
      </c>
      <c r="E107" s="128" t="s">
        <v>2224</v>
      </c>
      <c r="F107" s="128" t="s">
        <v>2225</v>
      </c>
      <c r="G107" s="128" t="s">
        <v>2226</v>
      </c>
      <c r="H107" s="128" t="s">
        <v>2227</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2228</v>
      </c>
      <c r="B108" s="124"/>
      <c r="C108" s="123" t="s">
        <v>2229</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2228</v>
      </c>
      <c r="B109" s="125" t="s">
        <v>2230</v>
      </c>
      <c r="C109" s="126" t="s">
        <v>2231</v>
      </c>
      <c r="D109" s="128" t="s">
        <v>2232</v>
      </c>
      <c r="E109" s="128" t="s">
        <v>2233</v>
      </c>
      <c r="F109" s="128" t="s">
        <v>2234</v>
      </c>
      <c r="G109" s="128" t="s">
        <v>2235</v>
      </c>
      <c r="H109" s="128" t="s">
        <v>2236</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2228</v>
      </c>
      <c r="B110" s="125" t="s">
        <v>2237</v>
      </c>
      <c r="C110" s="126" t="s">
        <v>2238</v>
      </c>
      <c r="D110" s="128" t="s">
        <v>2239</v>
      </c>
      <c r="E110" s="128" t="s">
        <v>2240</v>
      </c>
      <c r="F110" s="128" t="s">
        <v>2241</v>
      </c>
      <c r="G110" s="128" t="s">
        <v>2242</v>
      </c>
      <c r="H110" s="128" t="s">
        <v>2243</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2228</v>
      </c>
      <c r="B111" s="125" t="s">
        <v>2244</v>
      </c>
      <c r="C111" s="126" t="s">
        <v>2245</v>
      </c>
      <c r="D111" s="128" t="s">
        <v>2246</v>
      </c>
      <c r="E111" s="128" t="s">
        <v>2247</v>
      </c>
      <c r="F111" s="128" t="s">
        <v>2248</v>
      </c>
      <c r="G111" s="128" t="s">
        <v>2249</v>
      </c>
      <c r="H111" s="128" t="s">
        <v>2250</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2251</v>
      </c>
      <c r="B112" s="124"/>
      <c r="C112" s="123" t="s">
        <v>2252</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2251</v>
      </c>
      <c r="B113" s="125" t="s">
        <v>2253</v>
      </c>
      <c r="C113" s="126" t="s">
        <v>2254</v>
      </c>
      <c r="D113" s="128" t="s">
        <v>2255</v>
      </c>
      <c r="E113" s="128" t="s">
        <v>2256</v>
      </c>
      <c r="F113" s="128" t="s">
        <v>2257</v>
      </c>
      <c r="G113" s="128" t="s">
        <v>2258</v>
      </c>
      <c r="H113" s="128" t="s">
        <v>2259</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2251</v>
      </c>
      <c r="B114" s="125" t="s">
        <v>2260</v>
      </c>
      <c r="C114" s="126" t="s">
        <v>2261</v>
      </c>
      <c r="D114" s="128" t="s">
        <v>2262</v>
      </c>
      <c r="E114" s="128" t="s">
        <v>2263</v>
      </c>
      <c r="F114" s="128" t="s">
        <v>2264</v>
      </c>
      <c r="G114" s="128" t="s">
        <v>2258</v>
      </c>
      <c r="H114" s="128" t="s">
        <v>2265</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2251</v>
      </c>
      <c r="B115" s="133" t="s">
        <v>2266</v>
      </c>
      <c r="C115" s="134" t="s">
        <v>2267</v>
      </c>
      <c r="D115" s="135" t="s">
        <v>2268</v>
      </c>
      <c r="E115" s="135" t="s">
        <v>2269</v>
      </c>
      <c r="F115" s="135" t="s">
        <v>2270</v>
      </c>
      <c r="G115" s="135" t="s">
        <v>2271</v>
      </c>
      <c r="H115" s="135" t="s">
        <v>2272</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434</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IFERROR(INDEX('Recommendations'!$I$2:$I$73, MATCH(J2,'Recommendations'!$B$2:$B$73,0))="Implemented", FALSE))</xm:f>
            <x14:dxf>
              <font>
                <color rgb="FF000000"/>
              </font>
              <fill>
                <patternFill>
                  <bgColor rgb="FF3C7D22"/>
                </patternFill>
              </fill>
            </x14:dxf>
          </x14:cfRule>
          <x14:cfRule type="expression" priority="2" id="{00000000-000E-0000-0600-000002000000}">
            <xm:f>AND(J2&lt;&gt;"", IFERROR(INDEX('Recommendations'!$I$2:$I$73, MATCH(J2,'Recommendations'!$B$2:$B$73,0))="Compensated", FALSE))</xm:f>
            <x14:dxf>
              <font>
                <color rgb="FF000000"/>
              </font>
              <fill>
                <patternFill>
                  <bgColor rgb="FFC6E0B4"/>
                </patternFill>
              </fill>
            </x14:dxf>
          </x14:cfRule>
          <x14:cfRule type="expression" priority="3" id="{00000000-000E-0000-0600-000003000000}">
            <xm:f>AND(J2&lt;&gt;"", IFERROR(INDEX('Recommendations'!$I$2:$I$73, MATCH(J2,'Recommendations'!$B$2:$B$73,0))="Testing", FALSE))</xm:f>
            <x14:dxf>
              <font>
                <color rgb="FF000000"/>
              </font>
              <fill>
                <patternFill>
                  <bgColor rgb="FFFFC000"/>
                </patternFill>
              </fill>
            </x14:dxf>
          </x14:cfRule>
          <x14:cfRule type="expression" priority="4" id="{00000000-000E-0000-0600-000004000000}">
            <xm:f>AND(J2&lt;&gt;"", IFERROR(INDEX('Recommendations'!$I$2:$I$73, MATCH(J2,'Recommendations'!$B$2:$B$73,0))="Failed", FALSE))</xm:f>
            <x14:dxf>
              <font>
                <color rgb="FF000000"/>
              </font>
              <fill>
                <patternFill>
                  <bgColor rgb="FFD82891"/>
                </patternFill>
              </fill>
            </x14:dxf>
          </x14:cfRule>
          <x14:cfRule type="expression" priority="5" id="{00000000-000E-0000-0600-000005000000}">
            <xm:f>AND(J2&lt;&gt;"", IFERROR(INDEX('Recommendations'!$I$2:$I$73, MATCH(J2,'Recommendations'!$B$2:$B$73,0))="Risk Accepted", FALSE))</xm:f>
            <x14:dxf>
              <font>
                <color rgb="FF000000"/>
              </font>
              <fill>
                <patternFill>
                  <bgColor rgb="FFD9D9D9"/>
                </patternFill>
              </fill>
            </x14:dxf>
          </x14:cfRule>
          <x14:cfRule type="expression" priority="6" id="{00000000-000E-0000-0600-000006000000}">
            <xm:f>AND(J2&lt;&gt;"", IFERROR(INDEX('Recommendations'!$I$2:$I$73, MATCH(J2,'Recommendations'!$B$2:$B$73,0))="N/A",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2273</v>
      </c>
      <c r="B1" s="184" t="s">
        <v>2274</v>
      </c>
      <c r="C1" s="184" t="s">
        <v>1</v>
      </c>
      <c r="D1" s="184" t="s">
        <v>2275</v>
      </c>
      <c r="E1" s="184" t="s">
        <v>2276</v>
      </c>
      <c r="F1" s="184" t="s">
        <v>2277</v>
      </c>
      <c r="G1" s="184" t="s">
        <v>684</v>
      </c>
      <c r="H1" s="184" t="s">
        <v>685</v>
      </c>
      <c r="I1" s="184" t="s">
        <v>686</v>
      </c>
      <c r="J1" s="184" t="s">
        <v>687</v>
      </c>
      <c r="K1" s="184" t="s">
        <v>688</v>
      </c>
      <c r="L1" s="184" t="s">
        <v>689</v>
      </c>
      <c r="M1" s="184" t="s">
        <v>690</v>
      </c>
      <c r="N1" s="184" t="s">
        <v>691</v>
      </c>
      <c r="O1" s="184" t="s">
        <v>692</v>
      </c>
      <c r="P1" s="184" t="s">
        <v>693</v>
      </c>
      <c r="Q1" s="184" t="s">
        <v>694</v>
      </c>
      <c r="R1" s="184" t="s">
        <v>695</v>
      </c>
      <c r="S1" s="184" t="s">
        <v>696</v>
      </c>
      <c r="T1" s="184" t="s">
        <v>697</v>
      </c>
      <c r="U1" s="184" t="s">
        <v>698</v>
      </c>
      <c r="V1" s="184" t="s">
        <v>699</v>
      </c>
      <c r="W1" s="184" t="s">
        <v>700</v>
      </c>
      <c r="X1" s="184" t="s">
        <v>701</v>
      </c>
      <c r="Y1" s="184" t="s">
        <v>702</v>
      </c>
      <c r="Z1" s="184" t="s">
        <v>703</v>
      </c>
      <c r="AA1" s="184" t="s">
        <v>704</v>
      </c>
      <c r="AB1" s="184" t="s">
        <v>705</v>
      </c>
      <c r="AC1" s="184" t="s">
        <v>706</v>
      </c>
      <c r="AD1" s="184" t="s">
        <v>707</v>
      </c>
      <c r="AE1" s="184" t="s">
        <v>708</v>
      </c>
      <c r="AF1" s="184" t="s">
        <v>709</v>
      </c>
      <c r="AG1" s="184" t="s">
        <v>710</v>
      </c>
      <c r="AH1" s="184" t="s">
        <v>711</v>
      </c>
      <c r="AI1" s="184" t="s">
        <v>712</v>
      </c>
      <c r="AJ1" s="184" t="s">
        <v>713</v>
      </c>
      <c r="AK1" s="184" t="s">
        <v>714</v>
      </c>
      <c r="AL1" s="184" t="s">
        <v>715</v>
      </c>
      <c r="AM1" s="184" t="s">
        <v>716</v>
      </c>
      <c r="AN1" s="184" t="s">
        <v>717</v>
      </c>
      <c r="AO1" s="184" t="s">
        <v>718</v>
      </c>
      <c r="AP1" s="184" t="s">
        <v>719</v>
      </c>
      <c r="AQ1" s="184" t="s">
        <v>720</v>
      </c>
      <c r="AR1" s="184" t="s">
        <v>721</v>
      </c>
      <c r="AS1" s="184" t="s">
        <v>722</v>
      </c>
      <c r="AT1" s="184" t="s">
        <v>723</v>
      </c>
      <c r="AU1" s="185" t="s">
        <v>724</v>
      </c>
    </row>
    <row r="2" spans="1:47" ht="60" customHeight="1" outlineLevel="1" x14ac:dyDescent="0.35">
      <c r="A2" s="175" t="s">
        <v>2278</v>
      </c>
      <c r="B2" s="149" t="s">
        <v>25</v>
      </c>
      <c r="C2" s="147" t="s">
        <v>2279</v>
      </c>
      <c r="D2" s="153" t="s">
        <v>2280</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2278</v>
      </c>
      <c r="B3" s="150" t="s">
        <v>2281</v>
      </c>
      <c r="C3" s="148" t="s">
        <v>2282</v>
      </c>
      <c r="D3" s="154" t="s">
        <v>2283</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2278</v>
      </c>
      <c r="B4" s="151" t="s">
        <v>2281</v>
      </c>
      <c r="C4" s="152" t="s">
        <v>2284</v>
      </c>
      <c r="D4" s="155" t="s">
        <v>2285</v>
      </c>
      <c r="E4" s="158" t="s">
        <v>2286</v>
      </c>
      <c r="F4" s="161" t="s">
        <v>2287</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2278</v>
      </c>
      <c r="B5" s="151" t="s">
        <v>2281</v>
      </c>
      <c r="C5" s="152" t="s">
        <v>2288</v>
      </c>
      <c r="D5" s="155" t="s">
        <v>2289</v>
      </c>
      <c r="E5" s="158" t="s">
        <v>2290</v>
      </c>
      <c r="F5" s="161" t="s">
        <v>2291</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2278</v>
      </c>
      <c r="B6" s="151" t="s">
        <v>2281</v>
      </c>
      <c r="C6" s="152" t="s">
        <v>2292</v>
      </c>
      <c r="D6" s="155" t="s">
        <v>2293</v>
      </c>
      <c r="E6" s="158" t="s">
        <v>2294</v>
      </c>
      <c r="F6" s="161" t="s">
        <v>2291</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2278</v>
      </c>
      <c r="B7" s="151" t="s">
        <v>2281</v>
      </c>
      <c r="C7" s="152" t="s">
        <v>2295</v>
      </c>
      <c r="D7" s="155" t="s">
        <v>2296</v>
      </c>
      <c r="E7" s="158" t="s">
        <v>2297</v>
      </c>
      <c r="F7" s="161" t="s">
        <v>2291</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2278</v>
      </c>
      <c r="B8" s="151" t="s">
        <v>2281</v>
      </c>
      <c r="C8" s="152" t="s">
        <v>2298</v>
      </c>
      <c r="D8" s="155" t="s">
        <v>2299</v>
      </c>
      <c r="E8" s="158" t="s">
        <v>2300</v>
      </c>
      <c r="F8" s="161" t="s">
        <v>2301</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2278</v>
      </c>
      <c r="B9" s="150" t="s">
        <v>2302</v>
      </c>
      <c r="C9" s="148" t="s">
        <v>2303</v>
      </c>
      <c r="D9" s="154" t="s">
        <v>2304</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2278</v>
      </c>
      <c r="B10" s="151" t="s">
        <v>2302</v>
      </c>
      <c r="C10" s="152" t="s">
        <v>2305</v>
      </c>
      <c r="D10" s="155" t="s">
        <v>2306</v>
      </c>
      <c r="E10" s="158" t="s">
        <v>2307</v>
      </c>
      <c r="F10" s="161" t="s">
        <v>2287</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2278</v>
      </c>
      <c r="B11" s="151" t="s">
        <v>2302</v>
      </c>
      <c r="C11" s="152" t="s">
        <v>2308</v>
      </c>
      <c r="D11" s="155" t="s">
        <v>2309</v>
      </c>
      <c r="E11" s="158" t="s">
        <v>2310</v>
      </c>
      <c r="F11" s="161" t="s">
        <v>2287</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2278</v>
      </c>
      <c r="B12" s="151" t="s">
        <v>2302</v>
      </c>
      <c r="C12" s="152" t="s">
        <v>2311</v>
      </c>
      <c r="D12" s="155" t="s">
        <v>2312</v>
      </c>
      <c r="E12" s="158" t="s">
        <v>2313</v>
      </c>
      <c r="F12" s="161" t="s">
        <v>2287</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2278</v>
      </c>
      <c r="B13" s="150" t="s">
        <v>2314</v>
      </c>
      <c r="C13" s="148" t="s">
        <v>2315</v>
      </c>
      <c r="D13" s="154" t="s">
        <v>2316</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2278</v>
      </c>
      <c r="B14" s="151" t="s">
        <v>2314</v>
      </c>
      <c r="C14" s="152" t="s">
        <v>2317</v>
      </c>
      <c r="D14" s="155" t="s">
        <v>2318</v>
      </c>
      <c r="E14" s="158" t="s">
        <v>2319</v>
      </c>
      <c r="F14" s="161" t="s">
        <v>2287</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2278</v>
      </c>
      <c r="B15" s="151" t="s">
        <v>2314</v>
      </c>
      <c r="C15" s="152" t="s">
        <v>2320</v>
      </c>
      <c r="D15" s="155" t="s">
        <v>2321</v>
      </c>
      <c r="E15" s="158" t="s">
        <v>2322</v>
      </c>
      <c r="F15" s="161" t="s">
        <v>2287</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2278</v>
      </c>
      <c r="B16" s="150" t="s">
        <v>2323</v>
      </c>
      <c r="C16" s="148" t="s">
        <v>2324</v>
      </c>
      <c r="D16" s="154" t="s">
        <v>2325</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2278</v>
      </c>
      <c r="B17" s="151" t="s">
        <v>2323</v>
      </c>
      <c r="C17" s="152" t="s">
        <v>2326</v>
      </c>
      <c r="D17" s="155" t="s">
        <v>2327</v>
      </c>
      <c r="E17" s="158" t="s">
        <v>2328</v>
      </c>
      <c r="F17" s="161" t="s">
        <v>2287</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2278</v>
      </c>
      <c r="B18" s="151" t="s">
        <v>2323</v>
      </c>
      <c r="C18" s="152" t="s">
        <v>2329</v>
      </c>
      <c r="D18" s="155" t="s">
        <v>2330</v>
      </c>
      <c r="E18" s="158" t="s">
        <v>2331</v>
      </c>
      <c r="F18" s="161" t="s">
        <v>2291</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2278</v>
      </c>
      <c r="B19" s="151" t="s">
        <v>2323</v>
      </c>
      <c r="C19" s="152" t="s">
        <v>2332</v>
      </c>
      <c r="D19" s="155" t="s">
        <v>2333</v>
      </c>
      <c r="E19" s="158" t="s">
        <v>2334</v>
      </c>
      <c r="F19" s="161" t="s">
        <v>2287</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2278</v>
      </c>
      <c r="B20" s="151" t="s">
        <v>2323</v>
      </c>
      <c r="C20" s="152" t="s">
        <v>2335</v>
      </c>
      <c r="D20" s="155" t="s">
        <v>2336</v>
      </c>
      <c r="E20" s="158" t="s">
        <v>2337</v>
      </c>
      <c r="F20" s="161" t="s">
        <v>2287</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2278</v>
      </c>
      <c r="B21" s="151" t="s">
        <v>2323</v>
      </c>
      <c r="C21" s="152" t="s">
        <v>2338</v>
      </c>
      <c r="D21" s="155" t="s">
        <v>2339</v>
      </c>
      <c r="E21" s="158" t="s">
        <v>2340</v>
      </c>
      <c r="F21" s="161" t="s">
        <v>2291</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2278</v>
      </c>
      <c r="B22" s="151" t="s">
        <v>2323</v>
      </c>
      <c r="C22" s="152" t="s">
        <v>2341</v>
      </c>
      <c r="D22" s="155" t="s">
        <v>2342</v>
      </c>
      <c r="E22" s="158" t="s">
        <v>2343</v>
      </c>
      <c r="F22" s="161" t="s">
        <v>2287</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2278</v>
      </c>
      <c r="B23" s="151" t="s">
        <v>2323</v>
      </c>
      <c r="C23" s="152" t="s">
        <v>2344</v>
      </c>
      <c r="D23" s="155" t="s">
        <v>2345</v>
      </c>
      <c r="E23" s="158" t="s">
        <v>2346</v>
      </c>
      <c r="F23" s="161" t="s">
        <v>2287</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2278</v>
      </c>
      <c r="B24" s="150" t="s">
        <v>2347</v>
      </c>
      <c r="C24" s="148" t="s">
        <v>2348</v>
      </c>
      <c r="D24" s="154" t="s">
        <v>2349</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2278</v>
      </c>
      <c r="B25" s="151" t="s">
        <v>2347</v>
      </c>
      <c r="C25" s="152" t="s">
        <v>2350</v>
      </c>
      <c r="D25" s="155" t="s">
        <v>2351</v>
      </c>
      <c r="E25" s="158" t="s">
        <v>2352</v>
      </c>
      <c r="F25" s="161" t="s">
        <v>2287</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2278</v>
      </c>
      <c r="B26" s="151" t="s">
        <v>2347</v>
      </c>
      <c r="C26" s="152" t="s">
        <v>2353</v>
      </c>
      <c r="D26" s="155" t="s">
        <v>2354</v>
      </c>
      <c r="E26" s="158" t="s">
        <v>2355</v>
      </c>
      <c r="F26" s="161" t="s">
        <v>2287</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2278</v>
      </c>
      <c r="B27" s="151" t="s">
        <v>2347</v>
      </c>
      <c r="C27" s="152" t="s">
        <v>2356</v>
      </c>
      <c r="D27" s="155" t="s">
        <v>2357</v>
      </c>
      <c r="E27" s="158" t="s">
        <v>2358</v>
      </c>
      <c r="F27" s="161" t="s">
        <v>2291</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2278</v>
      </c>
      <c r="B28" s="151" t="s">
        <v>2347</v>
      </c>
      <c r="C28" s="152" t="s">
        <v>2359</v>
      </c>
      <c r="D28" s="155" t="s">
        <v>2360</v>
      </c>
      <c r="E28" s="158" t="s">
        <v>2361</v>
      </c>
      <c r="F28" s="161" t="s">
        <v>2287</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2278</v>
      </c>
      <c r="B29" s="150" t="s">
        <v>2362</v>
      </c>
      <c r="C29" s="148" t="s">
        <v>2363</v>
      </c>
      <c r="D29" s="154" t="s">
        <v>2364</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2278</v>
      </c>
      <c r="B30" s="151" t="s">
        <v>2362</v>
      </c>
      <c r="C30" s="152" t="s">
        <v>2365</v>
      </c>
      <c r="D30" s="155" t="s">
        <v>2366</v>
      </c>
      <c r="E30" s="158" t="s">
        <v>2367</v>
      </c>
      <c r="F30" s="161" t="s">
        <v>2301</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2278</v>
      </c>
      <c r="B31" s="151" t="s">
        <v>2362</v>
      </c>
      <c r="C31" s="152" t="s">
        <v>2368</v>
      </c>
      <c r="D31" s="155" t="s">
        <v>2369</v>
      </c>
      <c r="E31" s="158" t="s">
        <v>2370</v>
      </c>
      <c r="F31" s="161" t="s">
        <v>2301</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2278</v>
      </c>
      <c r="B32" s="151" t="s">
        <v>2362</v>
      </c>
      <c r="C32" s="152" t="s">
        <v>2371</v>
      </c>
      <c r="D32" s="155" t="s">
        <v>2372</v>
      </c>
      <c r="E32" s="158" t="s">
        <v>2373</v>
      </c>
      <c r="F32" s="161" t="s">
        <v>2301</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2278</v>
      </c>
      <c r="B33" s="151" t="s">
        <v>2362</v>
      </c>
      <c r="C33" s="152" t="s">
        <v>2374</v>
      </c>
      <c r="D33" s="155" t="s">
        <v>2375</v>
      </c>
      <c r="E33" s="158" t="s">
        <v>2376</v>
      </c>
      <c r="F33" s="161" t="s">
        <v>2301</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2278</v>
      </c>
      <c r="B34" s="151" t="s">
        <v>2362</v>
      </c>
      <c r="C34" s="152" t="s">
        <v>2377</v>
      </c>
      <c r="D34" s="155" t="s">
        <v>2378</v>
      </c>
      <c r="E34" s="158" t="s">
        <v>2379</v>
      </c>
      <c r="F34" s="161" t="s">
        <v>2301</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2278</v>
      </c>
      <c r="B35" s="151" t="s">
        <v>2362</v>
      </c>
      <c r="C35" s="152" t="s">
        <v>2380</v>
      </c>
      <c r="D35" s="155" t="s">
        <v>2381</v>
      </c>
      <c r="E35" s="158" t="s">
        <v>2382</v>
      </c>
      <c r="F35" s="161" t="s">
        <v>2301</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2278</v>
      </c>
      <c r="B36" s="151" t="s">
        <v>2362</v>
      </c>
      <c r="C36" s="152" t="s">
        <v>2383</v>
      </c>
      <c r="D36" s="155" t="s">
        <v>2384</v>
      </c>
      <c r="E36" s="158" t="s">
        <v>2385</v>
      </c>
      <c r="F36" s="161" t="s">
        <v>2301</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2278</v>
      </c>
      <c r="B37" s="151" t="s">
        <v>2362</v>
      </c>
      <c r="C37" s="152" t="s">
        <v>2386</v>
      </c>
      <c r="D37" s="155" t="s">
        <v>2387</v>
      </c>
      <c r="E37" s="158" t="s">
        <v>2388</v>
      </c>
      <c r="F37" s="161" t="s">
        <v>2301</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2278</v>
      </c>
      <c r="B38" s="151" t="s">
        <v>2362</v>
      </c>
      <c r="C38" s="152" t="s">
        <v>2389</v>
      </c>
      <c r="D38" s="155" t="s">
        <v>2390</v>
      </c>
      <c r="E38" s="158" t="s">
        <v>2391</v>
      </c>
      <c r="F38" s="161" t="s">
        <v>2301</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2278</v>
      </c>
      <c r="B39" s="151" t="s">
        <v>2362</v>
      </c>
      <c r="C39" s="152" t="s">
        <v>2392</v>
      </c>
      <c r="D39" s="155" t="s">
        <v>2393</v>
      </c>
      <c r="E39" s="158" t="s">
        <v>2394</v>
      </c>
      <c r="F39" s="161" t="s">
        <v>2301</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2395</v>
      </c>
      <c r="B40" s="149" t="s">
        <v>25</v>
      </c>
      <c r="C40" s="147" t="s">
        <v>2396</v>
      </c>
      <c r="D40" s="153" t="s">
        <v>2397</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2395</v>
      </c>
      <c r="B41" s="150" t="s">
        <v>2398</v>
      </c>
      <c r="C41" s="148" t="s">
        <v>2399</v>
      </c>
      <c r="D41" s="154" t="s">
        <v>2400</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2395</v>
      </c>
      <c r="B42" s="151" t="s">
        <v>2398</v>
      </c>
      <c r="C42" s="152" t="s">
        <v>2401</v>
      </c>
      <c r="D42" s="155" t="s">
        <v>2402</v>
      </c>
      <c r="E42" s="158" t="s">
        <v>2403</v>
      </c>
      <c r="F42" s="161" t="s">
        <v>2287</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2395</v>
      </c>
      <c r="B43" s="151" t="s">
        <v>2398</v>
      </c>
      <c r="C43" s="152" t="s">
        <v>2404</v>
      </c>
      <c r="D43" s="155" t="s">
        <v>2405</v>
      </c>
      <c r="E43" s="158" t="s">
        <v>2406</v>
      </c>
      <c r="F43" s="161" t="s">
        <v>2287</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2395</v>
      </c>
      <c r="B44" s="151" t="s">
        <v>2398</v>
      </c>
      <c r="C44" s="152" t="s">
        <v>2407</v>
      </c>
      <c r="D44" s="155" t="s">
        <v>2408</v>
      </c>
      <c r="E44" s="158" t="s">
        <v>2409</v>
      </c>
      <c r="F44" s="161" t="s">
        <v>2291</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2395</v>
      </c>
      <c r="B45" s="151" t="s">
        <v>2398</v>
      </c>
      <c r="C45" s="152" t="s">
        <v>2410</v>
      </c>
      <c r="D45" s="155" t="s">
        <v>2411</v>
      </c>
      <c r="E45" s="158" t="s">
        <v>2412</v>
      </c>
      <c r="F45" s="161" t="s">
        <v>2301</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2395</v>
      </c>
      <c r="B46" s="151" t="s">
        <v>2398</v>
      </c>
      <c r="C46" s="152" t="s">
        <v>2413</v>
      </c>
      <c r="D46" s="155" t="s">
        <v>2414</v>
      </c>
      <c r="E46" s="158" t="s">
        <v>2415</v>
      </c>
      <c r="F46" s="161" t="s">
        <v>2287</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2395</v>
      </c>
      <c r="B47" s="151" t="s">
        <v>2398</v>
      </c>
      <c r="C47" s="152" t="s">
        <v>2416</v>
      </c>
      <c r="D47" s="155" t="s">
        <v>2417</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2395</v>
      </c>
      <c r="B48" s="151" t="s">
        <v>2398</v>
      </c>
      <c r="C48" s="152" t="s">
        <v>2418</v>
      </c>
      <c r="D48" s="155" t="s">
        <v>2419</v>
      </c>
      <c r="E48" s="158" t="s">
        <v>2420</v>
      </c>
      <c r="F48" s="161" t="s">
        <v>2287</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2395</v>
      </c>
      <c r="B49" s="151" t="s">
        <v>2398</v>
      </c>
      <c r="C49" s="152" t="s">
        <v>2421</v>
      </c>
      <c r="D49" s="155" t="s">
        <v>2422</v>
      </c>
      <c r="E49" s="158" t="s">
        <v>2423</v>
      </c>
      <c r="F49" s="161" t="s">
        <v>2291</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2395</v>
      </c>
      <c r="B50" s="150" t="s">
        <v>2424</v>
      </c>
      <c r="C50" s="148" t="s">
        <v>2425</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2395</v>
      </c>
      <c r="B51" s="151" t="s">
        <v>2424</v>
      </c>
      <c r="C51" s="152" t="s">
        <v>2426</v>
      </c>
      <c r="D51" s="155" t="s">
        <v>2427</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2395</v>
      </c>
      <c r="B52" s="151" t="s">
        <v>2424</v>
      </c>
      <c r="C52" s="152" t="s">
        <v>2428</v>
      </c>
      <c r="D52" s="155" t="s">
        <v>2429</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2395</v>
      </c>
      <c r="B53" s="151" t="s">
        <v>2424</v>
      </c>
      <c r="C53" s="152" t="s">
        <v>2430</v>
      </c>
      <c r="D53" s="155" t="s">
        <v>2431</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2395</v>
      </c>
      <c r="B54" s="151" t="s">
        <v>2424</v>
      </c>
      <c r="C54" s="152" t="s">
        <v>2432</v>
      </c>
      <c r="D54" s="155" t="s">
        <v>2433</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2395</v>
      </c>
      <c r="B55" s="151" t="s">
        <v>2424</v>
      </c>
      <c r="C55" s="152" t="s">
        <v>2434</v>
      </c>
      <c r="D55" s="155" t="s">
        <v>2435</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2395</v>
      </c>
      <c r="B56" s="150" t="s">
        <v>591</v>
      </c>
      <c r="C56" s="148" t="s">
        <v>2436</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2395</v>
      </c>
      <c r="B57" s="151" t="s">
        <v>591</v>
      </c>
      <c r="C57" s="152" t="s">
        <v>2437</v>
      </c>
      <c r="D57" s="155" t="s">
        <v>2438</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2395</v>
      </c>
      <c r="B58" s="151" t="s">
        <v>591</v>
      </c>
      <c r="C58" s="152" t="s">
        <v>2439</v>
      </c>
      <c r="D58" s="155" t="s">
        <v>2440</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2395</v>
      </c>
      <c r="B59" s="151" t="s">
        <v>591</v>
      </c>
      <c r="C59" s="152" t="s">
        <v>2441</v>
      </c>
      <c r="D59" s="155" t="s">
        <v>2442</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2395</v>
      </c>
      <c r="B60" s="151" t="s">
        <v>591</v>
      </c>
      <c r="C60" s="152" t="s">
        <v>2443</v>
      </c>
      <c r="D60" s="155" t="s">
        <v>2444</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2395</v>
      </c>
      <c r="B61" s="150" t="s">
        <v>2445</v>
      </c>
      <c r="C61" s="148" t="s">
        <v>2446</v>
      </c>
      <c r="D61" s="154" t="s">
        <v>2447</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2395</v>
      </c>
      <c r="B62" s="151" t="s">
        <v>2445</v>
      </c>
      <c r="C62" s="152" t="s">
        <v>2448</v>
      </c>
      <c r="D62" s="155" t="s">
        <v>2449</v>
      </c>
      <c r="E62" s="158" t="s">
        <v>2450</v>
      </c>
      <c r="F62" s="161" t="s">
        <v>2287</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2395</v>
      </c>
      <c r="B63" s="151" t="s">
        <v>2445</v>
      </c>
      <c r="C63" s="152" t="s">
        <v>2451</v>
      </c>
      <c r="D63" s="155" t="s">
        <v>2452</v>
      </c>
      <c r="E63" s="158" t="s">
        <v>2453</v>
      </c>
      <c r="F63" s="161" t="s">
        <v>2291</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2395</v>
      </c>
      <c r="B64" s="151" t="s">
        <v>2445</v>
      </c>
      <c r="C64" s="152" t="s">
        <v>2454</v>
      </c>
      <c r="D64" s="155" t="s">
        <v>2455</v>
      </c>
      <c r="E64" s="158" t="s">
        <v>2456</v>
      </c>
      <c r="F64" s="161" t="s">
        <v>2287</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2395</v>
      </c>
      <c r="B65" s="151" t="s">
        <v>2445</v>
      </c>
      <c r="C65" s="152" t="s">
        <v>2457</v>
      </c>
      <c r="D65" s="155" t="s">
        <v>2458</v>
      </c>
      <c r="E65" s="158" t="s">
        <v>2459</v>
      </c>
      <c r="F65" s="161" t="s">
        <v>2287</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2395</v>
      </c>
      <c r="B66" s="150" t="s">
        <v>2053</v>
      </c>
      <c r="C66" s="148" t="s">
        <v>2460</v>
      </c>
      <c r="D66" s="154" t="s">
        <v>2461</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2395</v>
      </c>
      <c r="B67" s="151" t="s">
        <v>2053</v>
      </c>
      <c r="C67" s="152" t="s">
        <v>2462</v>
      </c>
      <c r="D67" s="155" t="s">
        <v>2463</v>
      </c>
      <c r="E67" s="158" t="s">
        <v>2464</v>
      </c>
      <c r="F67" s="161" t="s">
        <v>2287</v>
      </c>
      <c r="G67" s="164">
        <f>IF(COUNTIF(H67:AU67,"&lt;&gt;")=0,"",SUMPRODUCT(((Recommendations[ImplStatus]="Implemented")+(Recommendations[ImplStatus]="Compensated"))*ISNUMBER(MATCH(Recommendations[Id],H67:AU67,0)))/COUNTIF(H67:AU67,"&lt;&gt;"))</f>
        <v>0</v>
      </c>
      <c r="H67" s="167" t="s">
        <v>327</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2395</v>
      </c>
      <c r="B68" s="151" t="s">
        <v>2053</v>
      </c>
      <c r="C68" s="152" t="s">
        <v>2465</v>
      </c>
      <c r="D68" s="155" t="s">
        <v>2466</v>
      </c>
      <c r="E68" s="158" t="s">
        <v>2467</v>
      </c>
      <c r="F68" s="161" t="s">
        <v>2287</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2395</v>
      </c>
      <c r="B69" s="151" t="s">
        <v>2053</v>
      </c>
      <c r="C69" s="152" t="s">
        <v>2468</v>
      </c>
      <c r="D69" s="155" t="s">
        <v>2469</v>
      </c>
      <c r="E69" s="158" t="s">
        <v>2470</v>
      </c>
      <c r="F69" s="161" t="s">
        <v>2291</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2395</v>
      </c>
      <c r="B70" s="151" t="s">
        <v>2053</v>
      </c>
      <c r="C70" s="152" t="s">
        <v>2471</v>
      </c>
      <c r="D70" s="155" t="s">
        <v>2472</v>
      </c>
      <c r="E70" s="158" t="s">
        <v>2473</v>
      </c>
      <c r="F70" s="161" t="s">
        <v>2287</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2395</v>
      </c>
      <c r="B71" s="151" t="s">
        <v>2053</v>
      </c>
      <c r="C71" s="152" t="s">
        <v>2474</v>
      </c>
      <c r="D71" s="155" t="s">
        <v>2475</v>
      </c>
      <c r="E71" s="158" t="s">
        <v>2476</v>
      </c>
      <c r="F71" s="161" t="s">
        <v>2287</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2395</v>
      </c>
      <c r="B72" s="151" t="s">
        <v>2053</v>
      </c>
      <c r="C72" s="152" t="s">
        <v>2477</v>
      </c>
      <c r="D72" s="155" t="s">
        <v>2478</v>
      </c>
      <c r="E72" s="158" t="s">
        <v>2479</v>
      </c>
      <c r="F72" s="161" t="s">
        <v>2287</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2395</v>
      </c>
      <c r="B73" s="151" t="s">
        <v>2053</v>
      </c>
      <c r="C73" s="152" t="s">
        <v>2480</v>
      </c>
      <c r="D73" s="155" t="s">
        <v>2481</v>
      </c>
      <c r="E73" s="158" t="s">
        <v>2482</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2395</v>
      </c>
      <c r="B74" s="151" t="s">
        <v>2053</v>
      </c>
      <c r="C74" s="152" t="s">
        <v>2483</v>
      </c>
      <c r="D74" s="155" t="s">
        <v>2484</v>
      </c>
      <c r="E74" s="158" t="s">
        <v>2485</v>
      </c>
      <c r="F74" s="161" t="s">
        <v>2291</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2395</v>
      </c>
      <c r="B75" s="151" t="s">
        <v>2053</v>
      </c>
      <c r="C75" s="152" t="s">
        <v>2486</v>
      </c>
      <c r="D75" s="155" t="s">
        <v>2487</v>
      </c>
      <c r="E75" s="158" t="s">
        <v>2488</v>
      </c>
      <c r="F75" s="161" t="s">
        <v>2301</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2395</v>
      </c>
      <c r="B76" s="151" t="s">
        <v>2053</v>
      </c>
      <c r="C76" s="152" t="s">
        <v>2489</v>
      </c>
      <c r="D76" s="155" t="s">
        <v>2490</v>
      </c>
      <c r="E76" s="158" t="s">
        <v>2491</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2395</v>
      </c>
      <c r="B77" s="150" t="s">
        <v>2323</v>
      </c>
      <c r="C77" s="148" t="s">
        <v>2492</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2395</v>
      </c>
      <c r="B78" s="151" t="s">
        <v>2323</v>
      </c>
      <c r="C78" s="152" t="s">
        <v>2493</v>
      </c>
      <c r="D78" s="155" t="s">
        <v>2494</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2395</v>
      </c>
      <c r="B79" s="151" t="s">
        <v>2323</v>
      </c>
      <c r="C79" s="152" t="s">
        <v>2495</v>
      </c>
      <c r="D79" s="155" t="s">
        <v>2496</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2395</v>
      </c>
      <c r="B80" s="151" t="s">
        <v>2323</v>
      </c>
      <c r="C80" s="152" t="s">
        <v>2497</v>
      </c>
      <c r="D80" s="155" t="s">
        <v>2498</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2395</v>
      </c>
      <c r="B81" s="150" t="s">
        <v>2251</v>
      </c>
      <c r="C81" s="148" t="s">
        <v>2499</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2395</v>
      </c>
      <c r="B82" s="151" t="s">
        <v>2251</v>
      </c>
      <c r="C82" s="152" t="s">
        <v>2500</v>
      </c>
      <c r="D82" s="155" t="s">
        <v>2501</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2395</v>
      </c>
      <c r="B83" s="151" t="s">
        <v>2251</v>
      </c>
      <c r="C83" s="152" t="s">
        <v>2502</v>
      </c>
      <c r="D83" s="155" t="s">
        <v>2503</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2395</v>
      </c>
      <c r="B84" s="151" t="s">
        <v>2251</v>
      </c>
      <c r="C84" s="152" t="s">
        <v>2504</v>
      </c>
      <c r="D84" s="155" t="s">
        <v>2505</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2395</v>
      </c>
      <c r="B85" s="151" t="s">
        <v>2251</v>
      </c>
      <c r="C85" s="152" t="s">
        <v>2506</v>
      </c>
      <c r="D85" s="155" t="s">
        <v>2507</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2395</v>
      </c>
      <c r="B86" s="151" t="s">
        <v>2251</v>
      </c>
      <c r="C86" s="152" t="s">
        <v>2508</v>
      </c>
      <c r="D86" s="155" t="s">
        <v>2509</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2510</v>
      </c>
      <c r="B87" s="149" t="s">
        <v>25</v>
      </c>
      <c r="C87" s="147" t="s">
        <v>2511</v>
      </c>
      <c r="D87" s="153" t="s">
        <v>2512</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2510</v>
      </c>
      <c r="B88" s="150" t="s">
        <v>2513</v>
      </c>
      <c r="C88" s="148" t="s">
        <v>2514</v>
      </c>
      <c r="D88" s="154" t="s">
        <v>2515</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2510</v>
      </c>
      <c r="B89" s="151" t="s">
        <v>2513</v>
      </c>
      <c r="C89" s="152" t="s">
        <v>2516</v>
      </c>
      <c r="D89" s="155" t="s">
        <v>2517</v>
      </c>
      <c r="E89" s="158" t="s">
        <v>2518</v>
      </c>
      <c r="F89" s="161" t="s">
        <v>2287</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2510</v>
      </c>
      <c r="B90" s="151" t="s">
        <v>2513</v>
      </c>
      <c r="C90" s="152" t="s">
        <v>2519</v>
      </c>
      <c r="D90" s="155" t="s">
        <v>2520</v>
      </c>
      <c r="E90" s="158" t="s">
        <v>2521</v>
      </c>
      <c r="F90" s="161" t="s">
        <v>2291</v>
      </c>
      <c r="G90" s="164">
        <f>IF(COUNTIF(H90:AU90,"&lt;&gt;")=0,"",SUMPRODUCT(((Recommendations[ImplStatus]="Implemented")+(Recommendations[ImplStatus]="Compensated"))*ISNUMBER(MATCH(Recommendations[Id],H90:AU90,0)))/COUNTIF(H90:AU90,"&lt;&gt;"))</f>
        <v>0</v>
      </c>
      <c r="H90" s="167" t="s">
        <v>51</v>
      </c>
      <c r="I90" s="167" t="s">
        <v>56</v>
      </c>
      <c r="J90" s="167" t="s">
        <v>78</v>
      </c>
      <c r="K90" s="167" t="s">
        <v>287</v>
      </c>
      <c r="L90" s="167" t="s">
        <v>294</v>
      </c>
      <c r="M90" s="167" t="s">
        <v>304</v>
      </c>
      <c r="N90" s="167" t="s">
        <v>309</v>
      </c>
      <c r="O90" s="167" t="s">
        <v>321</v>
      </c>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2510</v>
      </c>
      <c r="B91" s="151" t="s">
        <v>2513</v>
      </c>
      <c r="C91" s="152" t="s">
        <v>2522</v>
      </c>
      <c r="D91" s="155" t="s">
        <v>2523</v>
      </c>
      <c r="E91" s="158" t="s">
        <v>2524</v>
      </c>
      <c r="F91" s="161" t="s">
        <v>2287</v>
      </c>
      <c r="G91" s="164">
        <f>IF(COUNTIF(H91:AU91,"&lt;&gt;")=0,"",SUMPRODUCT(((Recommendations[ImplStatus]="Implemented")+(Recommendations[ImplStatus]="Compensated"))*ISNUMBER(MATCH(Recommendations[Id],H91:AU91,0)))/COUNTIF(H91:AU91,"&lt;&gt;"))</f>
        <v>0</v>
      </c>
      <c r="H91" s="167" t="s">
        <v>309</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2510</v>
      </c>
      <c r="B92" s="151" t="s">
        <v>2513</v>
      </c>
      <c r="C92" s="152" t="s">
        <v>2525</v>
      </c>
      <c r="D92" s="155" t="s">
        <v>2526</v>
      </c>
      <c r="E92" s="158" t="s">
        <v>2527</v>
      </c>
      <c r="F92" s="161" t="s">
        <v>2287</v>
      </c>
      <c r="G92" s="164">
        <f>IF(COUNTIF(H92:AU92,"&lt;&gt;")=0,"",SUMPRODUCT(((Recommendations[ImplStatus]="Implemented")+(Recommendations[ImplStatus]="Compensated"))*ISNUMBER(MATCH(Recommendations[Id],H92:AU92,0)))/COUNTIF(H92:AU92,"&lt;&gt;"))</f>
        <v>0</v>
      </c>
      <c r="H92" s="167" t="s">
        <v>248</v>
      </c>
      <c r="I92" s="167" t="s">
        <v>259</v>
      </c>
      <c r="J92" s="167" t="s">
        <v>264</v>
      </c>
      <c r="K92" s="167" t="s">
        <v>270</v>
      </c>
      <c r="L92" s="167" t="s">
        <v>281</v>
      </c>
      <c r="M92" s="167" t="s">
        <v>391</v>
      </c>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2510</v>
      </c>
      <c r="B93" s="151" t="s">
        <v>2513</v>
      </c>
      <c r="C93" s="152" t="s">
        <v>2528</v>
      </c>
      <c r="D93" s="155" t="s">
        <v>2529</v>
      </c>
      <c r="E93" s="158" t="s">
        <v>2530</v>
      </c>
      <c r="F93" s="161" t="s">
        <v>2287</v>
      </c>
      <c r="G93" s="164">
        <f>IF(COUNTIF(H93:AU93,"&lt;&gt;")=0,"",SUMPRODUCT(((Recommendations[ImplStatus]="Implemented")+(Recommendations[ImplStatus]="Compensated"))*ISNUMBER(MATCH(Recommendations[Id],H93:AU93,0)))/COUNTIF(H93:AU93,"&lt;&gt;"))</f>
        <v>0</v>
      </c>
      <c r="H93" s="167" t="s">
        <v>62</v>
      </c>
      <c r="I93" s="167" t="s">
        <v>68</v>
      </c>
      <c r="J93" s="167" t="s">
        <v>237</v>
      </c>
      <c r="K93" s="167" t="s">
        <v>243</v>
      </c>
      <c r="L93" s="167" t="s">
        <v>248</v>
      </c>
      <c r="M93" s="167" t="s">
        <v>253</v>
      </c>
      <c r="N93" s="167" t="s">
        <v>259</v>
      </c>
      <c r="O93" s="167" t="s">
        <v>264</v>
      </c>
      <c r="P93" s="167" t="s">
        <v>270</v>
      </c>
      <c r="Q93" s="167" t="s">
        <v>275</v>
      </c>
      <c r="R93" s="167" t="s">
        <v>299</v>
      </c>
      <c r="S93" s="167" t="s">
        <v>304</v>
      </c>
      <c r="T93" s="167" t="s">
        <v>315</v>
      </c>
      <c r="U93" s="167" t="s">
        <v>350</v>
      </c>
      <c r="V93" s="167" t="s">
        <v>391</v>
      </c>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2510</v>
      </c>
      <c r="B94" s="151" t="s">
        <v>2513</v>
      </c>
      <c r="C94" s="152" t="s">
        <v>2531</v>
      </c>
      <c r="D94" s="155" t="s">
        <v>2532</v>
      </c>
      <c r="E94" s="158" t="s">
        <v>2533</v>
      </c>
      <c r="F94" s="161" t="s">
        <v>2291</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2510</v>
      </c>
      <c r="B95" s="150" t="s">
        <v>2534</v>
      </c>
      <c r="C95" s="148" t="s">
        <v>2535</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2510</v>
      </c>
      <c r="B96" s="151" t="s">
        <v>2534</v>
      </c>
      <c r="C96" s="152" t="s">
        <v>2536</v>
      </c>
      <c r="D96" s="155" t="s">
        <v>2537</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2510</v>
      </c>
      <c r="B97" s="151" t="s">
        <v>2534</v>
      </c>
      <c r="C97" s="152" t="s">
        <v>2538</v>
      </c>
      <c r="D97" s="155" t="s">
        <v>2539</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2510</v>
      </c>
      <c r="B98" s="151" t="s">
        <v>2534</v>
      </c>
      <c r="C98" s="152" t="s">
        <v>2540</v>
      </c>
      <c r="D98" s="155" t="s">
        <v>2541</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2510</v>
      </c>
      <c r="B99" s="151" t="s">
        <v>2534</v>
      </c>
      <c r="C99" s="152" t="s">
        <v>2542</v>
      </c>
      <c r="D99" s="155" t="s">
        <v>2543</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2510</v>
      </c>
      <c r="B100" s="151" t="s">
        <v>2534</v>
      </c>
      <c r="C100" s="152" t="s">
        <v>2544</v>
      </c>
      <c r="D100" s="155" t="s">
        <v>2545</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2510</v>
      </c>
      <c r="B101" s="151" t="s">
        <v>2534</v>
      </c>
      <c r="C101" s="152" t="s">
        <v>2546</v>
      </c>
      <c r="D101" s="155" t="s">
        <v>2547</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2510</v>
      </c>
      <c r="B102" s="151" t="s">
        <v>2534</v>
      </c>
      <c r="C102" s="152" t="s">
        <v>2548</v>
      </c>
      <c r="D102" s="155" t="s">
        <v>2549</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2510</v>
      </c>
      <c r="B103" s="150" t="s">
        <v>1694</v>
      </c>
      <c r="C103" s="148" t="s">
        <v>2550</v>
      </c>
      <c r="D103" s="154" t="s">
        <v>2551</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2510</v>
      </c>
      <c r="B104" s="151" t="s">
        <v>1694</v>
      </c>
      <c r="C104" s="152" t="s">
        <v>2552</v>
      </c>
      <c r="D104" s="155" t="s">
        <v>2553</v>
      </c>
      <c r="E104" s="158" t="s">
        <v>2554</v>
      </c>
      <c r="F104" s="161" t="s">
        <v>2287</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2510</v>
      </c>
      <c r="B105" s="151" t="s">
        <v>1694</v>
      </c>
      <c r="C105" s="152" t="s">
        <v>2555</v>
      </c>
      <c r="D105" s="155" t="s">
        <v>2556</v>
      </c>
      <c r="E105" s="158" t="s">
        <v>2557</v>
      </c>
      <c r="F105" s="161" t="s">
        <v>2291</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2510</v>
      </c>
      <c r="B106" s="151" t="s">
        <v>1694</v>
      </c>
      <c r="C106" s="152" t="s">
        <v>2558</v>
      </c>
      <c r="D106" s="155" t="s">
        <v>2559</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2510</v>
      </c>
      <c r="B107" s="151" t="s">
        <v>1694</v>
      </c>
      <c r="C107" s="152" t="s">
        <v>2560</v>
      </c>
      <c r="D107" s="155" t="s">
        <v>2561</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2510</v>
      </c>
      <c r="B108" s="151" t="s">
        <v>1694</v>
      </c>
      <c r="C108" s="152" t="s">
        <v>2562</v>
      </c>
      <c r="D108" s="155" t="s">
        <v>2563</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2510</v>
      </c>
      <c r="B109" s="150" t="s">
        <v>2564</v>
      </c>
      <c r="C109" s="148" t="s">
        <v>2565</v>
      </c>
      <c r="D109" s="154" t="s">
        <v>2566</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2510</v>
      </c>
      <c r="B110" s="151" t="s">
        <v>2564</v>
      </c>
      <c r="C110" s="152" t="s">
        <v>2567</v>
      </c>
      <c r="D110" s="155" t="s">
        <v>2568</v>
      </c>
      <c r="E110" s="158" t="s">
        <v>2569</v>
      </c>
      <c r="F110" s="161" t="s">
        <v>2287</v>
      </c>
      <c r="G110" s="164">
        <f>IF(COUNTIF(H110:AU110,"&lt;&gt;")=0,"",SUMPRODUCT(((Recommendations[ImplStatus]="Implemented")+(Recommendations[ImplStatus]="Compensated"))*ISNUMBER(MATCH(Recommendations[Id],H110:AU110,0)))/COUNTIF(H110:AU110,"&lt;&gt;"))</f>
        <v>0</v>
      </c>
      <c r="H110" s="167" t="s">
        <v>73</v>
      </c>
      <c r="I110" s="167" t="s">
        <v>384</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2510</v>
      </c>
      <c r="B111" s="151" t="s">
        <v>2564</v>
      </c>
      <c r="C111" s="152" t="s">
        <v>2570</v>
      </c>
      <c r="D111" s="155" t="s">
        <v>2571</v>
      </c>
      <c r="E111" s="158" t="s">
        <v>2572</v>
      </c>
      <c r="F111" s="161" t="s">
        <v>2287</v>
      </c>
      <c r="G111" s="164">
        <f>IF(COUNTIF(H111:AU111,"&lt;&gt;")=0,"",SUMPRODUCT(((Recommendations[ImplStatus]="Implemented")+(Recommendations[ImplStatus]="Compensated"))*ISNUMBER(MATCH(Recommendations[Id],H111:AU111,0)))/COUNTIF(H111:AU111,"&lt;&gt;"))</f>
        <v>0</v>
      </c>
      <c r="H111" s="167" t="s">
        <v>362</v>
      </c>
      <c r="I111" s="167" t="s">
        <v>367</v>
      </c>
      <c r="J111" s="167" t="s">
        <v>374</v>
      </c>
      <c r="K111" s="167" t="s">
        <v>379</v>
      </c>
      <c r="L111" s="167" t="s">
        <v>411</v>
      </c>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2510</v>
      </c>
      <c r="B112" s="151" t="s">
        <v>2564</v>
      </c>
      <c r="C112" s="152" t="s">
        <v>2573</v>
      </c>
      <c r="D112" s="155" t="s">
        <v>2574</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2510</v>
      </c>
      <c r="B113" s="151" t="s">
        <v>2564</v>
      </c>
      <c r="C113" s="152" t="s">
        <v>2575</v>
      </c>
      <c r="D113" s="155" t="s">
        <v>2576</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2510</v>
      </c>
      <c r="B114" s="151" t="s">
        <v>2564</v>
      </c>
      <c r="C114" s="152" t="s">
        <v>2577</v>
      </c>
      <c r="D114" s="155" t="s">
        <v>2578</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2510</v>
      </c>
      <c r="B115" s="151" t="s">
        <v>2564</v>
      </c>
      <c r="C115" s="152" t="s">
        <v>2579</v>
      </c>
      <c r="D115" s="155" t="s">
        <v>2580</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2510</v>
      </c>
      <c r="B116" s="151" t="s">
        <v>2564</v>
      </c>
      <c r="C116" s="152" t="s">
        <v>2581</v>
      </c>
      <c r="D116" s="155" t="s">
        <v>2582</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2510</v>
      </c>
      <c r="B117" s="151" t="s">
        <v>2564</v>
      </c>
      <c r="C117" s="152" t="s">
        <v>2583</v>
      </c>
      <c r="D117" s="155" t="s">
        <v>2584</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2510</v>
      </c>
      <c r="B118" s="151" t="s">
        <v>2564</v>
      </c>
      <c r="C118" s="152" t="s">
        <v>2585</v>
      </c>
      <c r="D118" s="155" t="s">
        <v>2586</v>
      </c>
      <c r="E118" s="158" t="s">
        <v>2587</v>
      </c>
      <c r="F118" s="161" t="s">
        <v>2287</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2510</v>
      </c>
      <c r="B119" s="151" t="s">
        <v>2564</v>
      </c>
      <c r="C119" s="152" t="s">
        <v>2588</v>
      </c>
      <c r="D119" s="155" t="s">
        <v>2589</v>
      </c>
      <c r="E119" s="158" t="s">
        <v>2590</v>
      </c>
      <c r="F119" s="161" t="s">
        <v>2287</v>
      </c>
      <c r="G119" s="164">
        <f>IF(COUNTIF(H119:AU119,"&lt;&gt;")=0,"",SUMPRODUCT(((Recommendations[ImplStatus]="Implemented")+(Recommendations[ImplStatus]="Compensated"))*ISNUMBER(MATCH(Recommendations[Id],H119:AU119,0)))/COUNTIF(H119:AU119,"&lt;&gt;"))</f>
        <v>0</v>
      </c>
      <c r="H119" s="167" t="s">
        <v>401</v>
      </c>
      <c r="I119" s="167" t="s">
        <v>406</v>
      </c>
      <c r="J119" s="167" t="s">
        <v>411</v>
      </c>
      <c r="K119" s="167" t="s">
        <v>423</v>
      </c>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2510</v>
      </c>
      <c r="B120" s="150" t="s">
        <v>2591</v>
      </c>
      <c r="C120" s="148" t="s">
        <v>2592</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2510</v>
      </c>
      <c r="B121" s="151" t="s">
        <v>2591</v>
      </c>
      <c r="C121" s="152" t="s">
        <v>2593</v>
      </c>
      <c r="D121" s="155" t="s">
        <v>2594</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2510</v>
      </c>
      <c r="B122" s="151" t="s">
        <v>2591</v>
      </c>
      <c r="C122" s="152" t="s">
        <v>2595</v>
      </c>
      <c r="D122" s="155" t="s">
        <v>2596</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2510</v>
      </c>
      <c r="B123" s="151" t="s">
        <v>2591</v>
      </c>
      <c r="C123" s="152" t="s">
        <v>2597</v>
      </c>
      <c r="D123" s="155" t="s">
        <v>2598</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2510</v>
      </c>
      <c r="B124" s="151" t="s">
        <v>2591</v>
      </c>
      <c r="C124" s="152" t="s">
        <v>2599</v>
      </c>
      <c r="D124" s="155" t="s">
        <v>2600</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2510</v>
      </c>
      <c r="B125" s="151" t="s">
        <v>2591</v>
      </c>
      <c r="C125" s="152" t="s">
        <v>2601</v>
      </c>
      <c r="D125" s="155" t="s">
        <v>2602</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2510</v>
      </c>
      <c r="B126" s="151" t="s">
        <v>2591</v>
      </c>
      <c r="C126" s="152" t="s">
        <v>2603</v>
      </c>
      <c r="D126" s="155" t="s">
        <v>2604</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2510</v>
      </c>
      <c r="B127" s="151" t="s">
        <v>2591</v>
      </c>
      <c r="C127" s="152" t="s">
        <v>2605</v>
      </c>
      <c r="D127" s="155" t="s">
        <v>2606</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2510</v>
      </c>
      <c r="B128" s="151" t="s">
        <v>2591</v>
      </c>
      <c r="C128" s="152" t="s">
        <v>2607</v>
      </c>
      <c r="D128" s="155" t="s">
        <v>2608</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2510</v>
      </c>
      <c r="B129" s="151" t="s">
        <v>2591</v>
      </c>
      <c r="C129" s="152" t="s">
        <v>2609</v>
      </c>
      <c r="D129" s="155" t="s">
        <v>2610</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2510</v>
      </c>
      <c r="B130" s="151" t="s">
        <v>2591</v>
      </c>
      <c r="C130" s="152" t="s">
        <v>2611</v>
      </c>
      <c r="D130" s="155" t="s">
        <v>2612</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2510</v>
      </c>
      <c r="B131" s="151" t="s">
        <v>2591</v>
      </c>
      <c r="C131" s="152" t="s">
        <v>2613</v>
      </c>
      <c r="D131" s="155" t="s">
        <v>2614</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2510</v>
      </c>
      <c r="B132" s="151" t="s">
        <v>2591</v>
      </c>
      <c r="C132" s="152" t="s">
        <v>2615</v>
      </c>
      <c r="D132" s="155" t="s">
        <v>2616</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2510</v>
      </c>
      <c r="B133" s="150" t="s">
        <v>2617</v>
      </c>
      <c r="C133" s="148" t="s">
        <v>2618</v>
      </c>
      <c r="D133" s="154" t="s">
        <v>2619</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2510</v>
      </c>
      <c r="B134" s="151" t="s">
        <v>2617</v>
      </c>
      <c r="C134" s="152" t="s">
        <v>2620</v>
      </c>
      <c r="D134" s="155" t="s">
        <v>2621</v>
      </c>
      <c r="E134" s="158" t="s">
        <v>2622</v>
      </c>
      <c r="F134" s="161" t="s">
        <v>2291</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2510</v>
      </c>
      <c r="B135" s="151" t="s">
        <v>2617</v>
      </c>
      <c r="C135" s="152" t="s">
        <v>2623</v>
      </c>
      <c r="D135" s="155" t="s">
        <v>2624</v>
      </c>
      <c r="E135" s="158" t="s">
        <v>2625</v>
      </c>
      <c r="F135" s="161" t="s">
        <v>2291</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2510</v>
      </c>
      <c r="B136" s="151" t="s">
        <v>2617</v>
      </c>
      <c r="C136" s="152" t="s">
        <v>2626</v>
      </c>
      <c r="D136" s="155" t="s">
        <v>2627</v>
      </c>
      <c r="E136" s="158" t="s">
        <v>2628</v>
      </c>
      <c r="F136" s="161" t="s">
        <v>2287</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2510</v>
      </c>
      <c r="B137" s="151" t="s">
        <v>2617</v>
      </c>
      <c r="C137" s="152" t="s">
        <v>2629</v>
      </c>
      <c r="D137" s="155" t="s">
        <v>2630</v>
      </c>
      <c r="E137" s="158" t="s">
        <v>2631</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2510</v>
      </c>
      <c r="B138" s="150" t="s">
        <v>1927</v>
      </c>
      <c r="C138" s="148" t="s">
        <v>2632</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2510</v>
      </c>
      <c r="B139" s="151" t="s">
        <v>1927</v>
      </c>
      <c r="C139" s="152" t="s">
        <v>2633</v>
      </c>
      <c r="D139" s="155" t="s">
        <v>2634</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2510</v>
      </c>
      <c r="B140" s="151" t="s">
        <v>1927</v>
      </c>
      <c r="C140" s="152" t="s">
        <v>2635</v>
      </c>
      <c r="D140" s="155" t="s">
        <v>2636</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2510</v>
      </c>
      <c r="B141" s="150" t="s">
        <v>2637</v>
      </c>
      <c r="C141" s="148" t="s">
        <v>2638</v>
      </c>
      <c r="D141" s="154" t="s">
        <v>2639</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2510</v>
      </c>
      <c r="B142" s="151" t="s">
        <v>2637</v>
      </c>
      <c r="C142" s="152" t="s">
        <v>2640</v>
      </c>
      <c r="D142" s="155" t="s">
        <v>2641</v>
      </c>
      <c r="E142" s="158" t="s">
        <v>2642</v>
      </c>
      <c r="F142" s="161" t="s">
        <v>2287</v>
      </c>
      <c r="G142" s="164">
        <f>IF(COUNTIF(H142:AU142,"&lt;&gt;")=0,"",SUMPRODUCT(((Recommendations[ImplStatus]="Implemented")+(Recommendations[ImplStatus]="Compensated"))*ISNUMBER(MATCH(Recommendations[Id],H142:AU142,0)))/COUNTIF(H142:AU142,"&lt;&gt;"))</f>
        <v>0</v>
      </c>
      <c r="H142" s="167" t="s">
        <v>18</v>
      </c>
      <c r="I142" s="167" t="s">
        <v>29</v>
      </c>
      <c r="J142" s="167" t="s">
        <v>34</v>
      </c>
      <c r="K142" s="167" t="s">
        <v>40</v>
      </c>
      <c r="L142" s="167" t="s">
        <v>168</v>
      </c>
      <c r="M142" s="167" t="s">
        <v>174</v>
      </c>
      <c r="N142" s="167" t="s">
        <v>179</v>
      </c>
      <c r="O142" s="167" t="s">
        <v>299</v>
      </c>
      <c r="P142" s="167" t="s">
        <v>333</v>
      </c>
      <c r="Q142" s="167" t="s">
        <v>339</v>
      </c>
      <c r="R142" s="167" t="s">
        <v>345</v>
      </c>
      <c r="S142" s="167" t="s">
        <v>350</v>
      </c>
      <c r="T142" s="167" t="s">
        <v>356</v>
      </c>
      <c r="U142" s="167" t="s">
        <v>417</v>
      </c>
      <c r="V142" s="167" t="s">
        <v>428</v>
      </c>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2510</v>
      </c>
      <c r="B143" s="151" t="s">
        <v>2637</v>
      </c>
      <c r="C143" s="152" t="s">
        <v>2643</v>
      </c>
      <c r="D143" s="155" t="s">
        <v>2644</v>
      </c>
      <c r="E143" s="158" t="s">
        <v>2645</v>
      </c>
      <c r="F143" s="161" t="s">
        <v>2287</v>
      </c>
      <c r="G143" s="164">
        <f>IF(COUNTIF(H143:AU143,"&lt;&gt;")=0,"",SUMPRODUCT(((Recommendations[ImplStatus]="Implemented")+(Recommendations[ImplStatus]="Compensated"))*ISNUMBER(MATCH(Recommendations[Id],H143:AU143,0)))/COUNTIF(H143:AU143,"&lt;&gt;"))</f>
        <v>0</v>
      </c>
      <c r="H143" s="167" t="s">
        <v>45</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2510</v>
      </c>
      <c r="B144" s="151" t="s">
        <v>2637</v>
      </c>
      <c r="C144" s="152" t="s">
        <v>2646</v>
      </c>
      <c r="D144" s="155" t="s">
        <v>2647</v>
      </c>
      <c r="E144" s="158" t="s">
        <v>2648</v>
      </c>
      <c r="F144" s="161" t="s">
        <v>2291</v>
      </c>
      <c r="G144" s="164">
        <f>IF(COUNTIF(H144:AU144,"&lt;&gt;")=0,"",SUMPRODUCT(((Recommendations[ImplStatus]="Implemented")+(Recommendations[ImplStatus]="Compensated"))*ISNUMBER(MATCH(Recommendations[Id],H144:AU144,0)))/COUNTIF(H144:AU144,"&lt;&gt;"))</f>
        <v>0</v>
      </c>
      <c r="H144" s="167" t="s">
        <v>18</v>
      </c>
      <c r="I144" s="167" t="s">
        <v>29</v>
      </c>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2510</v>
      </c>
      <c r="B145" s="151" t="s">
        <v>2637</v>
      </c>
      <c r="C145" s="152" t="s">
        <v>2649</v>
      </c>
      <c r="D145" s="155" t="s">
        <v>2650</v>
      </c>
      <c r="E145" s="158" t="s">
        <v>2651</v>
      </c>
      <c r="F145" s="161" t="s">
        <v>2287</v>
      </c>
      <c r="G145" s="164">
        <f>IF(COUNTIF(H145:AU145,"&lt;&gt;")=0,"",SUMPRODUCT(((Recommendations[ImplStatus]="Implemented")+(Recommendations[ImplStatus]="Compensated"))*ISNUMBER(MATCH(Recommendations[Id],H145:AU145,0)))/COUNTIF(H145:AU145,"&lt;&gt;"))</f>
        <v>0</v>
      </c>
      <c r="H145" s="167" t="s">
        <v>85</v>
      </c>
      <c r="I145" s="167" t="s">
        <v>91</v>
      </c>
      <c r="J145" s="167" t="s">
        <v>97</v>
      </c>
      <c r="K145" s="167" t="s">
        <v>103</v>
      </c>
      <c r="L145" s="167" t="s">
        <v>109</v>
      </c>
      <c r="M145" s="167" t="s">
        <v>115</v>
      </c>
      <c r="N145" s="167" t="s">
        <v>120</v>
      </c>
      <c r="O145" s="167" t="s">
        <v>126</v>
      </c>
      <c r="P145" s="167" t="s">
        <v>132</v>
      </c>
      <c r="Q145" s="167" t="s">
        <v>138</v>
      </c>
      <c r="R145" s="167" t="s">
        <v>144</v>
      </c>
      <c r="S145" s="167" t="s">
        <v>150</v>
      </c>
      <c r="T145" s="167" t="s">
        <v>156</v>
      </c>
      <c r="U145" s="167" t="s">
        <v>162</v>
      </c>
      <c r="V145" s="167" t="s">
        <v>184</v>
      </c>
      <c r="W145" s="167" t="s">
        <v>190</v>
      </c>
      <c r="X145" s="167" t="s">
        <v>195</v>
      </c>
      <c r="Y145" s="167" t="s">
        <v>200</v>
      </c>
      <c r="Z145" s="167" t="s">
        <v>206</v>
      </c>
      <c r="AA145" s="167" t="s">
        <v>211</v>
      </c>
      <c r="AB145" s="167" t="s">
        <v>217</v>
      </c>
      <c r="AC145" s="167" t="s">
        <v>223</v>
      </c>
      <c r="AD145" s="167" t="s">
        <v>230</v>
      </c>
      <c r="AE145" s="167" t="s">
        <v>396</v>
      </c>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2510</v>
      </c>
      <c r="B146" s="151" t="s">
        <v>2637</v>
      </c>
      <c r="C146" s="152" t="s">
        <v>2652</v>
      </c>
      <c r="D146" s="155" t="s">
        <v>2653</v>
      </c>
      <c r="E146" s="158" t="s">
        <v>2654</v>
      </c>
      <c r="F146" s="161" t="s">
        <v>2287</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2510</v>
      </c>
      <c r="B147" s="151" t="s">
        <v>2637</v>
      </c>
      <c r="C147" s="152" t="s">
        <v>2655</v>
      </c>
      <c r="D147" s="155" t="s">
        <v>2656</v>
      </c>
      <c r="E147" s="158" t="s">
        <v>2657</v>
      </c>
      <c r="F147" s="161" t="s">
        <v>2287</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2510</v>
      </c>
      <c r="B148" s="150" t="s">
        <v>2658</v>
      </c>
      <c r="C148" s="148" t="s">
        <v>2659</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2510</v>
      </c>
      <c r="B149" s="151" t="s">
        <v>2658</v>
      </c>
      <c r="C149" s="152" t="s">
        <v>2660</v>
      </c>
      <c r="D149" s="155" t="s">
        <v>2661</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2510</v>
      </c>
      <c r="B150" s="151" t="s">
        <v>2658</v>
      </c>
      <c r="C150" s="152" t="s">
        <v>2662</v>
      </c>
      <c r="D150" s="155" t="s">
        <v>2663</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2510</v>
      </c>
      <c r="B151" s="151" t="s">
        <v>2658</v>
      </c>
      <c r="C151" s="152" t="s">
        <v>2664</v>
      </c>
      <c r="D151" s="155" t="s">
        <v>2665</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2510</v>
      </c>
      <c r="B152" s="151" t="s">
        <v>2658</v>
      </c>
      <c r="C152" s="152" t="s">
        <v>2666</v>
      </c>
      <c r="D152" s="155" t="s">
        <v>2667</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2510</v>
      </c>
      <c r="B153" s="151" t="s">
        <v>2658</v>
      </c>
      <c r="C153" s="152" t="s">
        <v>2668</v>
      </c>
      <c r="D153" s="155" t="s">
        <v>2669</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2670</v>
      </c>
      <c r="B154" s="149" t="s">
        <v>25</v>
      </c>
      <c r="C154" s="147" t="s">
        <v>2671</v>
      </c>
      <c r="D154" s="153" t="s">
        <v>2672</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2670</v>
      </c>
      <c r="B155" s="150" t="s">
        <v>2673</v>
      </c>
      <c r="C155" s="148" t="s">
        <v>2674</v>
      </c>
      <c r="D155" s="154" t="s">
        <v>2675</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2670</v>
      </c>
      <c r="B156" s="151" t="s">
        <v>2673</v>
      </c>
      <c r="C156" s="152" t="s">
        <v>2676</v>
      </c>
      <c r="D156" s="155" t="s">
        <v>2677</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2670</v>
      </c>
      <c r="B157" s="151" t="s">
        <v>2673</v>
      </c>
      <c r="C157" s="152" t="s">
        <v>2678</v>
      </c>
      <c r="D157" s="155" t="s">
        <v>2679</v>
      </c>
      <c r="E157" s="158" t="s">
        <v>2680</v>
      </c>
      <c r="F157" s="161" t="s">
        <v>2287</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2670</v>
      </c>
      <c r="B158" s="151" t="s">
        <v>2673</v>
      </c>
      <c r="C158" s="152" t="s">
        <v>2681</v>
      </c>
      <c r="D158" s="155" t="s">
        <v>2682</v>
      </c>
      <c r="E158" s="158" t="s">
        <v>2683</v>
      </c>
      <c r="F158" s="161" t="s">
        <v>2287</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2670</v>
      </c>
      <c r="B159" s="151" t="s">
        <v>2673</v>
      </c>
      <c r="C159" s="152" t="s">
        <v>2684</v>
      </c>
      <c r="D159" s="155" t="s">
        <v>2685</v>
      </c>
      <c r="E159" s="158" t="s">
        <v>2686</v>
      </c>
      <c r="F159" s="161" t="s">
        <v>2287</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2670</v>
      </c>
      <c r="B160" s="151" t="s">
        <v>2673</v>
      </c>
      <c r="C160" s="152" t="s">
        <v>2687</v>
      </c>
      <c r="D160" s="155" t="s">
        <v>2688</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2670</v>
      </c>
      <c r="B161" s="151" t="s">
        <v>2673</v>
      </c>
      <c r="C161" s="152" t="s">
        <v>2689</v>
      </c>
      <c r="D161" s="155" t="s">
        <v>2690</v>
      </c>
      <c r="E161" s="158" t="s">
        <v>2691</v>
      </c>
      <c r="F161" s="161" t="s">
        <v>2287</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2670</v>
      </c>
      <c r="B162" s="151" t="s">
        <v>2673</v>
      </c>
      <c r="C162" s="152" t="s">
        <v>2692</v>
      </c>
      <c r="D162" s="155" t="s">
        <v>2693</v>
      </c>
      <c r="E162" s="158" t="s">
        <v>2694</v>
      </c>
      <c r="F162" s="161" t="s">
        <v>2287</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2670</v>
      </c>
      <c r="B163" s="151" t="s">
        <v>2673</v>
      </c>
      <c r="C163" s="152" t="s">
        <v>2695</v>
      </c>
      <c r="D163" s="155" t="s">
        <v>2696</v>
      </c>
      <c r="E163" s="158" t="s">
        <v>2697</v>
      </c>
      <c r="F163" s="161" t="s">
        <v>2287</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2670</v>
      </c>
      <c r="B164" s="150" t="s">
        <v>2091</v>
      </c>
      <c r="C164" s="148" t="s">
        <v>2698</v>
      </c>
      <c r="D164" s="154" t="s">
        <v>2699</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2670</v>
      </c>
      <c r="B165" s="151" t="s">
        <v>2091</v>
      </c>
      <c r="C165" s="152" t="s">
        <v>2700</v>
      </c>
      <c r="D165" s="155" t="s">
        <v>2701</v>
      </c>
      <c r="E165" s="158" t="s">
        <v>2702</v>
      </c>
      <c r="F165" s="161" t="s">
        <v>2287</v>
      </c>
      <c r="G165" s="164">
        <f>IF(COUNTIF(H165:AU165,"&lt;&gt;")=0,"",SUMPRODUCT(((Recommendations[ImplStatus]="Implemented")+(Recommendations[ImplStatus]="Compensated"))*ISNUMBER(MATCH(Recommendations[Id],H165:AU165,0)))/COUNTIF(H165:AU165,"&lt;&gt;"))</f>
        <v>0</v>
      </c>
      <c r="H165" s="167" t="s">
        <v>156</v>
      </c>
      <c r="I165" s="167" t="s">
        <v>190</v>
      </c>
      <c r="J165" s="167" t="s">
        <v>195</v>
      </c>
      <c r="K165" s="167" t="s">
        <v>217</v>
      </c>
      <c r="L165" s="167" t="s">
        <v>230</v>
      </c>
      <c r="M165" s="167" t="s">
        <v>275</v>
      </c>
      <c r="N165" s="167" t="s">
        <v>396</v>
      </c>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2670</v>
      </c>
      <c r="B166" s="151" t="s">
        <v>2091</v>
      </c>
      <c r="C166" s="152" t="s">
        <v>2703</v>
      </c>
      <c r="D166" s="155" t="s">
        <v>2704</v>
      </c>
      <c r="E166" s="158" t="s">
        <v>2705</v>
      </c>
      <c r="F166" s="161" t="s">
        <v>2287</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2670</v>
      </c>
      <c r="B167" s="151" t="s">
        <v>2091</v>
      </c>
      <c r="C167" s="152" t="s">
        <v>2706</v>
      </c>
      <c r="D167" s="155" t="s">
        <v>2707</v>
      </c>
      <c r="E167" s="158" t="s">
        <v>2708</v>
      </c>
      <c r="F167" s="161" t="s">
        <v>2287</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2670</v>
      </c>
      <c r="B168" s="151" t="s">
        <v>2091</v>
      </c>
      <c r="C168" s="152" t="s">
        <v>2709</v>
      </c>
      <c r="D168" s="155" t="s">
        <v>2710</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2670</v>
      </c>
      <c r="B169" s="151" t="s">
        <v>2091</v>
      </c>
      <c r="C169" s="152" t="s">
        <v>2711</v>
      </c>
      <c r="D169" s="155" t="s">
        <v>2712</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2670</v>
      </c>
      <c r="B170" s="151" t="s">
        <v>2091</v>
      </c>
      <c r="C170" s="152" t="s">
        <v>2713</v>
      </c>
      <c r="D170" s="155" t="s">
        <v>2714</v>
      </c>
      <c r="E170" s="158" t="s">
        <v>2715</v>
      </c>
      <c r="F170" s="161" t="s">
        <v>2301</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2670</v>
      </c>
      <c r="B171" s="151" t="s">
        <v>2091</v>
      </c>
      <c r="C171" s="152" t="s">
        <v>2716</v>
      </c>
      <c r="D171" s="155" t="s">
        <v>2717</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2670</v>
      </c>
      <c r="B172" s="151" t="s">
        <v>2091</v>
      </c>
      <c r="C172" s="152" t="s">
        <v>2718</v>
      </c>
      <c r="D172" s="155" t="s">
        <v>2719</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2670</v>
      </c>
      <c r="B173" s="151" t="s">
        <v>2091</v>
      </c>
      <c r="C173" s="152" t="s">
        <v>2720</v>
      </c>
      <c r="D173" s="155" t="s">
        <v>2721</v>
      </c>
      <c r="E173" s="158" t="s">
        <v>2722</v>
      </c>
      <c r="F173" s="161" t="s">
        <v>2287</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2670</v>
      </c>
      <c r="B174" s="150" t="s">
        <v>2723</v>
      </c>
      <c r="C174" s="148" t="s">
        <v>2724</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2670</v>
      </c>
      <c r="B175" s="151" t="s">
        <v>2723</v>
      </c>
      <c r="C175" s="152" t="s">
        <v>2725</v>
      </c>
      <c r="D175" s="155" t="s">
        <v>2726</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2670</v>
      </c>
      <c r="B176" s="151" t="s">
        <v>2723</v>
      </c>
      <c r="C176" s="152" t="s">
        <v>2727</v>
      </c>
      <c r="D176" s="155" t="s">
        <v>2728</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2670</v>
      </c>
      <c r="B177" s="151" t="s">
        <v>2723</v>
      </c>
      <c r="C177" s="152" t="s">
        <v>2729</v>
      </c>
      <c r="D177" s="155" t="s">
        <v>2730</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2670</v>
      </c>
      <c r="B178" s="151" t="s">
        <v>2723</v>
      </c>
      <c r="C178" s="152" t="s">
        <v>2731</v>
      </c>
      <c r="D178" s="155" t="s">
        <v>2732</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2670</v>
      </c>
      <c r="B179" s="151" t="s">
        <v>2723</v>
      </c>
      <c r="C179" s="152" t="s">
        <v>2733</v>
      </c>
      <c r="D179" s="155" t="s">
        <v>2734</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2735</v>
      </c>
      <c r="B180" s="149" t="s">
        <v>25</v>
      </c>
      <c r="C180" s="147" t="s">
        <v>2736</v>
      </c>
      <c r="D180" s="153" t="s">
        <v>2737</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2735</v>
      </c>
      <c r="B181" s="150" t="s">
        <v>2738</v>
      </c>
      <c r="C181" s="148" t="s">
        <v>2739</v>
      </c>
      <c r="D181" s="154" t="s">
        <v>2740</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2735</v>
      </c>
      <c r="B182" s="151" t="s">
        <v>2738</v>
      </c>
      <c r="C182" s="152" t="s">
        <v>2741</v>
      </c>
      <c r="D182" s="155" t="s">
        <v>2742</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2735</v>
      </c>
      <c r="B183" s="151" t="s">
        <v>2738</v>
      </c>
      <c r="C183" s="152" t="s">
        <v>2743</v>
      </c>
      <c r="D183" s="155" t="s">
        <v>2744</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2735</v>
      </c>
      <c r="B184" s="151" t="s">
        <v>2738</v>
      </c>
      <c r="C184" s="152" t="s">
        <v>2745</v>
      </c>
      <c r="D184" s="155" t="s">
        <v>2746</v>
      </c>
      <c r="E184" s="158" t="s">
        <v>2747</v>
      </c>
      <c r="F184" s="161" t="s">
        <v>2287</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2735</v>
      </c>
      <c r="B185" s="151" t="s">
        <v>2738</v>
      </c>
      <c r="C185" s="152" t="s">
        <v>2748</v>
      </c>
      <c r="D185" s="155" t="s">
        <v>2749</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2735</v>
      </c>
      <c r="B186" s="151" t="s">
        <v>2738</v>
      </c>
      <c r="C186" s="152" t="s">
        <v>2750</v>
      </c>
      <c r="D186" s="155" t="s">
        <v>2751</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2735</v>
      </c>
      <c r="B187" s="151" t="s">
        <v>2738</v>
      </c>
      <c r="C187" s="152" t="s">
        <v>2752</v>
      </c>
      <c r="D187" s="155" t="s">
        <v>2753</v>
      </c>
      <c r="E187" s="158" t="s">
        <v>2754</v>
      </c>
      <c r="F187" s="161" t="s">
        <v>2287</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2735</v>
      </c>
      <c r="B188" s="151" t="s">
        <v>2738</v>
      </c>
      <c r="C188" s="152" t="s">
        <v>2755</v>
      </c>
      <c r="D188" s="155" t="s">
        <v>2756</v>
      </c>
      <c r="E188" s="158" t="s">
        <v>2757</v>
      </c>
      <c r="F188" s="161" t="s">
        <v>2287</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2735</v>
      </c>
      <c r="B189" s="151" t="s">
        <v>2738</v>
      </c>
      <c r="C189" s="152" t="s">
        <v>2758</v>
      </c>
      <c r="D189" s="155" t="s">
        <v>2759</v>
      </c>
      <c r="E189" s="158" t="s">
        <v>2760</v>
      </c>
      <c r="F189" s="161" t="s">
        <v>2287</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2735</v>
      </c>
      <c r="B190" s="150" t="s">
        <v>2761</v>
      </c>
      <c r="C190" s="148" t="s">
        <v>2762</v>
      </c>
      <c r="D190" s="154" t="s">
        <v>2763</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2735</v>
      </c>
      <c r="B191" s="151" t="s">
        <v>2761</v>
      </c>
      <c r="C191" s="152" t="s">
        <v>2764</v>
      </c>
      <c r="D191" s="155" t="s">
        <v>2765</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2735</v>
      </c>
      <c r="B192" s="151" t="s">
        <v>2761</v>
      </c>
      <c r="C192" s="152" t="s">
        <v>2766</v>
      </c>
      <c r="D192" s="155" t="s">
        <v>2767</v>
      </c>
      <c r="E192" s="158" t="s">
        <v>2768</v>
      </c>
      <c r="F192" s="161" t="s">
        <v>2291</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2735</v>
      </c>
      <c r="B193" s="151" t="s">
        <v>2761</v>
      </c>
      <c r="C193" s="152" t="s">
        <v>2769</v>
      </c>
      <c r="D193" s="155" t="s">
        <v>2770</v>
      </c>
      <c r="E193" s="158" t="s">
        <v>2771</v>
      </c>
      <c r="F193" s="161" t="s">
        <v>2291</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2735</v>
      </c>
      <c r="B194" s="151" t="s">
        <v>2761</v>
      </c>
      <c r="C194" s="152" t="s">
        <v>2772</v>
      </c>
      <c r="D194" s="155" t="s">
        <v>2773</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2735</v>
      </c>
      <c r="B195" s="151" t="s">
        <v>2761</v>
      </c>
      <c r="C195" s="152" t="s">
        <v>2774</v>
      </c>
      <c r="D195" s="155" t="s">
        <v>2775</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2735</v>
      </c>
      <c r="B196" s="150" t="s">
        <v>2776</v>
      </c>
      <c r="C196" s="148" t="s">
        <v>2777</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2735</v>
      </c>
      <c r="B197" s="151" t="s">
        <v>2776</v>
      </c>
      <c r="C197" s="152" t="s">
        <v>2778</v>
      </c>
      <c r="D197" s="155" t="s">
        <v>2779</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2735</v>
      </c>
      <c r="B198" s="151" t="s">
        <v>2776</v>
      </c>
      <c r="C198" s="152" t="s">
        <v>2780</v>
      </c>
      <c r="D198" s="155" t="s">
        <v>2781</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2735</v>
      </c>
      <c r="B199" s="150" t="s">
        <v>2782</v>
      </c>
      <c r="C199" s="148" t="s">
        <v>2783</v>
      </c>
      <c r="D199" s="154" t="s">
        <v>2784</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2735</v>
      </c>
      <c r="B200" s="151" t="s">
        <v>2782</v>
      </c>
      <c r="C200" s="152" t="s">
        <v>2785</v>
      </c>
      <c r="D200" s="155" t="s">
        <v>2786</v>
      </c>
      <c r="E200" s="158" t="s">
        <v>2787</v>
      </c>
      <c r="F200" s="161" t="s">
        <v>2301</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2735</v>
      </c>
      <c r="B201" s="151" t="s">
        <v>2782</v>
      </c>
      <c r="C201" s="152" t="s">
        <v>2788</v>
      </c>
      <c r="D201" s="155" t="s">
        <v>2789</v>
      </c>
      <c r="E201" s="158" t="s">
        <v>2790</v>
      </c>
      <c r="F201" s="161" t="s">
        <v>2287</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2735</v>
      </c>
      <c r="B202" s="151" t="s">
        <v>2782</v>
      </c>
      <c r="C202" s="152" t="s">
        <v>2791</v>
      </c>
      <c r="D202" s="155" t="s">
        <v>2792</v>
      </c>
      <c r="E202" s="158" t="s">
        <v>2793</v>
      </c>
      <c r="F202" s="161" t="s">
        <v>2287</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2735</v>
      </c>
      <c r="B203" s="151" t="s">
        <v>2782</v>
      </c>
      <c r="C203" s="152" t="s">
        <v>2794</v>
      </c>
      <c r="D203" s="155" t="s">
        <v>2795</v>
      </c>
      <c r="E203" s="158" t="s">
        <v>2796</v>
      </c>
      <c r="F203" s="161" t="s">
        <v>2287</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2735</v>
      </c>
      <c r="B204" s="151" t="s">
        <v>2782</v>
      </c>
      <c r="C204" s="152" t="s">
        <v>2797</v>
      </c>
      <c r="D204" s="155" t="s">
        <v>2798</v>
      </c>
      <c r="E204" s="158" t="s">
        <v>2799</v>
      </c>
      <c r="F204" s="161" t="s">
        <v>2287</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2735</v>
      </c>
      <c r="B205" s="150" t="s">
        <v>2800</v>
      </c>
      <c r="C205" s="148" t="s">
        <v>2801</v>
      </c>
      <c r="D205" s="154" t="s">
        <v>2802</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2735</v>
      </c>
      <c r="B206" s="151" t="s">
        <v>2800</v>
      </c>
      <c r="C206" s="152" t="s">
        <v>2803</v>
      </c>
      <c r="D206" s="155" t="s">
        <v>2804</v>
      </c>
      <c r="E206" s="158" t="s">
        <v>2805</v>
      </c>
      <c r="F206" s="161" t="s">
        <v>2291</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2735</v>
      </c>
      <c r="B207" s="151" t="s">
        <v>2800</v>
      </c>
      <c r="C207" s="152" t="s">
        <v>2806</v>
      </c>
      <c r="D207" s="155" t="s">
        <v>2807</v>
      </c>
      <c r="E207" s="158" t="s">
        <v>2808</v>
      </c>
      <c r="F207" s="161" t="s">
        <v>2291</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2735</v>
      </c>
      <c r="B208" s="151" t="s">
        <v>2800</v>
      </c>
      <c r="C208" s="152" t="s">
        <v>2809</v>
      </c>
      <c r="D208" s="155" t="s">
        <v>2810</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2735</v>
      </c>
      <c r="B209" s="150" t="s">
        <v>2811</v>
      </c>
      <c r="C209" s="148" t="s">
        <v>2812</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2735</v>
      </c>
      <c r="B210" s="151" t="s">
        <v>2811</v>
      </c>
      <c r="C210" s="152" t="s">
        <v>2813</v>
      </c>
      <c r="D210" s="155" t="s">
        <v>2814</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2815</v>
      </c>
      <c r="B211" s="149" t="s">
        <v>25</v>
      </c>
      <c r="C211" s="147" t="s">
        <v>2816</v>
      </c>
      <c r="D211" s="153" t="s">
        <v>2817</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2815</v>
      </c>
      <c r="B212" s="150" t="s">
        <v>2818</v>
      </c>
      <c r="C212" s="148" t="s">
        <v>2819</v>
      </c>
      <c r="D212" s="154" t="s">
        <v>2820</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2815</v>
      </c>
      <c r="B213" s="151" t="s">
        <v>2818</v>
      </c>
      <c r="C213" s="152" t="s">
        <v>2821</v>
      </c>
      <c r="D213" s="155" t="s">
        <v>2822</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2815</v>
      </c>
      <c r="B214" s="151" t="s">
        <v>2818</v>
      </c>
      <c r="C214" s="152" t="s">
        <v>2823</v>
      </c>
      <c r="D214" s="155" t="s">
        <v>2824</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2815</v>
      </c>
      <c r="B215" s="151" t="s">
        <v>2818</v>
      </c>
      <c r="C215" s="152" t="s">
        <v>2825</v>
      </c>
      <c r="D215" s="155" t="s">
        <v>2826</v>
      </c>
      <c r="E215" s="158" t="s">
        <v>2827</v>
      </c>
      <c r="F215" s="161" t="s">
        <v>2291</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2815</v>
      </c>
      <c r="B216" s="151" t="s">
        <v>2818</v>
      </c>
      <c r="C216" s="152" t="s">
        <v>2828</v>
      </c>
      <c r="D216" s="155" t="s">
        <v>2829</v>
      </c>
      <c r="E216" s="158" t="s">
        <v>2830</v>
      </c>
      <c r="F216" s="161" t="s">
        <v>2287</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2815</v>
      </c>
      <c r="B217" s="150" t="s">
        <v>2776</v>
      </c>
      <c r="C217" s="148" t="s">
        <v>2831</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2815</v>
      </c>
      <c r="B218" s="151" t="s">
        <v>2776</v>
      </c>
      <c r="C218" s="152" t="s">
        <v>2832</v>
      </c>
      <c r="D218" s="155" t="s">
        <v>2833</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2815</v>
      </c>
      <c r="B219" s="151" t="s">
        <v>2776</v>
      </c>
      <c r="C219" s="152" t="s">
        <v>2834</v>
      </c>
      <c r="D219" s="155" t="s">
        <v>2835</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2815</v>
      </c>
      <c r="B220" s="150" t="s">
        <v>2836</v>
      </c>
      <c r="C220" s="148" t="s">
        <v>2837</v>
      </c>
      <c r="D220" s="154" t="s">
        <v>2838</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2815</v>
      </c>
      <c r="B221" s="151" t="s">
        <v>2836</v>
      </c>
      <c r="C221" s="152" t="s">
        <v>2839</v>
      </c>
      <c r="D221" s="155" t="s">
        <v>2840</v>
      </c>
      <c r="E221" s="158" t="s">
        <v>2841</v>
      </c>
      <c r="F221" s="161" t="s">
        <v>2287</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2815</v>
      </c>
      <c r="B222" s="151" t="s">
        <v>2836</v>
      </c>
      <c r="C222" s="152" t="s">
        <v>2842</v>
      </c>
      <c r="D222" s="155" t="s">
        <v>2843</v>
      </c>
      <c r="E222" s="158" t="s">
        <v>2844</v>
      </c>
      <c r="F222" s="161" t="s">
        <v>2287</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2815</v>
      </c>
      <c r="B223" s="151" t="s">
        <v>2836</v>
      </c>
      <c r="C223" s="152" t="s">
        <v>2845</v>
      </c>
      <c r="D223" s="155" t="s">
        <v>2846</v>
      </c>
      <c r="E223" s="158" t="s">
        <v>2847</v>
      </c>
      <c r="F223" s="161" t="s">
        <v>2287</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2815</v>
      </c>
      <c r="B224" s="151" t="s">
        <v>2836</v>
      </c>
      <c r="C224" s="152" t="s">
        <v>2848</v>
      </c>
      <c r="D224" s="155" t="s">
        <v>2849</v>
      </c>
      <c r="E224" s="158" t="s">
        <v>2850</v>
      </c>
      <c r="F224" s="161" t="s">
        <v>2287</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2815</v>
      </c>
      <c r="B225" s="151" t="s">
        <v>2836</v>
      </c>
      <c r="C225" s="152" t="s">
        <v>2851</v>
      </c>
      <c r="D225" s="155" t="s">
        <v>2852</v>
      </c>
      <c r="E225" s="158" t="s">
        <v>2853</v>
      </c>
      <c r="F225" s="161" t="s">
        <v>2287</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2815</v>
      </c>
      <c r="B226" s="168" t="s">
        <v>2836</v>
      </c>
      <c r="C226" s="169" t="s">
        <v>2854</v>
      </c>
      <c r="D226" s="170" t="s">
        <v>2855</v>
      </c>
      <c r="E226" s="171" t="s">
        <v>2856</v>
      </c>
      <c r="F226" s="172" t="s">
        <v>2287</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434</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IFERROR(INDEX('Recommendations'!$I$2:$I$73, MATCH(H2,'Recommendations'!$B$2:$B$73,0))="Implemented", FALSE))</xm:f>
            <x14:dxf>
              <font>
                <color rgb="FF000000"/>
              </font>
              <fill>
                <patternFill>
                  <bgColor rgb="FF3C7D22"/>
                </patternFill>
              </fill>
            </x14:dxf>
          </x14:cfRule>
          <x14:cfRule type="expression" priority="2" id="{00000000-000E-0000-0700-000002000000}">
            <xm:f>AND(H2&lt;&gt;"", IFERROR(INDEX('Recommendations'!$I$2:$I$73, MATCH(H2,'Recommendations'!$B$2:$B$73,0))="Compensated", FALSE))</xm:f>
            <x14:dxf>
              <font>
                <color rgb="FF000000"/>
              </font>
              <fill>
                <patternFill>
                  <bgColor rgb="FFC6E0B4"/>
                </patternFill>
              </fill>
            </x14:dxf>
          </x14:cfRule>
          <x14:cfRule type="expression" priority="3" id="{00000000-000E-0000-0700-000003000000}">
            <xm:f>AND(H2&lt;&gt;"", IFERROR(INDEX('Recommendations'!$I$2:$I$73, MATCH(H2,'Recommendations'!$B$2:$B$73,0))="Testing", FALSE))</xm:f>
            <x14:dxf>
              <font>
                <color rgb="FF000000"/>
              </font>
              <fill>
                <patternFill>
                  <bgColor rgb="FFFFC000"/>
                </patternFill>
              </fill>
            </x14:dxf>
          </x14:cfRule>
          <x14:cfRule type="expression" priority="4" id="{00000000-000E-0000-0700-000004000000}">
            <xm:f>AND(H2&lt;&gt;"", IFERROR(INDEX('Recommendations'!$I$2:$I$73, MATCH(H2,'Recommendations'!$B$2:$B$73,0))="Failed", FALSE))</xm:f>
            <x14:dxf>
              <font>
                <color rgb="FF000000"/>
              </font>
              <fill>
                <patternFill>
                  <bgColor rgb="FFD82891"/>
                </patternFill>
              </fill>
            </x14:dxf>
          </x14:cfRule>
          <x14:cfRule type="expression" priority="5" id="{00000000-000E-0000-0700-000005000000}">
            <xm:f>AND(H2&lt;&gt;"", IFERROR(INDEX('Recommendations'!$I$2:$I$73, MATCH(H2,'Recommendations'!$B$2:$B$73,0))="Risk Accepted", FALSE))</xm:f>
            <x14:dxf>
              <font>
                <color rgb="FF000000"/>
              </font>
              <fill>
                <patternFill>
                  <bgColor rgb="FFD9D9D9"/>
                </patternFill>
              </fill>
            </x14:dxf>
          </x14:cfRule>
          <x14:cfRule type="expression" priority="6" id="{00000000-000E-0000-0700-000006000000}">
            <xm:f>AND(H2&lt;&gt;"", IFERROR(INDEX('Recommendations'!$I$2:$I$73, MATCH(H2,'Recommendations'!$B$2:$B$73,0))="N/A",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2274</v>
      </c>
      <c r="B1" s="207" t="s">
        <v>2857</v>
      </c>
      <c r="C1" s="207" t="s">
        <v>2858</v>
      </c>
      <c r="D1" s="207" t="s">
        <v>2859</v>
      </c>
      <c r="E1" s="207" t="s">
        <v>1583</v>
      </c>
      <c r="F1" s="207" t="s">
        <v>684</v>
      </c>
      <c r="G1" s="207" t="s">
        <v>685</v>
      </c>
      <c r="H1" s="207" t="s">
        <v>686</v>
      </c>
      <c r="I1" s="207" t="s">
        <v>687</v>
      </c>
      <c r="J1" s="207" t="s">
        <v>688</v>
      </c>
      <c r="K1" s="207" t="s">
        <v>689</v>
      </c>
      <c r="L1" s="207" t="s">
        <v>690</v>
      </c>
      <c r="M1" s="207" t="s">
        <v>691</v>
      </c>
      <c r="N1" s="207" t="s">
        <v>692</v>
      </c>
      <c r="O1" s="207" t="s">
        <v>693</v>
      </c>
      <c r="P1" s="207" t="s">
        <v>694</v>
      </c>
      <c r="Q1" s="207" t="s">
        <v>695</v>
      </c>
      <c r="R1" s="207" t="s">
        <v>696</v>
      </c>
      <c r="S1" s="207" t="s">
        <v>697</v>
      </c>
      <c r="T1" s="207" t="s">
        <v>698</v>
      </c>
      <c r="U1" s="207" t="s">
        <v>699</v>
      </c>
      <c r="V1" s="207" t="s">
        <v>700</v>
      </c>
      <c r="W1" s="207" t="s">
        <v>701</v>
      </c>
      <c r="X1" s="207" t="s">
        <v>702</v>
      </c>
      <c r="Y1" s="207" t="s">
        <v>703</v>
      </c>
      <c r="Z1" s="207" t="s">
        <v>704</v>
      </c>
      <c r="AA1" s="207" t="s">
        <v>705</v>
      </c>
      <c r="AB1" s="207" t="s">
        <v>706</v>
      </c>
      <c r="AC1" s="207" t="s">
        <v>707</v>
      </c>
      <c r="AD1" s="207" t="s">
        <v>708</v>
      </c>
      <c r="AE1" s="207" t="s">
        <v>709</v>
      </c>
      <c r="AF1" s="207" t="s">
        <v>710</v>
      </c>
      <c r="AG1" s="207" t="s">
        <v>711</v>
      </c>
      <c r="AH1" s="207" t="s">
        <v>712</v>
      </c>
      <c r="AI1" s="207" t="s">
        <v>713</v>
      </c>
      <c r="AJ1" s="207" t="s">
        <v>714</v>
      </c>
      <c r="AK1" s="207" t="s">
        <v>715</v>
      </c>
      <c r="AL1" s="207" t="s">
        <v>716</v>
      </c>
      <c r="AM1" s="207" t="s">
        <v>717</v>
      </c>
      <c r="AN1" s="207" t="s">
        <v>718</v>
      </c>
      <c r="AO1" s="207" t="s">
        <v>719</v>
      </c>
      <c r="AP1" s="207" t="s">
        <v>720</v>
      </c>
      <c r="AQ1" s="207" t="s">
        <v>721</v>
      </c>
      <c r="AR1" s="207" t="s">
        <v>722</v>
      </c>
      <c r="AS1" s="207" t="s">
        <v>723</v>
      </c>
      <c r="AT1" s="208" t="s">
        <v>724</v>
      </c>
    </row>
    <row r="2" spans="1:46" ht="60" customHeight="1" outlineLevel="1" x14ac:dyDescent="0.35">
      <c r="A2" s="200" t="s">
        <v>525</v>
      </c>
      <c r="B2" s="186" t="s">
        <v>2860</v>
      </c>
      <c r="C2" s="186"/>
      <c r="D2" s="189" t="s">
        <v>2861</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525</v>
      </c>
      <c r="B3" s="187" t="s">
        <v>2860</v>
      </c>
      <c r="C3" s="188" t="s">
        <v>2862</v>
      </c>
      <c r="D3" s="190" t="s">
        <v>2863</v>
      </c>
      <c r="E3" s="190" t="s">
        <v>2864</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525</v>
      </c>
      <c r="B4" s="187" t="s">
        <v>2860</v>
      </c>
      <c r="C4" s="188" t="s">
        <v>2865</v>
      </c>
      <c r="D4" s="190" t="s">
        <v>2866</v>
      </c>
      <c r="E4" s="190" t="s">
        <v>2867</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525</v>
      </c>
      <c r="B5" s="187" t="s">
        <v>2860</v>
      </c>
      <c r="C5" s="188" t="s">
        <v>2868</v>
      </c>
      <c r="D5" s="190" t="s">
        <v>2869</v>
      </c>
      <c r="E5" s="190" t="s">
        <v>2870</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525</v>
      </c>
      <c r="B6" s="187" t="s">
        <v>2860</v>
      </c>
      <c r="C6" s="188" t="s">
        <v>2871</v>
      </c>
      <c r="D6" s="190" t="s">
        <v>2872</v>
      </c>
      <c r="E6" s="190" t="s">
        <v>2873</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525</v>
      </c>
      <c r="B7" s="187" t="s">
        <v>2860</v>
      </c>
      <c r="C7" s="188" t="s">
        <v>2874</v>
      </c>
      <c r="D7" s="190" t="s">
        <v>2875</v>
      </c>
      <c r="E7" s="190" t="s">
        <v>2876</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525</v>
      </c>
      <c r="B8" s="187" t="s">
        <v>2860</v>
      </c>
      <c r="C8" s="188" t="s">
        <v>2877</v>
      </c>
      <c r="D8" s="190" t="s">
        <v>2878</v>
      </c>
      <c r="E8" s="190" t="s">
        <v>2879</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525</v>
      </c>
      <c r="B9" s="187" t="s">
        <v>2860</v>
      </c>
      <c r="C9" s="188" t="s">
        <v>2880</v>
      </c>
      <c r="D9" s="190" t="s">
        <v>2881</v>
      </c>
      <c r="E9" s="190" t="s">
        <v>2882</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525</v>
      </c>
      <c r="B10" s="187" t="s">
        <v>2860</v>
      </c>
      <c r="C10" s="188" t="s">
        <v>2883</v>
      </c>
      <c r="D10" s="190" t="s">
        <v>2884</v>
      </c>
      <c r="E10" s="190" t="s">
        <v>2885</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525</v>
      </c>
      <c r="B11" s="187" t="s">
        <v>2860</v>
      </c>
      <c r="C11" s="188" t="s">
        <v>2886</v>
      </c>
      <c r="D11" s="190" t="s">
        <v>2887</v>
      </c>
      <c r="E11" s="190" t="s">
        <v>2888</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525</v>
      </c>
      <c r="B12" s="187" t="s">
        <v>2860</v>
      </c>
      <c r="C12" s="188" t="s">
        <v>2889</v>
      </c>
      <c r="D12" s="190" t="s">
        <v>2890</v>
      </c>
      <c r="E12" s="190" t="s">
        <v>2891</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525</v>
      </c>
      <c r="B13" s="187" t="s">
        <v>2860</v>
      </c>
      <c r="C13" s="188" t="s">
        <v>2892</v>
      </c>
      <c r="D13" s="190" t="s">
        <v>2893</v>
      </c>
      <c r="E13" s="190" t="s">
        <v>2894</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525</v>
      </c>
      <c r="B14" s="187" t="s">
        <v>2860</v>
      </c>
      <c r="C14" s="188" t="s">
        <v>2895</v>
      </c>
      <c r="D14" s="190" t="s">
        <v>2896</v>
      </c>
      <c r="E14" s="190" t="s">
        <v>2897</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525</v>
      </c>
      <c r="B15" s="187" t="s">
        <v>2860</v>
      </c>
      <c r="C15" s="188" t="s">
        <v>2898</v>
      </c>
      <c r="D15" s="190" t="s">
        <v>2899</v>
      </c>
      <c r="E15" s="190" t="s">
        <v>2900</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525</v>
      </c>
      <c r="B16" s="187" t="s">
        <v>2860</v>
      </c>
      <c r="C16" s="188" t="s">
        <v>2901</v>
      </c>
      <c r="D16" s="190" t="s">
        <v>2902</v>
      </c>
      <c r="E16" s="190" t="s">
        <v>2903</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525</v>
      </c>
      <c r="B17" s="187" t="s">
        <v>2860</v>
      </c>
      <c r="C17" s="188" t="s">
        <v>2904</v>
      </c>
      <c r="D17" s="190" t="s">
        <v>2905</v>
      </c>
      <c r="E17" s="190" t="s">
        <v>2906</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525</v>
      </c>
      <c r="B18" s="187" t="s">
        <v>2860</v>
      </c>
      <c r="C18" s="188" t="s">
        <v>2907</v>
      </c>
      <c r="D18" s="190" t="s">
        <v>2908</v>
      </c>
      <c r="E18" s="190" t="s">
        <v>2909</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525</v>
      </c>
      <c r="B19" s="186" t="s">
        <v>2910</v>
      </c>
      <c r="C19" s="186"/>
      <c r="D19" s="189" t="s">
        <v>2911</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525</v>
      </c>
      <c r="B20" s="187" t="s">
        <v>2910</v>
      </c>
      <c r="C20" s="188" t="s">
        <v>2912</v>
      </c>
      <c r="D20" s="190" t="s">
        <v>2913</v>
      </c>
      <c r="E20" s="190" t="s">
        <v>2914</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525</v>
      </c>
      <c r="B21" s="187" t="s">
        <v>2910</v>
      </c>
      <c r="C21" s="188" t="s">
        <v>2915</v>
      </c>
      <c r="D21" s="190" t="s">
        <v>2916</v>
      </c>
      <c r="E21" s="190" t="s">
        <v>2917</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525</v>
      </c>
      <c r="B22" s="187" t="s">
        <v>2910</v>
      </c>
      <c r="C22" s="188" t="s">
        <v>2918</v>
      </c>
      <c r="D22" s="190" t="s">
        <v>2919</v>
      </c>
      <c r="E22" s="190" t="s">
        <v>2920</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525</v>
      </c>
      <c r="B23" s="187" t="s">
        <v>2910</v>
      </c>
      <c r="C23" s="188" t="s">
        <v>2921</v>
      </c>
      <c r="D23" s="190" t="s">
        <v>2922</v>
      </c>
      <c r="E23" s="190" t="s">
        <v>2923</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525</v>
      </c>
      <c r="B24" s="187" t="s">
        <v>2910</v>
      </c>
      <c r="C24" s="188" t="s">
        <v>2924</v>
      </c>
      <c r="D24" s="190" t="s">
        <v>2925</v>
      </c>
      <c r="E24" s="190" t="s">
        <v>2926</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525</v>
      </c>
      <c r="B25" s="187" t="s">
        <v>2910</v>
      </c>
      <c r="C25" s="188" t="s">
        <v>2927</v>
      </c>
      <c r="D25" s="190" t="s">
        <v>2928</v>
      </c>
      <c r="E25" s="190" t="s">
        <v>2929</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525</v>
      </c>
      <c r="B26" s="187" t="s">
        <v>2910</v>
      </c>
      <c r="C26" s="188" t="s">
        <v>2930</v>
      </c>
      <c r="D26" s="190" t="s">
        <v>2931</v>
      </c>
      <c r="E26" s="190" t="s">
        <v>2932</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525</v>
      </c>
      <c r="B27" s="187" t="s">
        <v>2910</v>
      </c>
      <c r="C27" s="188" t="s">
        <v>2933</v>
      </c>
      <c r="D27" s="190" t="s">
        <v>2934</v>
      </c>
      <c r="E27" s="190" t="s">
        <v>2935</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525</v>
      </c>
      <c r="B28" s="187" t="s">
        <v>2910</v>
      </c>
      <c r="C28" s="188" t="s">
        <v>2936</v>
      </c>
      <c r="D28" s="190" t="s">
        <v>2937</v>
      </c>
      <c r="E28" s="190" t="s">
        <v>2938</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525</v>
      </c>
      <c r="B29" s="187" t="s">
        <v>2910</v>
      </c>
      <c r="C29" s="188" t="s">
        <v>2939</v>
      </c>
      <c r="D29" s="190" t="s">
        <v>2940</v>
      </c>
      <c r="E29" s="190" t="s">
        <v>2941</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525</v>
      </c>
      <c r="B30" s="187" t="s">
        <v>2910</v>
      </c>
      <c r="C30" s="188" t="s">
        <v>2942</v>
      </c>
      <c r="D30" s="190" t="s">
        <v>2943</v>
      </c>
      <c r="E30" s="190" t="s">
        <v>2944</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525</v>
      </c>
      <c r="B31" s="187" t="s">
        <v>2910</v>
      </c>
      <c r="C31" s="188" t="s">
        <v>2945</v>
      </c>
      <c r="D31" s="190" t="s">
        <v>2946</v>
      </c>
      <c r="E31" s="190" t="s">
        <v>2947</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2948</v>
      </c>
      <c r="B32" s="186"/>
      <c r="C32" s="186"/>
      <c r="D32" s="189" t="s">
        <v>2949</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2948</v>
      </c>
      <c r="B33" s="187"/>
      <c r="C33" s="188" t="s">
        <v>2950</v>
      </c>
      <c r="D33" s="190" t="s">
        <v>2951</v>
      </c>
      <c r="E33" s="190" t="s">
        <v>2952</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2948</v>
      </c>
      <c r="B34" s="187"/>
      <c r="C34" s="188" t="s">
        <v>2953</v>
      </c>
      <c r="D34" s="190" t="s">
        <v>2954</v>
      </c>
      <c r="E34" s="190" t="s">
        <v>2955</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2948</v>
      </c>
      <c r="B35" s="187"/>
      <c r="C35" s="188" t="s">
        <v>2956</v>
      </c>
      <c r="D35" s="190" t="s">
        <v>2957</v>
      </c>
      <c r="E35" s="190" t="s">
        <v>2958</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2948</v>
      </c>
      <c r="B36" s="186" t="s">
        <v>2959</v>
      </c>
      <c r="C36" s="186"/>
      <c r="D36" s="189" t="s">
        <v>2960</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2948</v>
      </c>
      <c r="B37" s="187" t="s">
        <v>2959</v>
      </c>
      <c r="C37" s="188" t="s">
        <v>2961</v>
      </c>
      <c r="D37" s="190" t="s">
        <v>2962</v>
      </c>
      <c r="E37" s="190" t="s">
        <v>2963</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2948</v>
      </c>
      <c r="B38" s="187" t="s">
        <v>2959</v>
      </c>
      <c r="C38" s="188" t="s">
        <v>2964</v>
      </c>
      <c r="D38" s="190" t="s">
        <v>2965</v>
      </c>
      <c r="E38" s="190" t="s">
        <v>2966</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2948</v>
      </c>
      <c r="B39" s="187" t="s">
        <v>2959</v>
      </c>
      <c r="C39" s="188" t="s">
        <v>2967</v>
      </c>
      <c r="D39" s="190" t="s">
        <v>2968</v>
      </c>
      <c r="E39" s="190" t="s">
        <v>2969</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2948</v>
      </c>
      <c r="B40" s="187" t="s">
        <v>2959</v>
      </c>
      <c r="C40" s="188" t="s">
        <v>2970</v>
      </c>
      <c r="D40" s="190" t="s">
        <v>2971</v>
      </c>
      <c r="E40" s="190" t="s">
        <v>2972</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2948</v>
      </c>
      <c r="B41" s="187" t="s">
        <v>2959</v>
      </c>
      <c r="C41" s="188" t="s">
        <v>2973</v>
      </c>
      <c r="D41" s="190" t="s">
        <v>2974</v>
      </c>
      <c r="E41" s="190" t="s">
        <v>2975</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2948</v>
      </c>
      <c r="B42" s="187" t="s">
        <v>2959</v>
      </c>
      <c r="C42" s="188" t="s">
        <v>2976</v>
      </c>
      <c r="D42" s="190" t="s">
        <v>2977</v>
      </c>
      <c r="E42" s="190" t="s">
        <v>2978</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2948</v>
      </c>
      <c r="B43" s="187" t="s">
        <v>2959</v>
      </c>
      <c r="C43" s="188" t="s">
        <v>2979</v>
      </c>
      <c r="D43" s="190" t="s">
        <v>2980</v>
      </c>
      <c r="E43" s="190" t="s">
        <v>2981</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2948</v>
      </c>
      <c r="B44" s="187" t="s">
        <v>2959</v>
      </c>
      <c r="C44" s="188" t="s">
        <v>2982</v>
      </c>
      <c r="D44" s="190" t="s">
        <v>2983</v>
      </c>
      <c r="E44" s="190" t="s">
        <v>2984</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2948</v>
      </c>
      <c r="B45" s="187" t="s">
        <v>2959</v>
      </c>
      <c r="C45" s="188" t="s">
        <v>2985</v>
      </c>
      <c r="D45" s="190" t="s">
        <v>2986</v>
      </c>
      <c r="E45" s="190" t="s">
        <v>2987</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2948</v>
      </c>
      <c r="B46" s="187" t="s">
        <v>2959</v>
      </c>
      <c r="C46" s="188" t="s">
        <v>2988</v>
      </c>
      <c r="D46" s="190" t="s">
        <v>2989</v>
      </c>
      <c r="E46" s="190" t="s">
        <v>2990</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2948</v>
      </c>
      <c r="B47" s="187" t="s">
        <v>2959</v>
      </c>
      <c r="C47" s="188" t="s">
        <v>2991</v>
      </c>
      <c r="D47" s="190" t="s">
        <v>2992</v>
      </c>
      <c r="E47" s="190" t="s">
        <v>2993</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2948</v>
      </c>
      <c r="B48" s="187" t="s">
        <v>2959</v>
      </c>
      <c r="C48" s="188" t="s">
        <v>2994</v>
      </c>
      <c r="D48" s="190" t="s">
        <v>2995</v>
      </c>
      <c r="E48" s="190" t="s">
        <v>2996</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2948</v>
      </c>
      <c r="B49" s="187" t="s">
        <v>2959</v>
      </c>
      <c r="C49" s="188" t="s">
        <v>2997</v>
      </c>
      <c r="D49" s="190" t="s">
        <v>2998</v>
      </c>
      <c r="E49" s="190" t="s">
        <v>2999</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2948</v>
      </c>
      <c r="B50" s="187" t="s">
        <v>2959</v>
      </c>
      <c r="C50" s="188" t="s">
        <v>3000</v>
      </c>
      <c r="D50" s="190" t="s">
        <v>3001</v>
      </c>
      <c r="E50" s="190" t="s">
        <v>3002</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2948</v>
      </c>
      <c r="B51" s="186" t="s">
        <v>3003</v>
      </c>
      <c r="C51" s="186"/>
      <c r="D51" s="189" t="s">
        <v>3004</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2948</v>
      </c>
      <c r="B52" s="187" t="s">
        <v>3003</v>
      </c>
      <c r="C52" s="188" t="s">
        <v>3005</v>
      </c>
      <c r="D52" s="190" t="s">
        <v>3006</v>
      </c>
      <c r="E52" s="190" t="s">
        <v>3007</v>
      </c>
      <c r="F52" s="192">
        <f>IF(COUNTIF(G52:AT52,"&lt;&gt;")=0,"",SUMPRODUCT(((Recommendations[ImplStatus]="Implemented")+(Recommendations[ImplStatus]="Compensated"))*ISNUMBER(MATCH(Recommendations[Id],G52:AT52,0)))/COUNTIF(G52:AT52,"&lt;&gt;"))</f>
        <v>0</v>
      </c>
      <c r="G52" s="194" t="s">
        <v>29</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2948</v>
      </c>
      <c r="B53" s="187" t="s">
        <v>3003</v>
      </c>
      <c r="C53" s="188" t="s">
        <v>3008</v>
      </c>
      <c r="D53" s="190" t="s">
        <v>3009</v>
      </c>
      <c r="E53" s="190" t="s">
        <v>3010</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2948</v>
      </c>
      <c r="B54" s="187" t="s">
        <v>3003</v>
      </c>
      <c r="C54" s="188" t="s">
        <v>3011</v>
      </c>
      <c r="D54" s="190" t="s">
        <v>3012</v>
      </c>
      <c r="E54" s="190" t="s">
        <v>3013</v>
      </c>
      <c r="F54" s="192">
        <f>IF(COUNTIF(G54:AT54,"&lt;&gt;")=0,"",SUMPRODUCT(((Recommendations[ImplStatus]="Implemented")+(Recommendations[ImplStatus]="Compensated"))*ISNUMBER(MATCH(Recommendations[Id],G54:AT54,0)))/COUNTIF(G54:AT54,"&lt;&gt;"))</f>
        <v>0</v>
      </c>
      <c r="G54" s="194" t="s">
        <v>304</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2948</v>
      </c>
      <c r="B55" s="187" t="s">
        <v>3003</v>
      </c>
      <c r="C55" s="188" t="s">
        <v>3014</v>
      </c>
      <c r="D55" s="190" t="s">
        <v>3015</v>
      </c>
      <c r="E55" s="190" t="s">
        <v>3016</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2948</v>
      </c>
      <c r="B56" s="187" t="s">
        <v>3003</v>
      </c>
      <c r="C56" s="188" t="s">
        <v>3017</v>
      </c>
      <c r="D56" s="190" t="s">
        <v>3018</v>
      </c>
      <c r="E56" s="190" t="s">
        <v>3019</v>
      </c>
      <c r="F56" s="192">
        <f>IF(COUNTIF(G56:AT56,"&lt;&gt;")=0,"",SUMPRODUCT(((Recommendations[ImplStatus]="Implemented")+(Recommendations[ImplStatus]="Compensated"))*ISNUMBER(MATCH(Recommendations[Id],G56:AT56,0)))/COUNTIF(G56:AT56,"&lt;&gt;"))</f>
        <v>0</v>
      </c>
      <c r="G56" s="194" t="s">
        <v>309</v>
      </c>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2948</v>
      </c>
      <c r="B57" s="187" t="s">
        <v>3003</v>
      </c>
      <c r="C57" s="188" t="s">
        <v>3020</v>
      </c>
      <c r="D57" s="190" t="s">
        <v>3021</v>
      </c>
      <c r="E57" s="190" t="s">
        <v>3022</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2948</v>
      </c>
      <c r="B58" s="187" t="s">
        <v>3003</v>
      </c>
      <c r="C58" s="188" t="s">
        <v>3023</v>
      </c>
      <c r="D58" s="190" t="s">
        <v>3024</v>
      </c>
      <c r="E58" s="190" t="s">
        <v>3025</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2948</v>
      </c>
      <c r="B59" s="187" t="s">
        <v>3003</v>
      </c>
      <c r="C59" s="188" t="s">
        <v>3026</v>
      </c>
      <c r="D59" s="190" t="s">
        <v>3027</v>
      </c>
      <c r="E59" s="190" t="s">
        <v>3028</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2948</v>
      </c>
      <c r="B60" s="187" t="s">
        <v>3029</v>
      </c>
      <c r="C60" s="188" t="s">
        <v>3030</v>
      </c>
      <c r="D60" s="190" t="s">
        <v>3031</v>
      </c>
      <c r="E60" s="190" t="s">
        <v>3032</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2948</v>
      </c>
      <c r="B61" s="187" t="s">
        <v>3029</v>
      </c>
      <c r="C61" s="188" t="s">
        <v>3033</v>
      </c>
      <c r="D61" s="190" t="s">
        <v>3034</v>
      </c>
      <c r="E61" s="190" t="s">
        <v>3035</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2948</v>
      </c>
      <c r="B62" s="186" t="s">
        <v>3036</v>
      </c>
      <c r="C62" s="186"/>
      <c r="D62" s="189" t="s">
        <v>3037</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2948</v>
      </c>
      <c r="B63" s="187" t="s">
        <v>3036</v>
      </c>
      <c r="C63" s="188" t="s">
        <v>3038</v>
      </c>
      <c r="D63" s="190" t="s">
        <v>3039</v>
      </c>
      <c r="E63" s="190" t="s">
        <v>3040</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2948</v>
      </c>
      <c r="B64" s="187" t="s">
        <v>3036</v>
      </c>
      <c r="C64" s="188" t="s">
        <v>3041</v>
      </c>
      <c r="D64" s="190" t="s">
        <v>3042</v>
      </c>
      <c r="E64" s="190" t="s">
        <v>3043</v>
      </c>
      <c r="F64" s="192">
        <f>IF(COUNTIF(G64:AT64,"&lt;&gt;")=0,"",SUMPRODUCT(((Recommendations[ImplStatus]="Implemented")+(Recommendations[ImplStatus]="Compensated"))*ISNUMBER(MATCH(Recommendations[Id],G64:AT64,0)))/COUNTIF(G64:AT64,"&lt;&gt;"))</f>
        <v>0</v>
      </c>
      <c r="G64" s="194" t="s">
        <v>18</v>
      </c>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2948</v>
      </c>
      <c r="B65" s="187" t="s">
        <v>3036</v>
      </c>
      <c r="C65" s="188" t="s">
        <v>3044</v>
      </c>
      <c r="D65" s="190" t="s">
        <v>3045</v>
      </c>
      <c r="E65" s="190" t="s">
        <v>3046</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2948</v>
      </c>
      <c r="B66" s="187" t="s">
        <v>3036</v>
      </c>
      <c r="C66" s="188" t="s">
        <v>3047</v>
      </c>
      <c r="D66" s="190" t="s">
        <v>3048</v>
      </c>
      <c r="E66" s="190" t="s">
        <v>3049</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2948</v>
      </c>
      <c r="B67" s="187" t="s">
        <v>3036</v>
      </c>
      <c r="C67" s="188" t="s">
        <v>3050</v>
      </c>
      <c r="D67" s="190" t="s">
        <v>3051</v>
      </c>
      <c r="E67" s="190" t="s">
        <v>3052</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2948</v>
      </c>
      <c r="B68" s="187" t="s">
        <v>3036</v>
      </c>
      <c r="C68" s="188" t="s">
        <v>3053</v>
      </c>
      <c r="D68" s="190" t="s">
        <v>3054</v>
      </c>
      <c r="E68" s="190" t="s">
        <v>3055</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2948</v>
      </c>
      <c r="B69" s="187" t="s">
        <v>3036</v>
      </c>
      <c r="C69" s="188" t="s">
        <v>3056</v>
      </c>
      <c r="D69" s="190" t="s">
        <v>3057</v>
      </c>
      <c r="E69" s="190" t="s">
        <v>3058</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2948</v>
      </c>
      <c r="B70" s="187" t="s">
        <v>3036</v>
      </c>
      <c r="C70" s="188" t="s">
        <v>3059</v>
      </c>
      <c r="D70" s="190" t="s">
        <v>3060</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2948</v>
      </c>
      <c r="B71" s="187" t="s">
        <v>3036</v>
      </c>
      <c r="C71" s="188" t="s">
        <v>3061</v>
      </c>
      <c r="D71" s="190" t="s">
        <v>3062</v>
      </c>
      <c r="E71" s="190" t="s">
        <v>3063</v>
      </c>
      <c r="F71" s="192">
        <f>IF(COUNTIF(G71:AT71,"&lt;&gt;")=0,"",SUMPRODUCT(((Recommendations[ImplStatus]="Implemented")+(Recommendations[ImplStatus]="Compensated"))*ISNUMBER(MATCH(Recommendations[Id],G71:AT71,0)))/COUNTIF(G71:AT71,"&lt;&gt;"))</f>
        <v>0</v>
      </c>
      <c r="G71" s="194" t="s">
        <v>45</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2948</v>
      </c>
      <c r="B72" s="187" t="s">
        <v>3036</v>
      </c>
      <c r="C72" s="188" t="s">
        <v>3064</v>
      </c>
      <c r="D72" s="190" t="s">
        <v>3065</v>
      </c>
      <c r="E72" s="190" t="s">
        <v>3066</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2948</v>
      </c>
      <c r="B73" s="187" t="s">
        <v>3036</v>
      </c>
      <c r="C73" s="188" t="s">
        <v>3067</v>
      </c>
      <c r="D73" s="190" t="s">
        <v>3068</v>
      </c>
      <c r="E73" s="190" t="s">
        <v>3069</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2948</v>
      </c>
      <c r="B74" s="187" t="s">
        <v>3036</v>
      </c>
      <c r="C74" s="188" t="s">
        <v>3070</v>
      </c>
      <c r="D74" s="190" t="s">
        <v>3071</v>
      </c>
      <c r="E74" s="190" t="s">
        <v>3072</v>
      </c>
      <c r="F74" s="192">
        <f>IF(COUNTIF(G74:AT74,"&lt;&gt;")=0,"",SUMPRODUCT(((Recommendations[ImplStatus]="Implemented")+(Recommendations[ImplStatus]="Compensated"))*ISNUMBER(MATCH(Recommendations[Id],G74:AT74,0)))/COUNTIF(G74:AT74,"&lt;&gt;"))</f>
        <v>0</v>
      </c>
      <c r="G74" s="194" t="s">
        <v>45</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2948</v>
      </c>
      <c r="B75" s="187" t="s">
        <v>3036</v>
      </c>
      <c r="C75" s="188" t="s">
        <v>3073</v>
      </c>
      <c r="D75" s="190" t="s">
        <v>3074</v>
      </c>
      <c r="E75" s="190" t="s">
        <v>3075</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2948</v>
      </c>
      <c r="B76" s="187" t="s">
        <v>3036</v>
      </c>
      <c r="C76" s="188" t="s">
        <v>3076</v>
      </c>
      <c r="D76" s="190" t="s">
        <v>3077</v>
      </c>
      <c r="E76" s="190" t="s">
        <v>3078</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2948</v>
      </c>
      <c r="B77" s="187" t="s">
        <v>3036</v>
      </c>
      <c r="C77" s="188" t="s">
        <v>3079</v>
      </c>
      <c r="D77" s="190" t="s">
        <v>3080</v>
      </c>
      <c r="E77" s="190" t="s">
        <v>3081</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2948</v>
      </c>
      <c r="B78" s="187" t="s">
        <v>3036</v>
      </c>
      <c r="C78" s="188" t="s">
        <v>3082</v>
      </c>
      <c r="D78" s="190" t="s">
        <v>3083</v>
      </c>
      <c r="E78" s="190" t="s">
        <v>3084</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2948</v>
      </c>
      <c r="B79" s="186" t="s">
        <v>3036</v>
      </c>
      <c r="C79" s="186"/>
      <c r="D79" s="189" t="s">
        <v>3085</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3086</v>
      </c>
      <c r="B80" s="187"/>
      <c r="C80" s="188" t="s">
        <v>3087</v>
      </c>
      <c r="D80" s="190" t="s">
        <v>3088</v>
      </c>
      <c r="E80" s="190" t="s">
        <v>3089</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3086</v>
      </c>
      <c r="B81" s="187"/>
      <c r="C81" s="188" t="s">
        <v>3090</v>
      </c>
      <c r="D81" s="190" t="s">
        <v>3091</v>
      </c>
      <c r="E81" s="190" t="s">
        <v>3092</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3086</v>
      </c>
      <c r="B82" s="187"/>
      <c r="C82" s="188" t="s">
        <v>3093</v>
      </c>
      <c r="D82" s="190" t="s">
        <v>3094</v>
      </c>
      <c r="E82" s="190" t="s">
        <v>3095</v>
      </c>
      <c r="F82" s="192">
        <f>IF(COUNTIF(G82:AT82,"&lt;&gt;")=0,"",SUMPRODUCT(((Recommendations[ImplStatus]="Implemented")+(Recommendations[ImplStatus]="Compensated"))*ISNUMBER(MATCH(Recommendations[Id],G82:AT82,0)))/COUNTIF(G82:AT82,"&lt;&gt;"))</f>
        <v>0</v>
      </c>
      <c r="G82" s="194" t="s">
        <v>253</v>
      </c>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3086</v>
      </c>
      <c r="B83" s="187"/>
      <c r="C83" s="188" t="s">
        <v>3096</v>
      </c>
      <c r="D83" s="190" t="s">
        <v>3097</v>
      </c>
      <c r="E83" s="190" t="s">
        <v>3098</v>
      </c>
      <c r="F83" s="192">
        <f>IF(COUNTIF(G83:AT83,"&lt;&gt;")=0,"",SUMPRODUCT(((Recommendations[ImplStatus]="Implemented")+(Recommendations[ImplStatus]="Compensated"))*ISNUMBER(MATCH(Recommendations[Id],G83:AT83,0)))/COUNTIF(G83:AT83,"&lt;&gt;"))</f>
        <v>0</v>
      </c>
      <c r="G83" s="194" t="s">
        <v>248</v>
      </c>
      <c r="H83" s="194" t="s">
        <v>264</v>
      </c>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3086</v>
      </c>
      <c r="B84" s="186"/>
      <c r="C84" s="186"/>
      <c r="D84" s="189" t="s">
        <v>3099</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3100</v>
      </c>
      <c r="B85" s="187"/>
      <c r="C85" s="188" t="s">
        <v>3101</v>
      </c>
      <c r="D85" s="190" t="s">
        <v>3102</v>
      </c>
      <c r="E85" s="190" t="s">
        <v>3103</v>
      </c>
      <c r="F85" s="192">
        <f>IF(COUNTIF(G85:AT85,"&lt;&gt;")=0,"",SUMPRODUCT(((Recommendations[ImplStatus]="Implemented")+(Recommendations[ImplStatus]="Compensated"))*ISNUMBER(MATCH(Recommendations[Id],G85:AT85,0)))/COUNTIF(G85:AT85,"&lt;&gt;"))</f>
        <v>0</v>
      </c>
      <c r="G85" s="194" t="s">
        <v>243</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3100</v>
      </c>
      <c r="B86" s="187"/>
      <c r="C86" s="188" t="s">
        <v>3104</v>
      </c>
      <c r="D86" s="190" t="s">
        <v>3105</v>
      </c>
      <c r="E86" s="190" t="s">
        <v>3106</v>
      </c>
      <c r="F86" s="192">
        <f>IF(COUNTIF(G86:AT86,"&lt;&gt;")=0,"",SUMPRODUCT(((Recommendations[ImplStatus]="Implemented")+(Recommendations[ImplStatus]="Compensated"))*ISNUMBER(MATCH(Recommendations[Id],G86:AT86,0)))/COUNTIF(G86:AT86,"&lt;&gt;"))</f>
        <v>0</v>
      </c>
      <c r="G86" s="194" t="s">
        <v>237</v>
      </c>
      <c r="H86" s="194" t="s">
        <v>243</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3100</v>
      </c>
      <c r="B87" s="187"/>
      <c r="C87" s="188" t="s">
        <v>3107</v>
      </c>
      <c r="D87" s="190" t="s">
        <v>3108</v>
      </c>
      <c r="E87" s="190" t="s">
        <v>3109</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3100</v>
      </c>
      <c r="B88" s="187"/>
      <c r="C88" s="188" t="s">
        <v>3110</v>
      </c>
      <c r="D88" s="190" t="s">
        <v>3111</v>
      </c>
      <c r="E88" s="190" t="s">
        <v>3112</v>
      </c>
      <c r="F88" s="192">
        <f>IF(COUNTIF(G88:AT88,"&lt;&gt;")=0,"",SUMPRODUCT(((Recommendations[ImplStatus]="Implemented")+(Recommendations[ImplStatus]="Compensated"))*ISNUMBER(MATCH(Recommendations[Id],G88:AT88,0)))/COUNTIF(G88:AT88,"&lt;&gt;"))</f>
        <v>0</v>
      </c>
      <c r="G88" s="194" t="s">
        <v>248</v>
      </c>
      <c r="H88" s="194" t="s">
        <v>275</v>
      </c>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3100</v>
      </c>
      <c r="B89" s="187"/>
      <c r="C89" s="188" t="s">
        <v>3113</v>
      </c>
      <c r="D89" s="190" t="s">
        <v>3114</v>
      </c>
      <c r="E89" s="190" t="s">
        <v>3115</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3100</v>
      </c>
      <c r="B90" s="186" t="s">
        <v>3116</v>
      </c>
      <c r="C90" s="186"/>
      <c r="D90" s="189" t="s">
        <v>3117</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3100</v>
      </c>
      <c r="B91" s="187" t="s">
        <v>3116</v>
      </c>
      <c r="C91" s="188" t="s">
        <v>3118</v>
      </c>
      <c r="D91" s="190" t="s">
        <v>3119</v>
      </c>
      <c r="E91" s="190" t="s">
        <v>3120</v>
      </c>
      <c r="F91" s="192">
        <f>IF(COUNTIF(G91:AT91,"&lt;&gt;")=0,"",SUMPRODUCT(((Recommendations[ImplStatus]="Implemented")+(Recommendations[ImplStatus]="Compensated"))*ISNUMBER(MATCH(Recommendations[Id],G91:AT91,0)))/COUNTIF(G91:AT91,"&lt;&gt;"))</f>
        <v>0</v>
      </c>
      <c r="G91" s="194" t="s">
        <v>287</v>
      </c>
      <c r="H91" s="194" t="s">
        <v>321</v>
      </c>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3100</v>
      </c>
      <c r="B92" s="187" t="s">
        <v>3116</v>
      </c>
      <c r="C92" s="188" t="s">
        <v>3121</v>
      </c>
      <c r="D92" s="190" t="s">
        <v>3122</v>
      </c>
      <c r="E92" s="190" t="s">
        <v>3123</v>
      </c>
      <c r="F92" s="192">
        <f>IF(COUNTIF(G92:AT92,"&lt;&gt;")=0,"",SUMPRODUCT(((Recommendations[ImplStatus]="Implemented")+(Recommendations[ImplStatus]="Compensated"))*ISNUMBER(MATCH(Recommendations[Id],G92:AT92,0)))/COUNTIF(G92:AT92,"&lt;&gt;"))</f>
        <v>0</v>
      </c>
      <c r="G92" s="194" t="s">
        <v>321</v>
      </c>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3116</v>
      </c>
      <c r="C93" s="188" t="s">
        <v>3124</v>
      </c>
      <c r="D93" s="190" t="s">
        <v>3125</v>
      </c>
      <c r="E93" s="190" t="s">
        <v>3126</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3116</v>
      </c>
      <c r="C94" s="188" t="s">
        <v>3127</v>
      </c>
      <c r="D94" s="190" t="s">
        <v>3128</v>
      </c>
      <c r="E94" s="190" t="s">
        <v>3129</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3116</v>
      </c>
      <c r="C95" s="188" t="s">
        <v>3130</v>
      </c>
      <c r="D95" s="190" t="s">
        <v>3131</v>
      </c>
      <c r="E95" s="190" t="s">
        <v>3132</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3116</v>
      </c>
      <c r="C96" s="188" t="s">
        <v>3133</v>
      </c>
      <c r="D96" s="190" t="s">
        <v>3134</v>
      </c>
      <c r="E96" s="190" t="s">
        <v>3135</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3116</v>
      </c>
      <c r="C97" s="188" t="s">
        <v>3136</v>
      </c>
      <c r="D97" s="190" t="s">
        <v>3137</v>
      </c>
      <c r="E97" s="190" t="s">
        <v>3138</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3116</v>
      </c>
      <c r="C98" s="188" t="s">
        <v>3139</v>
      </c>
      <c r="D98" s="190" t="s">
        <v>3140</v>
      </c>
      <c r="E98" s="190" t="s">
        <v>3141</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3142</v>
      </c>
      <c r="C99" s="186"/>
      <c r="D99" s="189" t="s">
        <v>3143</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3142</v>
      </c>
      <c r="C100" s="188" t="s">
        <v>3144</v>
      </c>
      <c r="D100" s="190" t="s">
        <v>3145</v>
      </c>
      <c r="E100" s="190" t="s">
        <v>3146</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3142</v>
      </c>
      <c r="C101" s="188" t="s">
        <v>3147</v>
      </c>
      <c r="D101" s="190" t="s">
        <v>3148</v>
      </c>
      <c r="E101" s="190" t="s">
        <v>3149</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3142</v>
      </c>
      <c r="C102" s="188" t="s">
        <v>3150</v>
      </c>
      <c r="D102" s="190" t="s">
        <v>3151</v>
      </c>
      <c r="E102" s="190" t="s">
        <v>3152</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3142</v>
      </c>
      <c r="C103" s="188" t="s">
        <v>3153</v>
      </c>
      <c r="D103" s="190" t="s">
        <v>3154</v>
      </c>
      <c r="E103" s="190" t="s">
        <v>3155</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3142</v>
      </c>
      <c r="C104" s="196" t="s">
        <v>3156</v>
      </c>
      <c r="D104" s="197" t="s">
        <v>3157</v>
      </c>
      <c r="E104" s="197" t="s">
        <v>3158</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434</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IFERROR(INDEX('Recommendations'!$I$2:$I$73, MATCH(G2,'Recommendations'!$B$2:$B$73,0))="Implemented", FALSE))</xm:f>
            <x14:dxf>
              <font>
                <color rgb="FF000000"/>
              </font>
              <fill>
                <patternFill>
                  <bgColor rgb="FF3C7D22"/>
                </patternFill>
              </fill>
            </x14:dxf>
          </x14:cfRule>
          <x14:cfRule type="expression" priority="2" id="{00000000-000E-0000-0800-000002000000}">
            <xm:f>AND(G2&lt;&gt;"", IFERROR(INDEX('Recommendations'!$I$2:$I$73, MATCH(G2,'Recommendations'!$B$2:$B$73,0))="Compensated", FALSE))</xm:f>
            <x14:dxf>
              <font>
                <color rgb="FF000000"/>
              </font>
              <fill>
                <patternFill>
                  <bgColor rgb="FFC6E0B4"/>
                </patternFill>
              </fill>
            </x14:dxf>
          </x14:cfRule>
          <x14:cfRule type="expression" priority="3" id="{00000000-000E-0000-0800-000003000000}">
            <xm:f>AND(G2&lt;&gt;"", IFERROR(INDEX('Recommendations'!$I$2:$I$73, MATCH(G2,'Recommendations'!$B$2:$B$73,0))="Testing", FALSE))</xm:f>
            <x14:dxf>
              <font>
                <color rgb="FF000000"/>
              </font>
              <fill>
                <patternFill>
                  <bgColor rgb="FFFFC000"/>
                </patternFill>
              </fill>
            </x14:dxf>
          </x14:cfRule>
          <x14:cfRule type="expression" priority="4" id="{00000000-000E-0000-0800-000004000000}">
            <xm:f>AND(G2&lt;&gt;"", IFERROR(INDEX('Recommendations'!$I$2:$I$73, MATCH(G2,'Recommendations'!$B$2:$B$73,0))="Failed", FALSE))</xm:f>
            <x14:dxf>
              <font>
                <color rgb="FF000000"/>
              </font>
              <fill>
                <patternFill>
                  <bgColor rgb="FFD82891"/>
                </patternFill>
              </fill>
            </x14:dxf>
          </x14:cfRule>
          <x14:cfRule type="expression" priority="5" id="{00000000-000E-0000-0800-000005000000}">
            <xm:f>AND(G2&lt;&gt;"", IFERROR(INDEX('Recommendations'!$I$2:$I$73, MATCH(G2,'Recommendations'!$B$2:$B$73,0))="Risk Accepted", FALSE))</xm:f>
            <x14:dxf>
              <font>
                <color rgb="FF000000"/>
              </font>
              <fill>
                <patternFill>
                  <bgColor rgb="FFD9D9D9"/>
                </patternFill>
              </fill>
            </x14:dxf>
          </x14:cfRule>
          <x14:cfRule type="expression" priority="6" id="{00000000-000E-0000-0800-000006000000}">
            <xm:f>AND(G2&lt;&gt;"", IFERROR(INDEX('Recommendations'!$I$2:$I$73, MATCH(G2,'Recommendations'!$B$2:$B$73,0))="N/A",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PostgreSQL 13 Benchmark - SHGIR</dc:title>
  <dc:subject>Generated on: 2026-06-08 22:05:32</dc:subject>
  <dc:creator>Anicet Fopa Tchoffo</dc:creator>
  <cp:keywords>Baseline;Hardening;CIS;Benchmark</cp:keywords>
  <dc:description>Baseline Developed By: Center for Internet Security (CIS)</dc:description>
  <cp:lastModifiedBy>Anicet Fopa Tchoffo</cp:lastModifiedBy>
  <dcterms:modified xsi:type="dcterms:W3CDTF">2026-06-08T21:05:44Z</dcterms:modified>
  <cp:category>CIS</cp:category>
  <cp:contentStatus>Draft</cp:contentStatus>
</cp:coreProperties>
</file>