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3A8FC822E9A13351D9ABB785451136D8427ABC61" xr6:coauthVersionLast="47" xr6:coauthVersionMax="47" xr10:uidLastSave="{FD473D00-AD46-482C-B9FC-3A28658D0CF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F84" i="3"/>
  <c r="D92" i="3" s="1"/>
  <c r="E84" i="3"/>
  <c r="D84" i="3"/>
  <c r="C84" i="3"/>
  <c r="F83" i="3"/>
  <c r="D91" i="3" s="1"/>
  <c r="E83" i="3"/>
  <c r="D83" i="3"/>
  <c r="C83" i="3"/>
  <c r="E82" i="3"/>
  <c r="D82" i="3"/>
  <c r="C82" i="3"/>
  <c r="W134" i="3" s="1"/>
  <c r="E81" i="3"/>
  <c r="D81" i="3"/>
  <c r="C81" i="3"/>
  <c r="U134" i="3" s="1"/>
  <c r="F80" i="3"/>
  <c r="T165" i="3" s="1"/>
  <c r="E80" i="3"/>
  <c r="D80" i="3"/>
  <c r="C80" i="3"/>
  <c r="S134" i="3" s="1"/>
  <c r="E66" i="3"/>
  <c r="D66" i="3"/>
  <c r="C66" i="3"/>
  <c r="F66" i="3" s="1"/>
  <c r="E65" i="3"/>
  <c r="D65" i="3"/>
  <c r="C65" i="3"/>
  <c r="F65" i="3" s="1"/>
  <c r="E47" i="3"/>
  <c r="D47" i="3"/>
  <c r="C47" i="3"/>
  <c r="F47" i="3" s="1"/>
  <c r="F46" i="3"/>
  <c r="E55" i="3" s="1"/>
  <c r="E46" i="3"/>
  <c r="D46" i="3"/>
  <c r="C46" i="3"/>
  <c r="E45" i="3"/>
  <c r="D45" i="3"/>
  <c r="C45" i="3"/>
  <c r="F45" i="3" s="1"/>
  <c r="E44" i="3"/>
  <c r="D44" i="3"/>
  <c r="C44" i="3"/>
  <c r="F44" i="3" s="1"/>
  <c r="E43" i="3"/>
  <c r="D43" i="3"/>
  <c r="C43" i="3"/>
  <c r="F43" i="3" s="1"/>
  <c r="E42" i="3"/>
  <c r="D42" i="3"/>
  <c r="C42" i="3"/>
  <c r="F42" i="3" s="1"/>
  <c r="E29" i="3"/>
  <c r="D29" i="3"/>
  <c r="C29" i="3"/>
  <c r="F29" i="3" s="1"/>
  <c r="E16" i="3"/>
  <c r="D16" i="3"/>
  <c r="C16" i="3"/>
  <c r="Q134" i="3" s="1"/>
  <c r="C9" i="3"/>
  <c r="D9" i="3" s="1"/>
  <c r="C8" i="3"/>
  <c r="D8" i="3" s="1"/>
  <c r="C7" i="3"/>
  <c r="D7" i="3" s="1"/>
  <c r="D33" i="3" l="1"/>
  <c r="C33" i="3"/>
  <c r="E33" i="3"/>
  <c r="E108" i="3"/>
  <c r="D108" i="3"/>
  <c r="C108" i="3"/>
  <c r="E53" i="3"/>
  <c r="D53" i="3"/>
  <c r="C53" i="3"/>
  <c r="E70" i="3"/>
  <c r="D70" i="3"/>
  <c r="C70" i="3"/>
  <c r="E109" i="3"/>
  <c r="D109" i="3"/>
  <c r="C109" i="3"/>
  <c r="E111" i="3"/>
  <c r="D111" i="3"/>
  <c r="C111" i="3"/>
  <c r="E56" i="3"/>
  <c r="C56" i="3"/>
  <c r="D56" i="3"/>
  <c r="C51" i="3"/>
  <c r="D51" i="3"/>
  <c r="E51" i="3"/>
  <c r="E52" i="3"/>
  <c r="D52" i="3"/>
  <c r="C52" i="3"/>
  <c r="E71" i="3"/>
  <c r="D71" i="3"/>
  <c r="C71" i="3"/>
  <c r="E54" i="3"/>
  <c r="D54" i="3"/>
  <c r="C54" i="3"/>
  <c r="E110" i="3"/>
  <c r="D110" i="3"/>
  <c r="C110" i="3"/>
  <c r="F82" i="3"/>
  <c r="E91" i="3"/>
  <c r="F16" i="3"/>
  <c r="E92" i="3"/>
  <c r="T136" i="3"/>
  <c r="T141" i="3"/>
  <c r="T146" i="3"/>
  <c r="T151" i="3"/>
  <c r="T156" i="3"/>
  <c r="T161" i="3"/>
  <c r="T166" i="3"/>
  <c r="C55" i="3"/>
  <c r="C88" i="3"/>
  <c r="T137" i="3"/>
  <c r="T142" i="3"/>
  <c r="T147" i="3"/>
  <c r="T152" i="3"/>
  <c r="T157" i="3"/>
  <c r="T162" i="3"/>
  <c r="D55" i="3"/>
  <c r="D88" i="3"/>
  <c r="E88" i="3"/>
  <c r="T138" i="3"/>
  <c r="T143" i="3"/>
  <c r="T148" i="3"/>
  <c r="T153" i="3"/>
  <c r="T158" i="3"/>
  <c r="T163" i="3"/>
  <c r="F81" i="3"/>
  <c r="T139" i="3"/>
  <c r="T144" i="3"/>
  <c r="T149" i="3"/>
  <c r="T154" i="3"/>
  <c r="T159" i="3"/>
  <c r="T164" i="3"/>
  <c r="C91" i="3"/>
  <c r="C92" i="3"/>
  <c r="T140" i="3"/>
  <c r="T145" i="3"/>
  <c r="T150" i="3"/>
  <c r="T155" i="3"/>
  <c r="T160" i="3"/>
  <c r="X164" i="3" l="1"/>
  <c r="X159" i="3"/>
  <c r="X154" i="3"/>
  <c r="X149" i="3"/>
  <c r="X144" i="3"/>
  <c r="X139" i="3"/>
  <c r="E90" i="3"/>
  <c r="D90" i="3"/>
  <c r="X163" i="3"/>
  <c r="X158" i="3"/>
  <c r="X153" i="3"/>
  <c r="X148" i="3"/>
  <c r="X143" i="3"/>
  <c r="X138" i="3"/>
  <c r="C90" i="3"/>
  <c r="X162" i="3"/>
  <c r="X157" i="3"/>
  <c r="X152" i="3"/>
  <c r="X147" i="3"/>
  <c r="X142" i="3"/>
  <c r="X137" i="3"/>
  <c r="X166" i="3"/>
  <c r="X161" i="3"/>
  <c r="X156" i="3"/>
  <c r="X151" i="3"/>
  <c r="X146" i="3"/>
  <c r="X141" i="3"/>
  <c r="X136" i="3"/>
  <c r="X165" i="3"/>
  <c r="X160" i="3"/>
  <c r="X155" i="3"/>
  <c r="X150" i="3"/>
  <c r="X145" i="3"/>
  <c r="X140" i="3"/>
  <c r="R165" i="3"/>
  <c r="R160" i="3"/>
  <c r="R155" i="3"/>
  <c r="R150" i="3"/>
  <c r="R145" i="3"/>
  <c r="R140" i="3"/>
  <c r="R164" i="3"/>
  <c r="R159" i="3"/>
  <c r="R154" i="3"/>
  <c r="R149" i="3"/>
  <c r="R144" i="3"/>
  <c r="R139" i="3"/>
  <c r="R163" i="3"/>
  <c r="R158" i="3"/>
  <c r="R153" i="3"/>
  <c r="R148" i="3"/>
  <c r="R143" i="3"/>
  <c r="R138" i="3"/>
  <c r="R162" i="3"/>
  <c r="R157" i="3"/>
  <c r="R152" i="3"/>
  <c r="R147" i="3"/>
  <c r="R142" i="3"/>
  <c r="R137" i="3"/>
  <c r="E20" i="3"/>
  <c r="R166" i="3"/>
  <c r="R161" i="3"/>
  <c r="R156" i="3"/>
  <c r="R151" i="3"/>
  <c r="R146" i="3"/>
  <c r="R141" i="3"/>
  <c r="R136" i="3"/>
  <c r="D20" i="3"/>
  <c r="C20" i="3"/>
  <c r="V165" i="3"/>
  <c r="V160" i="3"/>
  <c r="V155" i="3"/>
  <c r="V150" i="3"/>
  <c r="V145" i="3"/>
  <c r="V140" i="3"/>
  <c r="V164" i="3"/>
  <c r="V159" i="3"/>
  <c r="V154" i="3"/>
  <c r="V149" i="3"/>
  <c r="V144" i="3"/>
  <c r="V139" i="3"/>
  <c r="V163" i="3"/>
  <c r="V158" i="3"/>
  <c r="V153" i="3"/>
  <c r="V148" i="3"/>
  <c r="V143" i="3"/>
  <c r="V138" i="3"/>
  <c r="E89" i="3"/>
  <c r="V162" i="3"/>
  <c r="V157" i="3"/>
  <c r="V152" i="3"/>
  <c r="V147" i="3"/>
  <c r="V142" i="3"/>
  <c r="V137" i="3"/>
  <c r="C89" i="3"/>
  <c r="D89" i="3"/>
  <c r="V166" i="3"/>
  <c r="V161" i="3"/>
  <c r="V156" i="3"/>
  <c r="V151" i="3"/>
  <c r="V146" i="3"/>
  <c r="V141" i="3"/>
  <c r="V13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Ensure That Appropriate Version/Patches For Oracle Software Are Installed</t>
        </r>
      </text>
    </comment>
    <comment ref="J19" authorId="0" shapeId="0" xr:uid="{00000000-0006-0000-0400-000002000000}">
      <text>
        <r>
          <rPr>
            <sz val="11"/>
            <rFont val="Calibri"/>
          </rPr>
          <t xml:space="preserve">Ensure </t>
        </r>
        <r>
          <rPr>
            <sz val="11"/>
            <color rgb="FF000000"/>
            <rFont val="Calibri"/>
          </rPr>
          <t>'</t>
        </r>
        <r>
          <rPr>
            <b/>
            <sz val="11"/>
            <color rgb="FF000000"/>
            <rFont val="Calibri"/>
          </rPr>
          <t>ALLOW_GROUP_ACCESS_TO_SGA</t>
        </r>
        <r>
          <rPr>
            <sz val="11"/>
            <color rgb="FF000000"/>
            <rFont val="Calibri"/>
          </rPr>
          <t>'</t>
        </r>
        <r>
          <rPr>
            <sz val="11"/>
            <color rgb="FF000000"/>
            <rFont val="Calibri"/>
          </rPr>
          <t xml:space="preserve"> Is Set To `FALSE`</t>
        </r>
      </text>
    </comment>
    <comment ref="K19" authorId="0" shapeId="0" xr:uid="{00000000-0006-0000-0400-000029000000}">
      <text>
        <r>
          <rPr>
            <sz val="11"/>
            <rFont val="Calibri"/>
          </rPr>
          <t xml:space="preserve">Ensure </t>
        </r>
        <r>
          <rPr>
            <sz val="11"/>
            <color rgb="FF000000"/>
            <rFont val="Calibri"/>
          </rPr>
          <t>'</t>
        </r>
        <r>
          <rPr>
            <b/>
            <sz val="11"/>
            <color rgb="FF000000"/>
            <rFont val="Calibri"/>
          </rPr>
          <t>OS_ROLES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L19" authorId="0" shapeId="0" xr:uid="{00000000-0006-0000-0400-000003000000}">
      <text>
        <r>
          <rPr>
            <sz val="11"/>
            <rFont val="Calibri"/>
          </rPr>
          <t xml:space="preserve">Ensure </t>
        </r>
        <r>
          <rPr>
            <sz val="11"/>
            <color rgb="FF000000"/>
            <rFont val="Calibri"/>
          </rPr>
          <t>'</t>
        </r>
        <r>
          <rPr>
            <b/>
            <sz val="11"/>
            <color rgb="FF000000"/>
            <rFont val="Calibri"/>
          </rPr>
          <t>SEC_RETURN_SERVER_RELEASE_BANNER</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M19" authorId="0" shapeId="0" xr:uid="{00000000-0006-0000-0400-000004000000}">
      <text>
        <r>
          <rPr>
            <sz val="11"/>
            <rFont val="Calibri"/>
          </rPr>
          <t xml:space="preserve">Ensure </t>
        </r>
        <r>
          <rPr>
            <sz val="11"/>
            <color rgb="FF000000"/>
            <rFont val="Calibri"/>
          </rPr>
          <t>'</t>
        </r>
        <r>
          <rPr>
            <b/>
            <sz val="11"/>
            <color rgb="FF000000"/>
            <rFont val="Calibri"/>
          </rPr>
          <t>RESOURCE_LIMIT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19" authorId="0" shapeId="0" xr:uid="{00000000-0006-0000-0400-000005000000}">
      <text>
        <r>
          <rPr>
            <sz val="11"/>
            <rFont val="Calibri"/>
          </rPr>
          <t>Ensure No Public Database Links Exist</t>
        </r>
      </text>
    </comment>
    <comment ref="O19" authorId="0" shapeId="0" xr:uid="{00000000-0006-0000-0400-000006000000}">
      <text>
        <r>
          <rPr>
            <sz val="11"/>
            <rFont val="Calibri"/>
          </rPr>
          <t xml:space="preserve">Ensure </t>
        </r>
        <r>
          <rPr>
            <sz val="11"/>
            <color rgb="FF000000"/>
            <rFont val="Calibri"/>
          </rPr>
          <t>'</t>
        </r>
        <r>
          <rPr>
            <b/>
            <sz val="11"/>
            <color rgb="FF000000"/>
            <rFont val="Calibri"/>
          </rPr>
          <t>%ANY%</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P19" authorId="0" shapeId="0" xr:uid="{00000000-0006-0000-0400-000007000000}">
      <text>
        <r>
          <rPr>
            <sz val="11"/>
            <rFont val="Calibri"/>
          </rPr>
          <t xml:space="preserve">Ensure </t>
        </r>
        <r>
          <rPr>
            <sz val="11"/>
            <color rgb="FF000000"/>
            <rFont val="Calibri"/>
          </rPr>
          <t>'</t>
        </r>
        <r>
          <rPr>
            <b/>
            <sz val="11"/>
            <color rgb="FF000000"/>
            <rFont val="Calibri"/>
          </rPr>
          <t>IMPORT</t>
        </r>
        <r>
          <rPr>
            <sz val="11"/>
            <color rgb="FF000000"/>
            <rFont val="Calibri"/>
          </rPr>
          <t>'</t>
        </r>
        <r>
          <rPr>
            <sz val="11"/>
            <color rgb="FF000000"/>
            <rFont val="Calibri"/>
          </rPr>
          <t xml:space="preserve"> And </t>
        </r>
        <r>
          <rPr>
            <sz val="11"/>
            <color rgb="FF000000"/>
            <rFont val="Calibri"/>
          </rPr>
          <t>'</t>
        </r>
        <r>
          <rPr>
            <b/>
            <sz val="11"/>
            <color rgb="FF000000"/>
            <rFont val="Calibri"/>
          </rPr>
          <t>EXPORT</t>
        </r>
        <r>
          <rPr>
            <sz val="11"/>
            <color rgb="FF000000"/>
            <rFont val="Calibri"/>
          </rPr>
          <t>'</t>
        </r>
        <r>
          <rPr>
            <sz val="11"/>
            <color rgb="FF000000"/>
            <rFont val="Calibri"/>
          </rPr>
          <t xml:space="preserve"> </t>
        </r>
        <r>
          <rPr>
            <sz val="11"/>
            <color rgb="FF000000"/>
            <rFont val="Calibri"/>
          </rPr>
          <t>'</t>
        </r>
        <r>
          <rPr>
            <b/>
            <sz val="11"/>
            <color rgb="FF000000"/>
            <rFont val="Calibri"/>
          </rPr>
          <t>FULL 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Q19" authorId="0" shapeId="0" xr:uid="{00000000-0006-0000-0400-000008000000}">
      <text>
        <r>
          <rPr>
            <sz val="11"/>
            <rFont val="Calibri"/>
          </rPr>
          <t xml:space="preserve">Ensure </t>
        </r>
        <r>
          <rPr>
            <sz val="11"/>
            <color rgb="FF000000"/>
            <rFont val="Calibri"/>
          </rPr>
          <t>'</t>
        </r>
        <r>
          <rPr>
            <b/>
            <sz val="11"/>
            <color rgb="FF000000"/>
            <rFont val="Calibri"/>
          </rPr>
          <t>BECOME USER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R19" authorId="0" shapeId="0" xr:uid="{00000000-0006-0000-0400-000009000000}">
      <text>
        <r>
          <rPr>
            <sz val="11"/>
            <rFont val="Calibri"/>
          </rPr>
          <t xml:space="preserve">Ensure </t>
        </r>
        <r>
          <rPr>
            <sz val="11"/>
            <color rgb="FF000000"/>
            <rFont val="Calibri"/>
          </rPr>
          <t>'</t>
        </r>
        <r>
          <rPr>
            <b/>
            <sz val="11"/>
            <color rgb="FF000000"/>
            <rFont val="Calibri"/>
          </rPr>
          <t>TEXT DATASTORE ACCESS</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S19" authorId="0" shapeId="0" xr:uid="{00000000-0006-0000-0400-00000A000000}">
      <text>
        <r>
          <rPr>
            <sz val="11"/>
            <rFont val="Calibri"/>
          </rPr>
          <t xml:space="preserve">Ensure </t>
        </r>
        <r>
          <rPr>
            <sz val="11"/>
            <color rgb="FF000000"/>
            <rFont val="Calibri"/>
          </rPr>
          <t>'</t>
        </r>
        <r>
          <rPr>
            <b/>
            <sz val="11"/>
            <color rgb="FF000000"/>
            <rFont val="Calibri"/>
          </rPr>
          <t>CREATE</t>
        </r>
        <r>
          <rPr>
            <sz val="11"/>
            <color rgb="FF000000"/>
            <rFont val="Calibri"/>
          </rPr>
          <t>'</t>
        </r>
        <r>
          <rPr>
            <sz val="11"/>
            <color rgb="FF000000"/>
            <rFont val="Calibri"/>
          </rPr>
          <t xml:space="preserve">, </t>
        </r>
        <r>
          <rPr>
            <sz val="11"/>
            <color rgb="FF000000"/>
            <rFont val="Calibri"/>
          </rPr>
          <t>'</t>
        </r>
        <r>
          <rPr>
            <b/>
            <sz val="11"/>
            <color rgb="FF000000"/>
            <rFont val="Calibri"/>
          </rPr>
          <t>ALTER</t>
        </r>
        <r>
          <rPr>
            <sz val="11"/>
            <color rgb="FF000000"/>
            <rFont val="Calibri"/>
          </rPr>
          <t>'</t>
        </r>
        <r>
          <rPr>
            <sz val="11"/>
            <color rgb="FF000000"/>
            <rFont val="Calibri"/>
          </rPr>
          <t xml:space="preserve">, And </t>
        </r>
        <r>
          <rPr>
            <sz val="11"/>
            <color rgb="FF000000"/>
            <rFont val="Calibri"/>
          </rPr>
          <t>'</t>
        </r>
        <r>
          <rPr>
            <b/>
            <sz val="11"/>
            <color rgb="FF000000"/>
            <rFont val="Calibri"/>
          </rPr>
          <t>DROP</t>
        </r>
        <r>
          <rPr>
            <sz val="11"/>
            <color rgb="FF000000"/>
            <rFont val="Calibri"/>
          </rPr>
          <t>'</t>
        </r>
        <r>
          <rPr>
            <sz val="11"/>
            <color rgb="FF000000"/>
            <rFont val="Calibri"/>
          </rPr>
          <t xml:space="preserve"> </t>
        </r>
        <r>
          <rPr>
            <sz val="11"/>
            <color rgb="FF000000"/>
            <rFont val="Calibri"/>
          </rPr>
          <t>'</t>
        </r>
        <r>
          <rPr>
            <b/>
            <sz val="11"/>
            <color rgb="FF000000"/>
            <rFont val="Calibri"/>
          </rPr>
          <t>PUBLIC DATABASE LINK</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T19" authorId="0" shapeId="0" xr:uid="{00000000-0006-0000-0400-00000B000000}">
      <text>
        <r>
          <rPr>
            <sz val="11"/>
            <rFont val="Calibri"/>
          </rPr>
          <t xml:space="preserve">Ensure </t>
        </r>
        <r>
          <rPr>
            <sz val="11"/>
            <color rgb="FF000000"/>
            <rFont val="Calibri"/>
          </rPr>
          <t>'</t>
        </r>
        <r>
          <rPr>
            <b/>
            <sz val="11"/>
            <color rgb="FF000000"/>
            <rFont val="Calibri"/>
          </rPr>
          <t>LOGMINING</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U19" authorId="0" shapeId="0" xr:uid="{00000000-0006-0000-0400-00000C000000}">
      <text>
        <r>
          <rPr>
            <sz val="11"/>
            <rFont val="Calibri"/>
          </rPr>
          <t xml:space="preserve">Ensure </t>
        </r>
        <r>
          <rPr>
            <sz val="11"/>
            <color rgb="FF000000"/>
            <rFont val="Calibri"/>
          </rPr>
          <t>'</t>
        </r>
        <r>
          <rPr>
            <b/>
            <sz val="11"/>
            <color rgb="FF000000"/>
            <rFont val="Calibri"/>
          </rPr>
          <t>ALTER SYSTEM</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V19" authorId="0" shapeId="0" xr:uid="{00000000-0006-0000-0400-00000D000000}">
      <text>
        <r>
          <rPr>
            <sz val="11"/>
            <rFont val="Calibri"/>
          </rPr>
          <t xml:space="preserve">Ensure </t>
        </r>
        <r>
          <rPr>
            <sz val="11"/>
            <color rgb="FF000000"/>
            <rFont val="Calibri"/>
          </rPr>
          <t>'</t>
        </r>
        <r>
          <rPr>
            <b/>
            <sz val="11"/>
            <color rgb="FF000000"/>
            <rFont val="Calibri"/>
          </rPr>
          <t>CREATE LIBRARY</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W19" authorId="0" shapeId="0" xr:uid="{00000000-0006-0000-0400-00000E000000}">
      <text>
        <r>
          <rPr>
            <sz val="11"/>
            <rFont val="Calibri"/>
          </rPr>
          <t xml:space="preserve">Ensure </t>
        </r>
        <r>
          <rPr>
            <sz val="11"/>
            <color rgb="FF000000"/>
            <rFont val="Calibri"/>
          </rPr>
          <t>'</t>
        </r>
        <r>
          <rPr>
            <b/>
            <sz val="11"/>
            <color rgb="FF000000"/>
            <rFont val="Calibri"/>
          </rPr>
          <t>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X19" authorId="0" shapeId="0" xr:uid="{00000000-0006-0000-0400-00000F000000}">
      <text>
        <r>
          <rPr>
            <sz val="11"/>
            <rFont val="Calibri"/>
          </rPr>
          <t xml:space="preserve">Ensure </t>
        </r>
        <r>
          <rPr>
            <sz val="11"/>
            <color rgb="FF000000"/>
            <rFont val="Calibri"/>
          </rPr>
          <t>'</t>
        </r>
        <r>
          <rPr>
            <b/>
            <sz val="11"/>
            <color rgb="FF000000"/>
            <rFont val="Calibri"/>
          </rPr>
          <t>EXP_FULL_DATABASE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Y19" authorId="0" shapeId="0" xr:uid="{00000000-0006-0000-0400-000010000000}">
      <text>
        <r>
          <rPr>
            <sz val="11"/>
            <rFont val="Calibri"/>
          </rPr>
          <t xml:space="preserve">Ensure </t>
        </r>
        <r>
          <rPr>
            <sz val="11"/>
            <color rgb="FF000000"/>
            <rFont val="Calibri"/>
          </rPr>
          <t>'</t>
        </r>
        <r>
          <rPr>
            <b/>
            <sz val="11"/>
            <color rgb="FF000000"/>
            <rFont val="Calibri"/>
          </rPr>
          <t>IMP_FULL_DATABASE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Z19" authorId="0" shapeId="0" xr:uid="{00000000-0006-0000-0400-000011000000}">
      <text>
        <r>
          <rPr>
            <sz val="11"/>
            <rFont val="Calibri"/>
          </rPr>
          <t xml:space="preserve">Ensure </t>
        </r>
        <r>
          <rPr>
            <sz val="11"/>
            <color rgb="FF000000"/>
            <rFont val="Calibri"/>
          </rPr>
          <t>'</t>
        </r>
        <r>
          <rPr>
            <b/>
            <sz val="11"/>
            <color rgb="FF000000"/>
            <rFont val="Calibri"/>
          </rPr>
          <t>DATAPUMP_EXP_FULL_DATABASE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A19" authorId="0" shapeId="0" xr:uid="{00000000-0006-0000-0400-000012000000}">
      <text>
        <r>
          <rPr>
            <sz val="11"/>
            <rFont val="Calibri"/>
          </rPr>
          <t xml:space="preserve">Ensure </t>
        </r>
        <r>
          <rPr>
            <sz val="11"/>
            <color rgb="FF000000"/>
            <rFont val="Calibri"/>
          </rPr>
          <t>'</t>
        </r>
        <r>
          <rPr>
            <b/>
            <sz val="11"/>
            <color rgb="FF000000"/>
            <rFont val="Calibri"/>
          </rPr>
          <t>DATAPUMP_IMP_FULL_DATABASE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B19" authorId="0" shapeId="0" xr:uid="{00000000-0006-0000-0400-000013000000}">
      <text>
        <r>
          <rPr>
            <sz val="11"/>
            <rFont val="Calibri"/>
          </rPr>
          <t xml:space="preserve">Ensure </t>
        </r>
        <r>
          <rPr>
            <sz val="11"/>
            <color rgb="FF000000"/>
            <rFont val="Calibri"/>
          </rPr>
          <t>'</t>
        </r>
        <r>
          <rPr>
            <b/>
            <sz val="11"/>
            <color rgb="FF000000"/>
            <rFont val="Calibri"/>
          </rPr>
          <t xml:space="preserve">DV_ADMIN’ Is Revoked From Unauthorized </t>
        </r>
        <r>
          <rPr>
            <sz val="11"/>
            <color rgb="FF000000"/>
            <rFont val="Calibri"/>
          </rPr>
          <t>'</t>
        </r>
        <r>
          <rPr>
            <sz val="11"/>
            <color rgb="FF000000"/>
            <rFont val="Calibri"/>
          </rPr>
          <t>GRANTEE</t>
        </r>
        <r>
          <rPr>
            <sz val="11"/>
            <color rgb="FF000000"/>
            <rFont val="Calibri"/>
          </rPr>
          <t>'</t>
        </r>
      </text>
    </comment>
    <comment ref="AC19" authorId="0" shapeId="0" xr:uid="{00000000-0006-0000-0400-000014000000}">
      <text>
        <r>
          <rPr>
            <sz val="11"/>
            <rFont val="Calibri"/>
          </rPr>
          <t xml:space="preserve">Ensure </t>
        </r>
        <r>
          <rPr>
            <sz val="11"/>
            <color rgb="FF000000"/>
            <rFont val="Calibri"/>
          </rPr>
          <t>'</t>
        </r>
        <r>
          <rPr>
            <b/>
            <sz val="11"/>
            <color rgb="FF000000"/>
            <rFont val="Calibri"/>
          </rPr>
          <t xml:space="preserve">DV_AUDIT_CLEANUP’ Is Revoked From Unauthorized </t>
        </r>
        <r>
          <rPr>
            <sz val="11"/>
            <color rgb="FF000000"/>
            <rFont val="Calibri"/>
          </rPr>
          <t>'</t>
        </r>
        <r>
          <rPr>
            <sz val="11"/>
            <color rgb="FF000000"/>
            <rFont val="Calibri"/>
          </rPr>
          <t>GRANTEE</t>
        </r>
        <r>
          <rPr>
            <sz val="11"/>
            <color rgb="FF000000"/>
            <rFont val="Calibri"/>
          </rPr>
          <t>'</t>
        </r>
      </text>
    </comment>
    <comment ref="AD19" authorId="0" shapeId="0" xr:uid="{00000000-0006-0000-0400-000015000000}">
      <text>
        <r>
          <rPr>
            <sz val="11"/>
            <rFont val="Calibri"/>
          </rPr>
          <t xml:space="preserve">Ensure </t>
        </r>
        <r>
          <rPr>
            <sz val="11"/>
            <color rgb="FF000000"/>
            <rFont val="Calibri"/>
          </rPr>
          <t>'</t>
        </r>
        <r>
          <rPr>
            <b/>
            <sz val="11"/>
            <color rgb="FF000000"/>
            <rFont val="Calibri"/>
          </rPr>
          <t>OLAP_DBA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E19" authorId="0" shapeId="0" xr:uid="{00000000-0006-0000-0400-000016000000}">
      <text>
        <r>
          <rPr>
            <sz val="11"/>
            <rFont val="Calibri"/>
          </rPr>
          <t xml:space="preserve">Ensure </t>
        </r>
        <r>
          <rPr>
            <sz val="11"/>
            <color rgb="FF000000"/>
            <rFont val="Calibri"/>
          </rPr>
          <t>'</t>
        </r>
        <r>
          <rPr>
            <b/>
            <sz val="11"/>
            <color rgb="FF000000"/>
            <rFont val="Calibri"/>
          </rPr>
          <t>LBAC_DBA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F19" authorId="0" shapeId="0" xr:uid="{00000000-0006-0000-0400-000017000000}">
      <text>
        <r>
          <rPr>
            <sz val="11"/>
            <rFont val="Calibri"/>
          </rPr>
          <t xml:space="preserve">Ensure </t>
        </r>
        <r>
          <rPr>
            <sz val="11"/>
            <color rgb="FF000000"/>
            <rFont val="Calibri"/>
          </rPr>
          <t>'</t>
        </r>
        <r>
          <rPr>
            <b/>
            <sz val="11"/>
            <color rgb="FF000000"/>
            <rFont val="Calibri"/>
          </rPr>
          <t>JAVA_ADMIN</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G19" authorId="0" shapeId="0" xr:uid="{00000000-0006-0000-0400-000018000000}">
      <text>
        <r>
          <rPr>
            <sz val="11"/>
            <rFont val="Calibri"/>
          </rPr>
          <t xml:space="preserve">Ensure </t>
        </r>
        <r>
          <rPr>
            <sz val="11"/>
            <color rgb="FF000000"/>
            <rFont val="Calibri"/>
          </rPr>
          <t>'</t>
        </r>
        <r>
          <rPr>
            <b/>
            <sz val="11"/>
            <color rgb="FF000000"/>
            <rFont val="Calibri"/>
          </rPr>
          <t>JAVASYSPRIVS</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H19" authorId="0" shapeId="0" xr:uid="{00000000-0006-0000-0400-000019000000}">
      <text>
        <r>
          <rPr>
            <sz val="11"/>
            <rFont val="Calibri"/>
          </rPr>
          <t xml:space="preserve">Ensure </t>
        </r>
        <r>
          <rPr>
            <sz val="11"/>
            <color rgb="FF000000"/>
            <rFont val="Calibri"/>
          </rPr>
          <t>'</t>
        </r>
        <r>
          <rPr>
            <b/>
            <sz val="11"/>
            <color rgb="FF000000"/>
            <rFont val="Calibri"/>
          </rPr>
          <t>LOGSTDBY_ADMINISTRATOR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I19" authorId="0" shapeId="0" xr:uid="{00000000-0006-0000-0400-00001A000000}">
      <text>
        <r>
          <rPr>
            <sz val="11"/>
            <rFont val="Calibri"/>
          </rPr>
          <t xml:space="preserve">Ensure </t>
        </r>
        <r>
          <rPr>
            <sz val="11"/>
            <color rgb="FF000000"/>
            <rFont val="Calibri"/>
          </rPr>
          <t>'</t>
        </r>
        <r>
          <rPr>
            <b/>
            <sz val="11"/>
            <color rgb="FF000000"/>
            <rFont val="Calibri"/>
          </rPr>
          <t>SQL_FIREWALL_ADMIN</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J19" authorId="0" shapeId="0" xr:uid="{00000000-0006-0000-0400-00001B000000}">
      <text>
        <r>
          <rPr>
            <sz val="11"/>
            <rFont val="Calibri"/>
          </rPr>
          <t xml:space="preserve">Ensure </t>
        </r>
        <r>
          <rPr>
            <sz val="11"/>
            <color rgb="FF000000"/>
            <rFont val="Calibri"/>
          </rPr>
          <t>'</t>
        </r>
        <r>
          <rPr>
            <b/>
            <sz val="11"/>
            <color rgb="FF000000"/>
            <rFont val="Calibri"/>
          </rPr>
          <t>MAINTPLAN_APP</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K19" authorId="0" shapeId="0" xr:uid="{00000000-0006-0000-0400-00001C000000}">
      <text>
        <r>
          <rPr>
            <sz val="11"/>
            <rFont val="Calibri"/>
          </rPr>
          <t xml:space="preserve">Ensure </t>
        </r>
        <r>
          <rPr>
            <sz val="11"/>
            <color rgb="FF000000"/>
            <rFont val="Calibri"/>
          </rPr>
          <t>'</t>
        </r>
        <r>
          <rPr>
            <b/>
            <sz val="11"/>
            <color rgb="FF000000"/>
            <rFont val="Calibri"/>
          </rPr>
          <t>JAVADEBUGPRIV</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L19" authorId="0" shapeId="0" xr:uid="{00000000-0006-0000-0400-00001D000000}">
      <text>
        <r>
          <rPr>
            <sz val="11"/>
            <rFont val="Calibri"/>
          </rPr>
          <t xml:space="preserve">Ensure </t>
        </r>
        <r>
          <rPr>
            <sz val="11"/>
            <color rgb="FF000000"/>
            <rFont val="Calibri"/>
          </rPr>
          <t>'</t>
        </r>
        <r>
          <rPr>
            <b/>
            <sz val="11"/>
            <color rgb="FF000000"/>
            <rFont val="Calibri"/>
          </rPr>
          <t>DV_PATCH_ADMIN</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M19" authorId="0" shapeId="0" xr:uid="{00000000-0006-0000-0400-00001E000000}">
      <text>
        <r>
          <rPr>
            <sz val="11"/>
            <rFont val="Calibri"/>
          </rPr>
          <t xml:space="preserve">Ensure </t>
        </r>
        <r>
          <rPr>
            <sz val="11"/>
            <color rgb="FF000000"/>
            <rFont val="Calibri"/>
          </rPr>
          <t>'</t>
        </r>
        <r>
          <rPr>
            <b/>
            <sz val="11"/>
            <color rgb="FF000000"/>
            <rFont val="Calibri"/>
          </rPr>
          <t>DV_POLICY_OWNER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N19" authorId="0" shapeId="0" xr:uid="{00000000-0006-0000-0400-00001F000000}">
      <text>
        <r>
          <rPr>
            <sz val="11"/>
            <rFont val="Calibri"/>
          </rPr>
          <t>Ensure AUDIT_ADMIN</t>
        </r>
        <r>
          <rPr>
            <sz val="11"/>
            <color rgb="FF000000"/>
            <rFont val="Calibri"/>
          </rPr>
          <t>'</t>
        </r>
        <r>
          <rPr>
            <b/>
            <sz val="11"/>
            <color rgb="FF000000"/>
            <rFont val="Calibri"/>
          </rPr>
          <t xml:space="preserve"> Is Revoked From Unauthorized </t>
        </r>
        <r>
          <rPr>
            <sz val="11"/>
            <color rgb="FF000000"/>
            <rFont val="Calibri"/>
          </rPr>
          <t>'</t>
        </r>
        <r>
          <rPr>
            <sz val="11"/>
            <color rgb="FF000000"/>
            <rFont val="Calibri"/>
          </rPr>
          <t>GRANTEE</t>
        </r>
        <r>
          <rPr>
            <sz val="11"/>
            <color rgb="FF000000"/>
            <rFont val="Calibri"/>
          </rPr>
          <t>'</t>
        </r>
      </text>
    </comment>
    <comment ref="AO19" authorId="0" shapeId="0" xr:uid="{00000000-0006-0000-0400-000020000000}">
      <text>
        <r>
          <rPr>
            <sz val="11"/>
            <rFont val="Calibri"/>
          </rPr>
          <t xml:space="preserve">Ensure </t>
        </r>
        <r>
          <rPr>
            <sz val="11"/>
            <color rgb="FF000000"/>
            <rFont val="Calibri"/>
          </rPr>
          <t>'</t>
        </r>
        <r>
          <rPr>
            <b/>
            <sz val="11"/>
            <color rgb="FF000000"/>
            <rFont val="Calibri"/>
          </rPr>
          <t>AUDIT_VIEWER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P19" authorId="0" shapeId="0" xr:uid="{00000000-0006-0000-0400-000021000000}">
      <text>
        <r>
          <rPr>
            <sz val="11"/>
            <rFont val="Calibri"/>
          </rPr>
          <t xml:space="preserve">Ensure </t>
        </r>
        <r>
          <rPr>
            <sz val="11"/>
            <color rgb="FF000000"/>
            <rFont val="Calibri"/>
          </rPr>
          <t>'</t>
        </r>
        <r>
          <rPr>
            <b/>
            <sz val="11"/>
            <color rgb="FF000000"/>
            <rFont val="Calibri"/>
          </rPr>
          <t>PDB_DBA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Q19" authorId="0" shapeId="0" xr:uid="{00000000-0006-0000-0400-000022000000}">
      <text>
        <r>
          <rPr>
            <sz val="11"/>
            <rFont val="Calibri"/>
          </rPr>
          <t xml:space="preserve">Ensure </t>
        </r>
        <r>
          <rPr>
            <sz val="11"/>
            <color rgb="FF000000"/>
            <rFont val="Calibri"/>
          </rPr>
          <t>'</t>
        </r>
        <r>
          <rPr>
            <b/>
            <sz val="11"/>
            <color rgb="FF000000"/>
            <rFont val="Calibri"/>
          </rPr>
          <t>SELECT_CATALOG_ROLE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R19" authorId="0" shapeId="0" xr:uid="{00000000-0006-0000-0400-000023000000}">
      <text>
        <r>
          <rPr>
            <sz val="11"/>
            <rFont val="Calibri"/>
          </rPr>
          <t xml:space="preserve">Ensure </t>
        </r>
        <r>
          <rPr>
            <sz val="11"/>
            <color rgb="FF000000"/>
            <rFont val="Calibri"/>
          </rPr>
          <t>'</t>
        </r>
        <r>
          <rPr>
            <b/>
            <sz val="11"/>
            <color rgb="FF000000"/>
            <rFont val="Calibri"/>
          </rPr>
          <t>EXECUTE_CATALOG_ROLE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S19" authorId="0" shapeId="0" xr:uid="{00000000-0006-0000-0400-000024000000}">
      <text>
        <r>
          <rPr>
            <sz val="11"/>
            <rFont val="Calibri"/>
          </rPr>
          <t xml:space="preserve">Ensure </t>
        </r>
        <r>
          <rPr>
            <sz val="11"/>
            <color rgb="FF000000"/>
            <rFont val="Calibri"/>
          </rPr>
          <t>'</t>
        </r>
        <r>
          <rPr>
            <b/>
            <sz val="11"/>
            <color rgb="FF000000"/>
            <rFont val="Calibri"/>
          </rPr>
          <t>CDB_SCHEMA_PRIVS</t>
        </r>
        <r>
          <rPr>
            <sz val="11"/>
            <color rgb="FF000000"/>
            <rFont val="Calibri"/>
          </rPr>
          <t>'</t>
        </r>
        <r>
          <rPr>
            <sz val="11"/>
            <color rgb="FF000000"/>
            <rFont val="Calibri"/>
          </rPr>
          <t xml:space="preserve"> Does Not Have Unauthorized Privileges</t>
        </r>
      </text>
    </comment>
    <comment ref="AT19" authorId="0" shapeId="0" xr:uid="{00000000-0006-0000-0400-000025000000}">
      <text>
        <r>
          <rPr>
            <sz val="11"/>
            <rFont val="Calibri"/>
          </rPr>
          <t xml:space="preserve">Ensure </t>
        </r>
        <r>
          <rPr>
            <sz val="11"/>
            <color rgb="FF000000"/>
            <rFont val="Calibri"/>
          </rPr>
          <t>'</t>
        </r>
        <r>
          <rPr>
            <b/>
            <sz val="11"/>
            <color rgb="FF000000"/>
            <rFont val="Calibri"/>
          </rPr>
          <t>ALL</t>
        </r>
        <r>
          <rPr>
            <sz val="11"/>
            <color rgb="FF000000"/>
            <rFont val="Calibri"/>
          </rPr>
          <t>'</t>
        </r>
        <r>
          <rPr>
            <sz val="11"/>
            <color rgb="FF000000"/>
            <rFont val="Calibri"/>
          </rPr>
          <t xml:space="preserve"> Is Revoked On </t>
        </r>
        <r>
          <rPr>
            <sz val="11"/>
            <color rgb="FF000000"/>
            <rFont val="Calibri"/>
          </rPr>
          <t>'</t>
        </r>
        <r>
          <rPr>
            <b/>
            <sz val="11"/>
            <color rgb="FF000000"/>
            <rFont val="Calibri"/>
          </rPr>
          <t>Sensitive</t>
        </r>
        <r>
          <rPr>
            <sz val="11"/>
            <color rgb="FF000000"/>
            <rFont val="Calibri"/>
          </rPr>
          <t>'</t>
        </r>
        <r>
          <rPr>
            <sz val="11"/>
            <color rgb="FF000000"/>
            <rFont val="Calibri"/>
          </rPr>
          <t xml:space="preserve"> Tables</t>
        </r>
      </text>
    </comment>
    <comment ref="AU19" authorId="0" shapeId="0" xr:uid="{00000000-0006-0000-0400-000026000000}">
      <text>
        <r>
          <rPr>
            <sz val="11"/>
            <rFont val="Calibri"/>
          </rPr>
          <t xml:space="preserve">Ensure ‘DBA_COL_PRIVS’ Is Revoked from Unauthorized </t>
        </r>
        <r>
          <rPr>
            <sz val="11"/>
            <color rgb="FF000000"/>
            <rFont val="Calibri"/>
          </rPr>
          <t>'</t>
        </r>
        <r>
          <rPr>
            <b/>
            <sz val="11"/>
            <color rgb="FF000000"/>
            <rFont val="Calibri"/>
          </rPr>
          <t>GRANTEE</t>
        </r>
        <r>
          <rPr>
            <sz val="11"/>
            <color rgb="FF000000"/>
            <rFont val="Calibri"/>
          </rPr>
          <t>'</t>
        </r>
      </text>
    </comment>
    <comment ref="AV19" authorId="0" shapeId="0" xr:uid="{00000000-0006-0000-0400-000027000000}">
      <text>
        <r>
          <rPr>
            <sz val="11"/>
            <rFont val="Calibri"/>
          </rPr>
          <t xml:space="preserve">Ensure Proxy User Privileges Are Revoked from Unauthorized </t>
        </r>
        <r>
          <rPr>
            <sz val="11"/>
            <color rgb="FF000000"/>
            <rFont val="Calibri"/>
          </rPr>
          <t>'</t>
        </r>
        <r>
          <rPr>
            <b/>
            <sz val="11"/>
            <color rgb="FF000000"/>
            <rFont val="Calibri"/>
          </rPr>
          <t>GRANTEE</t>
        </r>
        <r>
          <rPr>
            <sz val="11"/>
            <color rgb="FF000000"/>
            <rFont val="Calibri"/>
          </rPr>
          <t>'</t>
        </r>
      </text>
    </comment>
    <comment ref="AW19" authorId="0" shapeId="0" xr:uid="{00000000-0006-0000-0400-000028000000}">
      <text>
        <r>
          <rPr>
            <sz val="11"/>
            <rFont val="Calibri"/>
          </rPr>
          <t xml:space="preserve">Ensure Custom Java Privileges Are Revoked from Unauthorized </t>
        </r>
        <r>
          <rPr>
            <sz val="11"/>
            <color rgb="FF000000"/>
            <rFont val="Calibri"/>
          </rPr>
          <t>'</t>
        </r>
        <r>
          <rPr>
            <b/>
            <sz val="11"/>
            <color rgb="FF000000"/>
            <rFont val="Calibri"/>
          </rPr>
          <t>GRANTEE</t>
        </r>
        <r>
          <rPr>
            <sz val="11"/>
            <color rgb="FF000000"/>
            <rFont val="Calibri"/>
          </rPr>
          <t>'</t>
        </r>
      </text>
    </comment>
    <comment ref="J21" authorId="0" shapeId="0" xr:uid="{00000000-0006-0000-0400-00002A000000}">
      <text>
        <r>
          <rPr>
            <sz val="11"/>
            <rFont val="Calibri"/>
          </rPr>
          <t xml:space="preserve">Ensure </t>
        </r>
        <r>
          <rPr>
            <sz val="11"/>
            <color rgb="FF000000"/>
            <rFont val="Calibri"/>
          </rPr>
          <t>'</t>
        </r>
        <r>
          <rPr>
            <b/>
            <sz val="11"/>
            <color rgb="FF000000"/>
            <rFont val="Calibri"/>
          </rPr>
          <t>BACKGROUND_CORE_DUMP</t>
        </r>
        <r>
          <rPr>
            <sz val="11"/>
            <color rgb="FF000000"/>
            <rFont val="Calibri"/>
          </rPr>
          <t>'</t>
        </r>
        <r>
          <rPr>
            <sz val="11"/>
            <color rgb="FF000000"/>
            <rFont val="Calibri"/>
          </rPr>
          <t xml:space="preserve"> Is Not Set To </t>
        </r>
        <r>
          <rPr>
            <sz val="11"/>
            <color rgb="FF000000"/>
            <rFont val="Calibri"/>
          </rPr>
          <t>'</t>
        </r>
        <r>
          <rPr>
            <b/>
            <sz val="11"/>
            <color rgb="FF000000"/>
            <rFont val="Calibri"/>
          </rPr>
          <t>Full</t>
        </r>
        <r>
          <rPr>
            <sz val="11"/>
            <color rgb="FF000000"/>
            <rFont val="Calibri"/>
          </rPr>
          <t>'</t>
        </r>
      </text>
    </comment>
    <comment ref="K21" authorId="0" shapeId="0" xr:uid="{00000000-0006-0000-0400-00002B000000}">
      <text>
        <r>
          <rPr>
            <sz val="11"/>
            <rFont val="Calibri"/>
          </rPr>
          <t xml:space="preserve">Ensure </t>
        </r>
        <r>
          <rPr>
            <sz val="11"/>
            <color rgb="FF000000"/>
            <rFont val="Calibri"/>
          </rPr>
          <t>'</t>
        </r>
        <r>
          <rPr>
            <b/>
            <sz val="11"/>
            <color rgb="FF000000"/>
            <rFont val="Calibri"/>
          </rPr>
          <t>SHADOW_CORE_DUMP</t>
        </r>
        <r>
          <rPr>
            <sz val="11"/>
            <color rgb="FF000000"/>
            <rFont val="Calibri"/>
          </rPr>
          <t>'</t>
        </r>
        <r>
          <rPr>
            <sz val="11"/>
            <color rgb="FF000000"/>
            <rFont val="Calibri"/>
          </rPr>
          <t xml:space="preserve"> Is Not Set To </t>
        </r>
        <r>
          <rPr>
            <sz val="11"/>
            <color rgb="FF000000"/>
            <rFont val="Calibri"/>
          </rPr>
          <t>'</t>
        </r>
        <r>
          <rPr>
            <b/>
            <sz val="11"/>
            <color rgb="FF000000"/>
            <rFont val="Calibri"/>
          </rPr>
          <t>Full</t>
        </r>
        <r>
          <rPr>
            <sz val="11"/>
            <color rgb="FF000000"/>
            <rFont val="Calibri"/>
          </rPr>
          <t>'</t>
        </r>
      </text>
    </comment>
    <comment ref="J26" authorId="0" shapeId="0" xr:uid="{00000000-0006-0000-0400-00002C000000}">
      <text>
        <r>
          <rPr>
            <sz val="11"/>
            <rFont val="Calibri"/>
          </rPr>
          <t xml:space="preserve">Ensure </t>
        </r>
        <r>
          <rPr>
            <sz val="11"/>
            <color rgb="FF000000"/>
            <rFont val="Calibri"/>
          </rPr>
          <t>'</t>
        </r>
        <r>
          <rPr>
            <b/>
            <sz val="11"/>
            <color rgb="FF000000"/>
            <rFont val="Calibri"/>
          </rPr>
          <t>ACCEPT_MD5_CERTS</t>
        </r>
        <r>
          <rPr>
            <sz val="11"/>
            <color rgb="FF000000"/>
            <rFont val="Calibri"/>
          </rPr>
          <t>'</t>
        </r>
        <r>
          <rPr>
            <sz val="11"/>
            <color rgb="FF000000"/>
            <rFont val="Calibri"/>
          </rPr>
          <t xml:space="preserve"> Is Configured Correctly</t>
        </r>
      </text>
    </comment>
    <comment ref="K26" authorId="0" shapeId="0" xr:uid="{00000000-0006-0000-0400-00002D000000}">
      <text>
        <r>
          <rPr>
            <sz val="11"/>
            <rFont val="Calibri"/>
          </rPr>
          <t xml:space="preserve">Ensure </t>
        </r>
        <r>
          <rPr>
            <sz val="11"/>
            <color rgb="FF000000"/>
            <rFont val="Calibri"/>
          </rPr>
          <t>'</t>
        </r>
        <r>
          <rPr>
            <b/>
            <sz val="11"/>
            <color rgb="FF000000"/>
            <rFont val="Calibri"/>
          </rPr>
          <t>ACCEPT_SHA1_CERTS</t>
        </r>
        <r>
          <rPr>
            <sz val="11"/>
            <color rgb="FF000000"/>
            <rFont val="Calibri"/>
          </rPr>
          <t>'</t>
        </r>
        <r>
          <rPr>
            <sz val="11"/>
            <color rgb="FF000000"/>
            <rFont val="Calibri"/>
          </rPr>
          <t xml:space="preserve"> Is Configured Correctly</t>
        </r>
      </text>
    </comment>
    <comment ref="L26" authorId="0" shapeId="0" xr:uid="{00000000-0006-0000-0400-00002E000000}">
      <text>
        <r>
          <rPr>
            <sz val="11"/>
            <rFont val="Calibri"/>
          </rPr>
          <t xml:space="preserve">Ensure </t>
        </r>
        <r>
          <rPr>
            <sz val="11"/>
            <color rgb="FF000000"/>
            <rFont val="Calibri"/>
          </rPr>
          <t>'</t>
        </r>
        <r>
          <rPr>
            <sz val="11"/>
            <color rgb="FF000000"/>
            <rFont val="Calibri"/>
          </rPr>
          <t>ALLOWED_WEAK_CERT_ALGORITHMS’ Is NOT Set.</t>
        </r>
      </text>
    </comment>
    <comment ref="M26" authorId="0" shapeId="0" xr:uid="{00000000-0006-0000-0400-00002F000000}">
      <text>
        <r>
          <rPr>
            <sz val="11"/>
            <rFont val="Calibri"/>
          </rPr>
          <t xml:space="preserve">Ensure </t>
        </r>
        <r>
          <rPr>
            <sz val="11"/>
            <color rgb="FF000000"/>
            <rFont val="Calibri"/>
          </rPr>
          <t>'</t>
        </r>
        <r>
          <rPr>
            <b/>
            <sz val="11"/>
            <color rgb="FF000000"/>
            <rFont val="Calibri"/>
          </rPr>
          <t>ACCEPT_MD5_CERTS</t>
        </r>
        <r>
          <rPr>
            <sz val="11"/>
            <color rgb="FF000000"/>
            <rFont val="Calibri"/>
          </rPr>
          <t>'</t>
        </r>
        <r>
          <rPr>
            <sz val="11"/>
            <color rgb="FF000000"/>
            <rFont val="Calibri"/>
          </rPr>
          <t xml:space="preserve"> Is NOT SET</t>
        </r>
      </text>
    </comment>
    <comment ref="N26" authorId="0" shapeId="0" xr:uid="{00000000-0006-0000-0400-000030000000}">
      <text>
        <r>
          <rPr>
            <sz val="11"/>
            <rFont val="Calibri"/>
          </rPr>
          <t xml:space="preserve">Ensure </t>
        </r>
        <r>
          <rPr>
            <sz val="11"/>
            <color rgb="FF000000"/>
            <rFont val="Calibri"/>
          </rPr>
          <t>'</t>
        </r>
        <r>
          <rPr>
            <b/>
            <sz val="11"/>
            <color rgb="FF000000"/>
            <rFont val="Calibri"/>
          </rPr>
          <t>ACCEPT_SHA1_CERTS</t>
        </r>
        <r>
          <rPr>
            <sz val="11"/>
            <color rgb="FF000000"/>
            <rFont val="Calibri"/>
          </rPr>
          <t>'</t>
        </r>
        <r>
          <rPr>
            <sz val="11"/>
            <color rgb="FF000000"/>
            <rFont val="Calibri"/>
          </rPr>
          <t xml:space="preserve"> Is NOT Set</t>
        </r>
      </text>
    </comment>
    <comment ref="O26" authorId="0" shapeId="0" xr:uid="{00000000-0006-0000-0400-000031000000}">
      <text>
        <r>
          <rPr>
            <sz val="11"/>
            <rFont val="Calibri"/>
          </rPr>
          <t xml:space="preserve">Ensure </t>
        </r>
        <r>
          <rPr>
            <sz val="11"/>
            <color rgb="FF000000"/>
            <rFont val="Calibri"/>
          </rPr>
          <t>'</t>
        </r>
        <r>
          <rPr>
            <b/>
            <sz val="11"/>
            <color rgb="FF000000"/>
            <rFont val="Calibri"/>
          </rPr>
          <t>ALLOWED_WEAK_CERT_ALGORITHMS</t>
        </r>
        <r>
          <rPr>
            <sz val="11"/>
            <color rgb="FF000000"/>
            <rFont val="Calibri"/>
          </rPr>
          <t>'</t>
        </r>
        <r>
          <rPr>
            <sz val="11"/>
            <color rgb="FF000000"/>
            <rFont val="Calibri"/>
          </rPr>
          <t xml:space="preserve"> Is NOT Set</t>
        </r>
      </text>
    </comment>
    <comment ref="P26" authorId="0" shapeId="0" xr:uid="{00000000-0006-0000-0400-000032000000}">
      <text>
        <r>
          <rPr>
            <sz val="11"/>
            <rFont val="Calibri"/>
          </rPr>
          <t xml:space="preserve">Ensure </t>
        </r>
        <r>
          <rPr>
            <sz val="11"/>
            <color rgb="FF000000"/>
            <rFont val="Calibri"/>
          </rPr>
          <t>'</t>
        </r>
        <r>
          <rPr>
            <b/>
            <sz val="11"/>
            <color rgb="FF000000"/>
            <rFont val="Calibri"/>
          </rPr>
          <t xml:space="preserve">SQLNET.ENCRYPTION_CLIENT Is Set To </t>
        </r>
        <r>
          <rPr>
            <sz val="11"/>
            <color rgb="FF000000"/>
            <rFont val="Calibri"/>
          </rPr>
          <t>'</t>
        </r>
        <r>
          <rPr>
            <sz val="11"/>
            <color rgb="FF000000"/>
            <rFont val="Calibri"/>
          </rPr>
          <t>REQUIRED</t>
        </r>
        <r>
          <rPr>
            <sz val="11"/>
            <color rgb="FF000000"/>
            <rFont val="Calibri"/>
          </rPr>
          <t>'</t>
        </r>
      </text>
    </comment>
    <comment ref="Q26" authorId="0" shapeId="0" xr:uid="{00000000-0006-0000-0400-000033000000}">
      <text>
        <r>
          <rPr>
            <sz val="11"/>
            <rFont val="Calibri"/>
          </rPr>
          <t xml:space="preserve">Ensure </t>
        </r>
        <r>
          <rPr>
            <sz val="11"/>
            <color rgb="FF000000"/>
            <rFont val="Calibri"/>
          </rPr>
          <t>'</t>
        </r>
        <r>
          <rPr>
            <b/>
            <sz val="11"/>
            <color rgb="FF000000"/>
            <rFont val="Calibri"/>
          </rPr>
          <t>SQLNET.ENCRYPTION_SERVER</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text>
    </comment>
    <comment ref="R26" authorId="0" shapeId="0" xr:uid="{00000000-0006-0000-0400-000034000000}">
      <text>
        <r>
          <rPr>
            <sz val="11"/>
            <rFont val="Calibri"/>
          </rPr>
          <t xml:space="preserve">Ensure </t>
        </r>
        <r>
          <rPr>
            <sz val="11"/>
            <color rgb="FF000000"/>
            <rFont val="Calibri"/>
          </rPr>
          <t>'</t>
        </r>
        <r>
          <rPr>
            <b/>
            <sz val="11"/>
            <color rgb="FF000000"/>
            <rFont val="Calibri"/>
          </rPr>
          <t>SQLNET.ENCRYPTION_TYPES_CLIENT</t>
        </r>
        <r>
          <rPr>
            <sz val="11"/>
            <color rgb="FF000000"/>
            <rFont val="Calibri"/>
          </rPr>
          <t>'</t>
        </r>
        <r>
          <rPr>
            <sz val="11"/>
            <color rgb="FF000000"/>
            <rFont val="Calibri"/>
          </rPr>
          <t xml:space="preserve"> Is Set To </t>
        </r>
        <r>
          <rPr>
            <sz val="11"/>
            <color rgb="FF000000"/>
            <rFont val="Calibri"/>
          </rPr>
          <t>'</t>
        </r>
        <r>
          <rPr>
            <b/>
            <sz val="11"/>
            <color rgb="FF000000"/>
            <rFont val="Calibri"/>
          </rPr>
          <t>AES256</t>
        </r>
        <r>
          <rPr>
            <sz val="11"/>
            <color rgb="FF000000"/>
            <rFont val="Calibri"/>
          </rPr>
          <t>'</t>
        </r>
      </text>
    </comment>
    <comment ref="S26" authorId="0" shapeId="0" xr:uid="{00000000-0006-0000-0400-000035000000}">
      <text>
        <r>
          <rPr>
            <sz val="11"/>
            <rFont val="Calibri"/>
          </rPr>
          <t xml:space="preserve">Ensure </t>
        </r>
        <r>
          <rPr>
            <sz val="11"/>
            <color rgb="FF000000"/>
            <rFont val="Calibri"/>
          </rPr>
          <t>'</t>
        </r>
        <r>
          <rPr>
            <b/>
            <sz val="11"/>
            <color rgb="FF000000"/>
            <rFont val="Calibri"/>
          </rPr>
          <t>SQLNET.ENCRYPTION_TYPES_SERVER</t>
        </r>
        <r>
          <rPr>
            <sz val="11"/>
            <color rgb="FF000000"/>
            <rFont val="Calibri"/>
          </rPr>
          <t>'</t>
        </r>
        <r>
          <rPr>
            <sz val="11"/>
            <color rgb="FF000000"/>
            <rFont val="Calibri"/>
          </rPr>
          <t xml:space="preserve"> Is Set To AES256</t>
        </r>
      </text>
    </comment>
    <comment ref="T26" authorId="0" shapeId="0" xr:uid="{00000000-0006-0000-0400-000036000000}">
      <text>
        <r>
          <rPr>
            <sz val="11"/>
            <rFont val="Calibri"/>
          </rPr>
          <t xml:space="preserve">Ensure </t>
        </r>
        <r>
          <rPr>
            <sz val="11"/>
            <color rgb="FF000000"/>
            <rFont val="Calibri"/>
          </rPr>
          <t>'</t>
        </r>
        <r>
          <rPr>
            <b/>
            <sz val="11"/>
            <color rgb="FF000000"/>
            <rFont val="Calibri"/>
          </rPr>
          <t>SQLNET.CRYPTO_CHECKSUM_CLIENT</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text>
    </comment>
    <comment ref="U26" authorId="0" shapeId="0" xr:uid="{00000000-0006-0000-0400-000037000000}">
      <text>
        <r>
          <rPr>
            <sz val="11"/>
            <rFont val="Calibri"/>
          </rPr>
          <t xml:space="preserve">Ensure </t>
        </r>
        <r>
          <rPr>
            <sz val="11"/>
            <color rgb="FF000000"/>
            <rFont val="Calibri"/>
          </rPr>
          <t>'</t>
        </r>
        <r>
          <rPr>
            <b/>
            <sz val="11"/>
            <color rgb="FF000000"/>
            <rFont val="Calibri"/>
          </rPr>
          <t>SQLNET.CRYPTO_CHECKSUM_SERVER</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text>
    </comment>
    <comment ref="J27" authorId="0" shapeId="0" xr:uid="{00000000-0006-0000-0400-000038000000}">
      <text>
        <r>
          <rPr>
            <sz val="11"/>
            <rFont val="Calibri"/>
          </rPr>
          <t>Ensure Old Password Versions Are Not Used</t>
        </r>
      </text>
    </comment>
    <comment ref="K27" authorId="0" shapeId="0" xr:uid="{00000000-0006-0000-0400-000039000000}">
      <text>
        <r>
          <rPr>
            <sz val="11"/>
            <rFont val="Calibri"/>
          </rPr>
          <t>Ensure The Latest Version of The Password File Is Used</t>
        </r>
      </text>
    </comment>
    <comment ref="L27" authorId="0" shapeId="0" xr:uid="{00000000-0006-0000-0400-00003A000000}">
      <text>
        <r>
          <rPr>
            <sz val="11"/>
            <rFont val="Calibri"/>
          </rPr>
          <t>Ensure That Database Link Passwords Are Using The Latest Encryption</t>
        </r>
      </text>
    </comment>
    <comment ref="J35" authorId="0" shapeId="0" xr:uid="{00000000-0006-0000-0400-00003B000000}">
      <text>
        <r>
          <rPr>
            <sz val="11"/>
            <rFont val="Calibri"/>
          </rPr>
          <t xml:space="preserve">Ensure </t>
        </r>
        <r>
          <rPr>
            <sz val="11"/>
            <color rgb="FF000000"/>
            <rFont val="Calibri"/>
          </rPr>
          <t>'</t>
        </r>
        <r>
          <rPr>
            <b/>
            <sz val="11"/>
            <color rgb="FF000000"/>
            <rFont val="Calibri"/>
          </rPr>
          <t>extproc</t>
        </r>
        <r>
          <rPr>
            <sz val="11"/>
            <color rgb="FF000000"/>
            <rFont val="Calibri"/>
          </rPr>
          <t>'</t>
        </r>
        <r>
          <rPr>
            <sz val="11"/>
            <color rgb="FF000000"/>
            <rFont val="Calibri"/>
          </rPr>
          <t xml:space="preserve"> Is Not Present In </t>
        </r>
        <r>
          <rPr>
            <sz val="11"/>
            <color rgb="FF000000"/>
            <rFont val="Calibri"/>
          </rPr>
          <t>'</t>
        </r>
        <r>
          <rPr>
            <b/>
            <sz val="11"/>
            <color rgb="FF000000"/>
            <rFont val="Calibri"/>
          </rPr>
          <t>listener.ora</t>
        </r>
        <r>
          <rPr>
            <sz val="11"/>
            <color rgb="FF000000"/>
            <rFont val="Calibri"/>
          </rPr>
          <t>'</t>
        </r>
      </text>
    </comment>
    <comment ref="J38" authorId="0" shapeId="0" xr:uid="{00000000-0006-0000-0400-00003C000000}">
      <text>
        <r>
          <rPr>
            <sz val="11"/>
            <rFont val="Calibri"/>
          </rPr>
          <t>Ensure All Default Passwords Are Changed</t>
        </r>
      </text>
    </comment>
    <comment ref="J39" authorId="0" shapeId="0" xr:uid="{00000000-0006-0000-0400-00003D000000}">
      <text>
        <r>
          <rPr>
            <sz val="11"/>
            <rFont val="Calibri"/>
          </rPr>
          <t xml:space="preserve">Ensure </t>
        </r>
        <r>
          <rPr>
            <sz val="11"/>
            <color rgb="FF000000"/>
            <rFont val="Calibri"/>
          </rPr>
          <t>'</t>
        </r>
        <r>
          <rPr>
            <b/>
            <sz val="11"/>
            <color rgb="FF000000"/>
            <rFont val="Calibri"/>
          </rPr>
          <t>REMOTE_LISTENER</t>
        </r>
        <r>
          <rPr>
            <sz val="11"/>
            <color rgb="FF000000"/>
            <rFont val="Calibri"/>
          </rPr>
          <t>'</t>
        </r>
        <r>
          <rPr>
            <sz val="11"/>
            <color rgb="FF000000"/>
            <rFont val="Calibri"/>
          </rPr>
          <t xml:space="preserve"> Is Empty</t>
        </r>
      </text>
    </comment>
    <comment ref="J46" authorId="0" shapeId="0" xr:uid="{00000000-0006-0000-0400-00003E000000}">
      <text>
        <r>
          <rPr>
            <sz val="11"/>
            <rFont val="Calibri"/>
          </rPr>
          <t xml:space="preserve">Ensure </t>
        </r>
        <r>
          <rPr>
            <sz val="11"/>
            <color rgb="FF000000"/>
            <rFont val="Calibri"/>
          </rPr>
          <t>'</t>
        </r>
        <r>
          <rPr>
            <b/>
            <sz val="11"/>
            <color rgb="FF000000"/>
            <rFont val="Calibri"/>
          </rPr>
          <t>PASSWORD_REUSE_MAX</t>
        </r>
        <r>
          <rPr>
            <sz val="11"/>
            <color rgb="FF000000"/>
            <rFont val="Calibri"/>
          </rPr>
          <t>'</t>
        </r>
        <r>
          <rPr>
            <sz val="11"/>
            <color rgb="FF000000"/>
            <rFont val="Calibri"/>
          </rPr>
          <t xml:space="preserve"> Is Set To </t>
        </r>
        <r>
          <rPr>
            <sz val="11"/>
            <color rgb="FF000000"/>
            <rFont val="Calibri"/>
          </rPr>
          <t>'</t>
        </r>
        <r>
          <rPr>
            <b/>
            <sz val="11"/>
            <color rgb="FF000000"/>
            <rFont val="Calibri"/>
          </rPr>
          <t>UNLIMITED</t>
        </r>
        <r>
          <rPr>
            <sz val="11"/>
            <color rgb="FF000000"/>
            <rFont val="Calibri"/>
          </rPr>
          <t>'</t>
        </r>
      </text>
    </comment>
    <comment ref="K46" authorId="0" shapeId="0" xr:uid="{00000000-0006-0000-0400-00003F000000}">
      <text>
        <r>
          <rPr>
            <sz val="11"/>
            <rFont val="Calibri"/>
          </rPr>
          <t xml:space="preserve">Ensure </t>
        </r>
        <r>
          <rPr>
            <sz val="11"/>
            <color rgb="FF000000"/>
            <rFont val="Calibri"/>
          </rPr>
          <t>'</t>
        </r>
        <r>
          <rPr>
            <b/>
            <sz val="11"/>
            <color rgb="FF000000"/>
            <rFont val="Calibri"/>
          </rPr>
          <t>PASSWORD_VERIFY_FUNCTION</t>
        </r>
        <r>
          <rPr>
            <sz val="11"/>
            <color rgb="FF000000"/>
            <rFont val="Calibri"/>
          </rPr>
          <t>'</t>
        </r>
        <r>
          <rPr>
            <sz val="11"/>
            <color rgb="FF000000"/>
            <rFont val="Calibri"/>
          </rPr>
          <t xml:space="preserve"> Is Set For All Profiles</t>
        </r>
      </text>
    </comment>
    <comment ref="L46" authorId="0" shapeId="0" xr:uid="{00000000-0006-0000-0400-000040000000}">
      <text>
        <r>
          <rPr>
            <sz val="11"/>
            <rFont val="Calibri"/>
          </rPr>
          <t xml:space="preserve">Ensure </t>
        </r>
        <r>
          <rPr>
            <sz val="11"/>
            <color rgb="FF000000"/>
            <rFont val="Calibri"/>
          </rPr>
          <t>'</t>
        </r>
        <r>
          <rPr>
            <b/>
            <sz val="11"/>
            <color rgb="FF000000"/>
            <rFont val="Calibri"/>
          </rPr>
          <t>PASSWORD_VERIFY_FUNCTION</t>
        </r>
        <r>
          <rPr>
            <sz val="11"/>
            <color rgb="FF000000"/>
            <rFont val="Calibri"/>
          </rPr>
          <t>'</t>
        </r>
        <r>
          <rPr>
            <sz val="11"/>
            <color rgb="FF000000"/>
            <rFont val="Calibri"/>
          </rPr>
          <t xml:space="preserve"> Is Configured Correctly</t>
        </r>
      </text>
    </comment>
    <comment ref="J47" authorId="0" shapeId="0" xr:uid="{00000000-0006-0000-0400-000041000000}">
      <text>
        <r>
          <rPr>
            <sz val="11"/>
            <rFont val="Calibri"/>
          </rPr>
          <t xml:space="preserve">Ensure </t>
        </r>
        <r>
          <rPr>
            <sz val="11"/>
            <color rgb="FF000000"/>
            <rFont val="Calibri"/>
          </rPr>
          <t>'</t>
        </r>
        <r>
          <rPr>
            <b/>
            <sz val="11"/>
            <color rgb="FF000000"/>
            <rFont val="Calibri"/>
          </rPr>
          <t>INACTIVE_ACCOUNT_TIME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120</t>
        </r>
        <r>
          <rPr>
            <sz val="11"/>
            <color rgb="FF000000"/>
            <rFont val="Calibri"/>
          </rPr>
          <t>'</t>
        </r>
      </text>
    </comment>
    <comment ref="J48" authorId="0" shapeId="0" xr:uid="{00000000-0006-0000-0400-000042000000}">
      <text>
        <r>
          <rPr>
            <sz val="11"/>
            <rFont val="Calibri"/>
          </rPr>
          <t xml:space="preserve">Ensure Admin Privileges Are Revoked from Unauthorized </t>
        </r>
        <r>
          <rPr>
            <sz val="11"/>
            <color rgb="FF000000"/>
            <rFont val="Calibri"/>
          </rPr>
          <t>'</t>
        </r>
        <r>
          <rPr>
            <b/>
            <sz val="11"/>
            <color rgb="FF000000"/>
            <rFont val="Calibri"/>
          </rPr>
          <t>GRANTEE</t>
        </r>
        <r>
          <rPr>
            <sz val="11"/>
            <color rgb="FF000000"/>
            <rFont val="Calibri"/>
          </rPr>
          <t>'</t>
        </r>
      </text>
    </comment>
    <comment ref="K48" authorId="0" shapeId="0" xr:uid="{00000000-0006-0000-0400-000043000000}">
      <text>
        <r>
          <rPr>
            <sz val="11"/>
            <rFont val="Calibri"/>
          </rPr>
          <t xml:space="preserve">Ensure </t>
        </r>
        <r>
          <rPr>
            <sz val="11"/>
            <color rgb="FF000000"/>
            <rFont val="Calibri"/>
          </rPr>
          <t>'</t>
        </r>
        <r>
          <rPr>
            <b/>
            <sz val="11"/>
            <color rgb="FF000000"/>
            <rFont val="Calibri"/>
          </rPr>
          <t>CREATE EXTERNAL JOB</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L48" authorId="0" shapeId="0" xr:uid="{00000000-0006-0000-0400-000044000000}">
      <text>
        <r>
          <rPr>
            <sz val="11"/>
            <rFont val="Calibri"/>
          </rPr>
          <t xml:space="preserve">Ensure All `SYSTEM` Privileges Are Revoked from Unauthorized </t>
        </r>
        <r>
          <rPr>
            <sz val="11"/>
            <color rgb="FF000000"/>
            <rFont val="Calibri"/>
          </rPr>
          <t>'</t>
        </r>
        <r>
          <rPr>
            <b/>
            <sz val="11"/>
            <color rgb="FF000000"/>
            <rFont val="Calibri"/>
          </rPr>
          <t>GRANTEE</t>
        </r>
        <r>
          <rPr>
            <sz val="11"/>
            <color rgb="FF000000"/>
            <rFont val="Calibri"/>
          </rPr>
          <t>'</t>
        </r>
      </text>
    </comment>
    <comment ref="J49" authorId="0" shapeId="0" xr:uid="{00000000-0006-0000-0400-000045000000}">
      <text>
        <r>
          <rPr>
            <sz val="11"/>
            <rFont val="Calibri"/>
          </rPr>
          <t xml:space="preserve">Ensure No Custom </t>
        </r>
        <r>
          <rPr>
            <sz val="11"/>
            <color rgb="FF000000"/>
            <rFont val="Calibri"/>
          </rPr>
          <t>'</t>
        </r>
        <r>
          <rPr>
            <b/>
            <sz val="11"/>
            <color rgb="FF000000"/>
            <rFont val="Calibri"/>
          </rPr>
          <t>ORACLE_MAINTAINED</t>
        </r>
        <r>
          <rPr>
            <sz val="11"/>
            <color rgb="FF000000"/>
            <rFont val="Calibri"/>
          </rPr>
          <t>'</t>
        </r>
        <r>
          <rPr>
            <sz val="11"/>
            <color rgb="FF000000"/>
            <rFont val="Calibri"/>
          </rPr>
          <t xml:space="preserve"> Users Exist</t>
        </r>
      </text>
    </comment>
    <comment ref="K49" authorId="0" shapeId="0" xr:uid="{00000000-0006-0000-0400-000046000000}">
      <text>
        <r>
          <rPr>
            <sz val="11"/>
            <rFont val="Calibri"/>
          </rPr>
          <t>Review The Users Created Through Real Application Security</t>
        </r>
      </text>
    </comment>
    <comment ref="J50" authorId="0" shapeId="0" xr:uid="{00000000-0006-0000-0400-000047000000}">
      <text>
        <r>
          <rPr>
            <sz val="11"/>
            <rFont val="Calibri"/>
          </rPr>
          <t xml:space="preserve">Ensure </t>
        </r>
        <r>
          <rPr>
            <sz val="11"/>
            <color rgb="FF000000"/>
            <rFont val="Calibri"/>
          </rPr>
          <t>'</t>
        </r>
        <r>
          <rPr>
            <b/>
            <sz val="11"/>
            <color rgb="FF000000"/>
            <rFont val="Calibri"/>
          </rPr>
          <t>REMOTE_OS_ROLES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50" authorId="0" shapeId="0" xr:uid="{00000000-0006-0000-0400-000048000000}">
      <text>
        <r>
          <rPr>
            <sz val="11"/>
            <rFont val="Calibri"/>
          </rPr>
          <t xml:space="preserve">Ensure </t>
        </r>
        <r>
          <rPr>
            <sz val="11"/>
            <color rgb="FF000000"/>
            <rFont val="Calibri"/>
          </rPr>
          <t>'</t>
        </r>
        <r>
          <rPr>
            <b/>
            <sz val="11"/>
            <color rgb="FF000000"/>
            <rFont val="Calibri"/>
          </rPr>
          <t>REMOTE_LOGIN_PASSWORDFILE</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J53" authorId="0" shapeId="0" xr:uid="{00000000-0006-0000-0400-000049000000}">
      <text>
        <r>
          <rPr>
            <sz val="11"/>
            <rFont val="Calibri"/>
          </rPr>
          <t xml:space="preserve">Ensure </t>
        </r>
        <r>
          <rPr>
            <sz val="11"/>
            <color rgb="FF000000"/>
            <rFont val="Calibri"/>
          </rPr>
          <t>'</t>
        </r>
        <r>
          <rPr>
            <b/>
            <sz val="11"/>
            <color rgb="FF000000"/>
            <rFont val="Calibri"/>
          </rPr>
          <t>SSL_CERT_REVOCATION</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text>
    </comment>
    <comment ref="K53" authorId="0" shapeId="0" xr:uid="{00000000-0006-0000-0400-00004A000000}">
      <text>
        <r>
          <rPr>
            <sz val="11"/>
            <rFont val="Calibri"/>
          </rPr>
          <t xml:space="preserve">Ensure </t>
        </r>
        <r>
          <rPr>
            <sz val="11"/>
            <color rgb="FF000000"/>
            <rFont val="Calibri"/>
          </rPr>
          <t>'</t>
        </r>
        <r>
          <rPr>
            <b/>
            <sz val="11"/>
            <color rgb="FF000000"/>
            <rFont val="Calibri"/>
          </rPr>
          <t>SEC_MAX_FAILED_LOGIN_ATTEMPTS</t>
        </r>
        <r>
          <rPr>
            <sz val="11"/>
            <color rgb="FF000000"/>
            <rFont val="Calibri"/>
          </rPr>
          <t>'</t>
        </r>
        <r>
          <rPr>
            <sz val="11"/>
            <color rgb="FF000000"/>
            <rFont val="Calibri"/>
          </rPr>
          <t xml:space="preserve"> Is Set To </t>
        </r>
        <r>
          <rPr>
            <sz val="11"/>
            <color rgb="FF000000"/>
            <rFont val="Calibri"/>
          </rPr>
          <t>'</t>
        </r>
        <r>
          <rPr>
            <b/>
            <sz val="11"/>
            <color rgb="FF000000"/>
            <rFont val="Calibri"/>
          </rPr>
          <t>3</t>
        </r>
        <r>
          <rPr>
            <sz val="11"/>
            <color rgb="FF000000"/>
            <rFont val="Calibri"/>
          </rPr>
          <t>'</t>
        </r>
        <r>
          <rPr>
            <sz val="11"/>
            <color rgb="FF000000"/>
            <rFont val="Calibri"/>
          </rPr>
          <t xml:space="preserve"> Or Less</t>
        </r>
      </text>
    </comment>
    <comment ref="L53" authorId="0" shapeId="0" xr:uid="{00000000-0006-0000-0400-00004B000000}">
      <text>
        <r>
          <rPr>
            <sz val="11"/>
            <rFont val="Calibri"/>
          </rPr>
          <t xml:space="preserve">Ensure </t>
        </r>
        <r>
          <rPr>
            <sz val="11"/>
            <color rgb="FF000000"/>
            <rFont val="Calibri"/>
          </rPr>
          <t>'</t>
        </r>
        <r>
          <rPr>
            <b/>
            <sz val="11"/>
            <color rgb="FF000000"/>
            <rFont val="Calibri"/>
          </rPr>
          <t>FAILED_LOGIN_ATTEMPTS</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text>
    </comment>
    <comment ref="M53" authorId="0" shapeId="0" xr:uid="{00000000-0006-0000-0400-00004C000000}">
      <text>
        <r>
          <rPr>
            <sz val="11"/>
            <rFont val="Calibri"/>
          </rPr>
          <t xml:space="preserve">Ensure </t>
        </r>
        <r>
          <rPr>
            <sz val="11"/>
            <color rgb="FF000000"/>
            <rFont val="Calibri"/>
          </rPr>
          <t>'</t>
        </r>
        <r>
          <rPr>
            <b/>
            <sz val="11"/>
            <color rgb="FF000000"/>
            <rFont val="Calibri"/>
          </rPr>
          <t>PASSWORD_LOCK_TIME</t>
        </r>
        <r>
          <rPr>
            <sz val="11"/>
            <color rgb="FF000000"/>
            <rFont val="Calibri"/>
          </rPr>
          <t>'</t>
        </r>
        <r>
          <rPr>
            <sz val="11"/>
            <color rgb="FF000000"/>
            <rFont val="Calibri"/>
          </rPr>
          <t xml:space="preserve"> Is Greater Than Or Equal To </t>
        </r>
        <r>
          <rPr>
            <sz val="11"/>
            <color rgb="FF000000"/>
            <rFont val="Calibri"/>
          </rPr>
          <t>'</t>
        </r>
        <r>
          <rPr>
            <b/>
            <sz val="11"/>
            <color rgb="FF000000"/>
            <rFont val="Calibri"/>
          </rPr>
          <t>1</t>
        </r>
        <r>
          <rPr>
            <sz val="11"/>
            <color rgb="FF000000"/>
            <rFont val="Calibri"/>
          </rPr>
          <t>'</t>
        </r>
      </text>
    </comment>
    <comment ref="N53" authorId="0" shapeId="0" xr:uid="{00000000-0006-0000-0400-00004D000000}">
      <text>
        <r>
          <rPr>
            <sz val="11"/>
            <rFont val="Calibri"/>
          </rPr>
          <t xml:space="preserve">Ensure </t>
        </r>
        <r>
          <rPr>
            <sz val="11"/>
            <color rgb="FF000000"/>
            <rFont val="Calibri"/>
          </rPr>
          <t>'</t>
        </r>
        <r>
          <rPr>
            <b/>
            <sz val="11"/>
            <color rgb="FF000000"/>
            <rFont val="Calibri"/>
          </rPr>
          <t>PASSWORD_LIFE_TIME + PASSWORD_GRACE_TIME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text>
    </comment>
    <comment ref="J70" authorId="0" shapeId="0" xr:uid="{00000000-0006-0000-0400-00004E000000}">
      <text>
        <r>
          <rPr>
            <sz val="11"/>
            <rFont val="Calibri"/>
          </rPr>
          <t xml:space="preserve">Ensure </t>
        </r>
        <r>
          <rPr>
            <sz val="11"/>
            <color rgb="FF000000"/>
            <rFont val="Calibri"/>
          </rPr>
          <t>'</t>
        </r>
        <r>
          <rPr>
            <b/>
            <sz val="11"/>
            <color rgb="FF000000"/>
            <rFont val="Calibri"/>
          </rPr>
          <t>SEC_PROTOCOL_ERROR_TRACE_ACTION</t>
        </r>
        <r>
          <rPr>
            <sz val="11"/>
            <color rgb="FF000000"/>
            <rFont val="Calibri"/>
          </rPr>
          <t>'</t>
        </r>
        <r>
          <rPr>
            <sz val="11"/>
            <color rgb="FF000000"/>
            <rFont val="Calibri"/>
          </rPr>
          <t xml:space="preserve"> Is Set To </t>
        </r>
        <r>
          <rPr>
            <sz val="11"/>
            <color rgb="FF000000"/>
            <rFont val="Calibri"/>
          </rPr>
          <t>'</t>
        </r>
        <r>
          <rPr>
            <b/>
            <sz val="11"/>
            <color rgb="FF000000"/>
            <rFont val="Calibri"/>
          </rPr>
          <t>LOG</t>
        </r>
        <r>
          <rPr>
            <sz val="11"/>
            <color rgb="FF000000"/>
            <rFont val="Calibri"/>
          </rPr>
          <t>'</t>
        </r>
      </text>
    </comment>
    <comment ref="K70" authorId="0" shapeId="0" xr:uid="{00000000-0006-0000-0400-00004F000000}">
      <text>
        <r>
          <rPr>
            <sz val="11"/>
            <rFont val="Calibri"/>
          </rPr>
          <t xml:space="preserve">Ensure the </t>
        </r>
        <r>
          <rPr>
            <sz val="11"/>
            <color rgb="FF000000"/>
            <rFont val="Calibri"/>
          </rPr>
          <t>'</t>
        </r>
        <r>
          <rPr>
            <b/>
            <sz val="11"/>
            <color rgb="FF000000"/>
            <rFont val="Calibri"/>
          </rPr>
          <t>LOGON</t>
        </r>
        <r>
          <rPr>
            <sz val="11"/>
            <color rgb="FF000000"/>
            <rFont val="Calibri"/>
          </rPr>
          <t>'</t>
        </r>
        <r>
          <rPr>
            <sz val="11"/>
            <color rgb="FF000000"/>
            <rFont val="Calibri"/>
          </rPr>
          <t xml:space="preserve"> AND </t>
        </r>
        <r>
          <rPr>
            <sz val="11"/>
            <color rgb="FF000000"/>
            <rFont val="Calibri"/>
          </rPr>
          <t>'</t>
        </r>
        <r>
          <rPr>
            <b/>
            <sz val="11"/>
            <color rgb="FF000000"/>
            <rFont val="Calibri"/>
          </rPr>
          <t>LOGOFF</t>
        </r>
        <r>
          <rPr>
            <sz val="11"/>
            <color rgb="FF000000"/>
            <rFont val="Calibri"/>
          </rPr>
          <t>'</t>
        </r>
        <r>
          <rPr>
            <sz val="11"/>
            <color rgb="FF000000"/>
            <rFont val="Calibri"/>
          </rPr>
          <t xml:space="preserve"> Actions Audit Is Enabled</t>
        </r>
      </text>
    </comment>
    <comment ref="J73" authorId="0" shapeId="0" xr:uid="{00000000-0006-0000-0400-000050000000}">
      <text>
        <r>
          <rPr>
            <sz val="11"/>
            <rFont val="Calibri"/>
          </rPr>
          <t xml:space="preserve">Ensure </t>
        </r>
        <r>
          <rPr>
            <sz val="11"/>
            <color rgb="FF000000"/>
            <rFont val="Calibri"/>
          </rPr>
          <t>'</t>
        </r>
        <r>
          <rPr>
            <b/>
            <sz val="11"/>
            <color rgb="FF000000"/>
            <rFont val="Calibri"/>
          </rPr>
          <t>SEC_PROTOCOL_ERROR_TRACE_ACTION</t>
        </r>
        <r>
          <rPr>
            <sz val="11"/>
            <color rgb="FF000000"/>
            <rFont val="Calibri"/>
          </rPr>
          <t>'</t>
        </r>
        <r>
          <rPr>
            <sz val="11"/>
            <color rgb="FF000000"/>
            <rFont val="Calibri"/>
          </rPr>
          <t xml:space="preserve"> Is Set To </t>
        </r>
        <r>
          <rPr>
            <sz val="11"/>
            <color rgb="FF000000"/>
            <rFont val="Calibri"/>
          </rPr>
          <t>'</t>
        </r>
        <r>
          <rPr>
            <b/>
            <sz val="11"/>
            <color rgb="FF000000"/>
            <rFont val="Calibri"/>
          </rPr>
          <t>LOG</t>
        </r>
        <r>
          <rPr>
            <sz val="11"/>
            <color rgb="FF000000"/>
            <rFont val="Calibri"/>
          </rPr>
          <t>'</t>
        </r>
      </text>
    </comment>
    <comment ref="K73" authorId="0" shapeId="0" xr:uid="{00000000-0006-0000-0400-000051000000}">
      <text>
        <r>
          <rPr>
            <sz val="11"/>
            <rFont val="Calibri"/>
          </rPr>
          <t>Ensure All Auditable System Actions Commands Are Audited</t>
        </r>
      </text>
    </comment>
    <comment ref="L73" authorId="0" shapeId="0" xr:uid="{00000000-0006-0000-0400-000052000000}">
      <text>
        <r>
          <rPr>
            <sz val="11"/>
            <rFont val="Calibri"/>
          </rPr>
          <t xml:space="preserve">Ensure the </t>
        </r>
        <r>
          <rPr>
            <sz val="11"/>
            <color rgb="FF000000"/>
            <rFont val="Calibri"/>
          </rPr>
          <t>'</t>
        </r>
        <r>
          <rPr>
            <b/>
            <sz val="11"/>
            <color rgb="FF000000"/>
            <rFont val="Calibri"/>
          </rPr>
          <t>LOGON</t>
        </r>
        <r>
          <rPr>
            <sz val="11"/>
            <color rgb="FF000000"/>
            <rFont val="Calibri"/>
          </rPr>
          <t>'</t>
        </r>
        <r>
          <rPr>
            <sz val="11"/>
            <color rgb="FF000000"/>
            <rFont val="Calibri"/>
          </rPr>
          <t xml:space="preserve"> AND </t>
        </r>
        <r>
          <rPr>
            <sz val="11"/>
            <color rgb="FF000000"/>
            <rFont val="Calibri"/>
          </rPr>
          <t>'</t>
        </r>
        <r>
          <rPr>
            <b/>
            <sz val="11"/>
            <color rgb="FF000000"/>
            <rFont val="Calibri"/>
          </rPr>
          <t>LOGOFF</t>
        </r>
        <r>
          <rPr>
            <sz val="11"/>
            <color rgb="FF000000"/>
            <rFont val="Calibri"/>
          </rPr>
          <t>'</t>
        </r>
        <r>
          <rPr>
            <sz val="11"/>
            <color rgb="FF000000"/>
            <rFont val="Calibri"/>
          </rPr>
          <t xml:space="preserve"> Actions Audit Is Enabled</t>
        </r>
      </text>
    </comment>
    <comment ref="M73" authorId="0" shapeId="0" xr:uid="{00000000-0006-0000-0400-000053000000}">
      <text>
        <r>
          <rPr>
            <sz val="11"/>
            <rFont val="Calibri"/>
          </rPr>
          <t>Ensure Critical Packages Are Audited</t>
        </r>
      </text>
    </comment>
    <comment ref="N73" authorId="0" shapeId="0" xr:uid="{00000000-0006-0000-0400-000054000000}">
      <text>
        <r>
          <rPr>
            <sz val="11"/>
            <rFont val="Calibri"/>
          </rPr>
          <t>Ensure All Export Activities Are Audited</t>
        </r>
      </text>
    </comment>
    <comment ref="O73" authorId="0" shapeId="0" xr:uid="{00000000-0006-0000-0400-000055000000}">
      <text>
        <r>
          <rPr>
            <sz val="11"/>
            <rFont val="Calibri"/>
          </rPr>
          <t>Ensure The Use Of SYS* Privileges Is Audited</t>
        </r>
      </text>
    </comment>
    <comment ref="J147" authorId="0" shapeId="0" xr:uid="{00000000-0006-0000-0400-000056000000}">
      <text>
        <r>
          <rPr>
            <sz val="11"/>
            <rFont val="Calibri"/>
          </rPr>
          <t xml:space="preserve">Ensure </t>
        </r>
        <r>
          <rPr>
            <sz val="11"/>
            <color rgb="FF000000"/>
            <rFont val="Calibri"/>
          </rPr>
          <t>'</t>
        </r>
        <r>
          <rPr>
            <b/>
            <sz val="11"/>
            <color rgb="FF000000"/>
            <rFont val="Calibri"/>
          </rPr>
          <t>MLE_PROG_LANGUAGES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text>
    </comment>
  </commentList>
</comments>
</file>

<file path=xl/sharedStrings.xml><?xml version="1.0" encoding="utf-8"?>
<sst xmlns="http://schemas.openxmlformats.org/spreadsheetml/2006/main" count="3221" uniqueCount="1466">
  <si>
    <t>Section</t>
  </si>
  <si>
    <t>Id</t>
  </si>
  <si>
    <t>Title</t>
  </si>
  <si>
    <t>Assessment</t>
  </si>
  <si>
    <t>Profile</t>
  </si>
  <si>
    <t>MoSCoW</t>
  </si>
  <si>
    <t>OpsImpact</t>
  </si>
  <si>
    <t>Phase</t>
  </si>
  <si>
    <t>ImplStatus</t>
  </si>
  <si>
    <t>Notes</t>
  </si>
  <si>
    <t>Remediation</t>
  </si>
  <si>
    <t>Description</t>
  </si>
  <si>
    <t>Impact</t>
  </si>
  <si>
    <t>Audit</t>
  </si>
  <si>
    <t>Default</t>
  </si>
  <si>
    <t>Status</t>
  </si>
  <si>
    <t>LogID</t>
  </si>
  <si>
    <t>Oracle Database Installation and Patching Requirements</t>
  </si>
  <si>
    <t>1.1</t>
  </si>
  <si>
    <r>
      <rPr>
        <sz val="11"/>
        <rFont val="Calibri"/>
      </rPr>
      <t>Ensure That Appropriate Version/Patches For Oracle Software Are Installed</t>
    </r>
  </si>
  <si>
    <t>Manual</t>
  </si>
  <si>
    <t>Level 1</t>
  </si>
  <si>
    <t>Unassigned</t>
  </si>
  <si>
    <t>Unassessed</t>
  </si>
  <si>
    <t>Pending</t>
  </si>
  <si>
    <t/>
  </si>
  <si>
    <r>
      <rPr>
        <sz val="11"/>
        <color rgb="FF000000"/>
        <rFont val="Calibri"/>
      </rPr>
      <t>Download and apply the latest quarterly Critical Patch Update patches.</t>
    </r>
  </si>
  <si>
    <r>
      <rPr>
        <sz val="11"/>
        <color rgb="FF000000"/>
        <rFont val="Calibri"/>
      </rPr>
      <t>The Oracle installation version and patches should be the most recent that are compatible with the organization's operational needs.</t>
    </r>
  </si>
  <si>
    <r>
      <rPr>
        <sz val="11"/>
        <color rgb="FF000000"/>
        <rFont val="Calibri"/>
      </rPr>
      <t>To assess this recommendation, use the following example shell command as appropriate for your environment.</t>
    </r>
    <r>
      <rPr>
        <sz val="11"/>
        <color rgb="FF000000"/>
        <rFont val="Calibri"/>
      </rPr>
      <t xml:space="preserve">
</t>
    </r>
    <r>
      <rPr>
        <sz val="11"/>
        <color rgb="FF000000"/>
        <rFont val="Calibri"/>
      </rPr>
      <t>For example, on Linux systems:</t>
    </r>
    <r>
      <rPr>
        <sz val="11"/>
        <color rgb="FF000000"/>
        <rFont val="Calibri"/>
      </rPr>
      <t xml:space="preserve">
</t>
    </r>
    <r>
      <rPr>
        <sz val="11"/>
        <color rgb="FF006096"/>
        <rFont val="Roboto Condensed"/>
      </rPr>
      <t>opatch lsinventory | grep -e "^.*&lt;latest_patch_version_number&gt;\s*.*$"</t>
    </r>
    <r>
      <rPr>
        <sz val="11"/>
        <color rgb="FF006096"/>
        <rFont val="Roboto Condensed"/>
      </rPr>
      <t xml:space="preserve">
</t>
    </r>
    <r>
      <rPr>
        <sz val="11"/>
        <color rgb="FF000000"/>
        <rFont val="Calibri"/>
      </rPr>
      <t xml:space="preserve">
</t>
    </r>
    <r>
      <rPr>
        <sz val="11"/>
        <color rgb="FF000000"/>
        <rFont val="Calibri"/>
      </rPr>
      <t>For example, on Windows systems:</t>
    </r>
    <r>
      <rPr>
        <sz val="11"/>
        <color rgb="FF000000"/>
        <rFont val="Calibri"/>
      </rPr>
      <t xml:space="preserve">
</t>
    </r>
    <r>
      <rPr>
        <sz val="11"/>
        <color rgb="FF006096"/>
        <rFont val="Roboto Condensed"/>
      </rPr>
      <t>opatch lsinventory | find "&lt;latest_patch_version_number&gt;"</t>
    </r>
    <r>
      <rPr>
        <sz val="11"/>
        <color rgb="FF006096"/>
        <rFont val="Roboto Condensed"/>
      </rPr>
      <t xml:space="preserve">
</t>
    </r>
  </si>
  <si>
    <t>Listener Settings</t>
  </si>
  <si>
    <t>2.1.1</t>
  </si>
  <si>
    <r>
      <rPr>
        <sz val="11"/>
        <rFont val="Calibri"/>
      </rPr>
      <t xml:space="preserve">Ensure </t>
    </r>
    <r>
      <rPr>
        <sz val="11"/>
        <color rgb="FF000000"/>
        <rFont val="Calibri"/>
      </rPr>
      <t>'</t>
    </r>
    <r>
      <rPr>
        <b/>
        <sz val="11"/>
        <color rgb="FF000000"/>
        <rFont val="Calibri"/>
      </rPr>
      <t>extproc</t>
    </r>
    <r>
      <rPr>
        <sz val="11"/>
        <color rgb="FF000000"/>
        <rFont val="Calibri"/>
      </rPr>
      <t>'</t>
    </r>
    <r>
      <rPr>
        <sz val="11"/>
        <color rgb="FF000000"/>
        <rFont val="Calibri"/>
      </rPr>
      <t xml:space="preserve"> Is Not Present In </t>
    </r>
    <r>
      <rPr>
        <sz val="11"/>
        <color rgb="FF000000"/>
        <rFont val="Calibri"/>
      </rPr>
      <t>'</t>
    </r>
    <r>
      <rPr>
        <b/>
        <sz val="11"/>
        <color rgb="FF000000"/>
        <rFont val="Calibri"/>
      </rPr>
      <t>listener.ora</t>
    </r>
    <r>
      <rPr>
        <sz val="11"/>
        <color rgb="FF000000"/>
        <rFont val="Calibri"/>
      </rPr>
      <t>'</t>
    </r>
  </si>
  <si>
    <t>Automated</t>
  </si>
  <si>
    <r>
      <rPr>
        <sz val="11"/>
        <color rgb="FF000000"/>
        <rFont val="Calibri"/>
      </rPr>
      <t xml:space="preserve">To remediate this recommendation, remove </t>
    </r>
    <r>
      <rPr>
        <b/>
        <sz val="11"/>
        <color rgb="FF000000"/>
        <rFont val="Calibri"/>
      </rPr>
      <t>extproc</t>
    </r>
    <r>
      <rPr>
        <sz val="11"/>
        <color rgb="FF000000"/>
        <rFont val="Calibri"/>
      </rPr>
      <t xml:space="preserve"> from the </t>
    </r>
    <r>
      <rPr>
        <b/>
        <sz val="11"/>
        <color rgb="FF000000"/>
        <rFont val="Calibri"/>
      </rPr>
      <t>listener.ora</t>
    </r>
    <r>
      <rPr>
        <sz val="11"/>
        <color rgb="FF000000"/>
        <rFont val="Calibri"/>
      </rPr>
      <t xml:space="preserve"> file.</t>
    </r>
    <r>
      <rPr>
        <sz val="11"/>
        <color rgb="FF000000"/>
        <rFont val="Calibri"/>
      </rPr>
      <t xml:space="preserve">
</t>
    </r>
    <r>
      <rPr>
        <sz val="11"/>
        <color rgb="FF000000"/>
        <rFont val="Calibri"/>
      </rPr>
      <t xml:space="preserve">Instead of relying on the </t>
    </r>
    <r>
      <rPr>
        <b/>
        <sz val="11"/>
        <color rgb="FF000000"/>
        <rFont val="Calibri"/>
      </rPr>
      <t>EXTPROC</t>
    </r>
    <r>
      <rPr>
        <sz val="11"/>
        <color rgb="FF000000"/>
        <rFont val="Calibri"/>
      </rPr>
      <t xml:space="preserve"> feature in Oracle to access external libraries, you can use a </t>
    </r>
    <r>
      <rPr>
        <b/>
        <sz val="11"/>
        <color rgb="FF000000"/>
        <rFont val="Calibri"/>
      </rPr>
      <t>database directory</t>
    </r>
    <r>
      <rPr>
        <sz val="11"/>
        <color rgb="FF000000"/>
        <rFont val="Calibri"/>
      </rPr>
      <t xml:space="preserve"> to directly access the library files stored within the database server's file system, allowing you to execute code from those libraries within your PL/SQL code without going through a separate external process.</t>
    </r>
  </si>
  <si>
    <r>
      <rPr>
        <b/>
        <sz val="11"/>
        <color rgb="FF000000"/>
        <rFont val="Calibri"/>
      </rPr>
      <t>extproc</t>
    </r>
    <r>
      <rPr>
        <sz val="11"/>
        <color rgb="FF000000"/>
        <rFont val="Calibri"/>
      </rPr>
      <t xml:space="preserve"> should be removed from the </t>
    </r>
    <r>
      <rPr>
        <b/>
        <sz val="11"/>
        <color rgb="FF000000"/>
        <rFont val="Calibri"/>
      </rPr>
      <t>listener.ora</t>
    </r>
    <r>
      <rPr>
        <sz val="11"/>
        <color rgb="FF000000"/>
        <rFont val="Calibri"/>
      </rPr>
      <t xml:space="preserve"> to mitigate the risk that OS libraries can be invoked by the Oracle instance.</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</si>
  <si>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grep -i extproc "$ORACLE_HOME/network/admin/listener.ora"</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findstr -i extproc %ORACLE_HOME%\network\admin\listener.ora</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t>
    </r>
    <r>
      <rPr>
        <sz val="11"/>
        <color rgb="FF000000"/>
        <rFont val="Calibri"/>
      </rPr>
      <t xml:space="preserve">
</t>
    </r>
    <r>
      <rPr>
        <sz val="11"/>
        <color rgb="FF000000"/>
        <rFont val="Calibri"/>
      </rPr>
      <t xml:space="preserve">Assumption: The audit command above assumes that </t>
    </r>
    <r>
      <rPr>
        <b/>
        <sz val="11"/>
        <color rgb="FF000000"/>
        <rFont val="Calibri"/>
      </rPr>
      <t>listener.ora</t>
    </r>
    <r>
      <rPr>
        <sz val="11"/>
        <color rgb="FF000000"/>
        <rFont val="Calibri"/>
      </rPr>
      <t xml:space="preserve"> is located in the default path </t>
    </r>
    <r>
      <rPr>
        <b/>
        <sz val="11"/>
        <color rgb="FF000000"/>
        <rFont val="Calibri"/>
      </rPr>
      <t>$ORACLE_HOME/network/admin/listener.ora</t>
    </r>
    <r>
      <rPr>
        <sz val="11"/>
        <color rgb="FF000000"/>
        <rFont val="Calibri"/>
      </rPr>
      <t xml:space="preserve">. If this is not the case, please specify the correct location. For example, you may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and </t>
    </r>
    <r>
      <rPr>
        <b/>
        <sz val="11"/>
        <color rgb="FF000000"/>
        <rFont val="Calibri"/>
      </rPr>
      <t>TNSNAMES.ORA</t>
    </r>
    <r>
      <rPr>
        <sz val="11"/>
        <color rgb="FF000000"/>
        <rFont val="Calibri"/>
      </rPr>
      <t>.</t>
    </r>
  </si>
  <si>
    <t>2.1.2</t>
  </si>
  <si>
    <r>
      <rPr>
        <sz val="11"/>
        <rFont val="Calibri"/>
      </rPr>
      <t xml:space="preserve">Ensure </t>
    </r>
    <r>
      <rPr>
        <sz val="11"/>
        <color rgb="FF000000"/>
        <rFont val="Calibri"/>
      </rPr>
      <t>'</t>
    </r>
    <r>
      <rPr>
        <b/>
        <sz val="11"/>
        <color rgb="FF000000"/>
        <rFont val="Calibri"/>
      </rPr>
      <t>ACCEPT_MD5_CERTS</t>
    </r>
    <r>
      <rPr>
        <sz val="11"/>
        <color rgb="FF000000"/>
        <rFont val="Calibri"/>
      </rPr>
      <t>'</t>
    </r>
    <r>
      <rPr>
        <sz val="11"/>
        <color rgb="FF000000"/>
        <rFont val="Calibri"/>
      </rPr>
      <t xml:space="preserve"> Is Configured Correctly</t>
    </r>
  </si>
  <si>
    <r>
      <rPr>
        <sz val="11"/>
        <color rgb="FF000000"/>
        <rFont val="Calibri"/>
      </rPr>
      <t xml:space="preserve">To remediate this recommendation, remove </t>
    </r>
    <r>
      <rPr>
        <b/>
        <sz val="11"/>
        <color rgb="FF000000"/>
        <rFont val="Calibri"/>
      </rPr>
      <t>ACCEPT_MD5_CERTS</t>
    </r>
    <r>
      <rPr>
        <sz val="11"/>
        <color rgb="FF000000"/>
        <rFont val="Calibri"/>
      </rPr>
      <t xml:space="preserve"> from </t>
    </r>
    <r>
      <rPr>
        <b/>
        <sz val="11"/>
        <color rgb="FF000000"/>
        <rFont val="Calibri"/>
      </rPr>
      <t>listener.ora</t>
    </r>
    <r>
      <rPr>
        <sz val="11"/>
        <color rgb="FF000000"/>
        <rFont val="Calibri"/>
      </rPr>
      <t xml:space="preserve"> or set </t>
    </r>
    <r>
      <rPr>
        <b/>
        <sz val="11"/>
        <color rgb="FF000000"/>
        <rFont val="Calibri"/>
      </rPr>
      <t>ACCEPT_MD5_CERTS</t>
    </r>
    <r>
      <rPr>
        <sz val="11"/>
        <color rgb="FF000000"/>
        <rFont val="Calibri"/>
      </rPr>
      <t xml:space="preserve"> to the value </t>
    </r>
    <r>
      <rPr>
        <b/>
        <sz val="11"/>
        <color rgb="FF000000"/>
        <rFont val="Calibri"/>
      </rPr>
      <t>FALSE</t>
    </r>
    <r>
      <rPr>
        <sz val="11"/>
        <color rgb="FF000000"/>
        <rFont val="Calibri"/>
      </rPr>
      <t>.</t>
    </r>
    <r>
      <rPr>
        <sz val="11"/>
        <color rgb="FF000000"/>
        <rFont val="Calibri"/>
      </rPr>
      <t xml:space="preserve">
</t>
    </r>
    <r>
      <rPr>
        <sz val="11"/>
        <color rgb="FF000000"/>
        <rFont val="Calibri"/>
      </rPr>
      <t xml:space="preserve">In addition to </t>
    </r>
    <r>
      <rPr>
        <b/>
        <sz val="11"/>
        <color rgb="FF000000"/>
        <rFont val="Calibri"/>
      </rPr>
      <t>listener.ora</t>
    </r>
    <r>
      <rPr>
        <sz val="11"/>
        <color rgb="FF000000"/>
        <rFont val="Calibri"/>
      </rPr>
      <t xml:space="preserve">, this parameter must also be set in </t>
    </r>
    <r>
      <rPr>
        <b/>
        <sz val="11"/>
        <color rgb="FF000000"/>
        <rFont val="Calibri"/>
      </rPr>
      <t>sqlnet.ora</t>
    </r>
    <r>
      <rPr>
        <sz val="11"/>
        <color rgb="FF000000"/>
        <rFont val="Calibri"/>
      </rPr>
      <t>.</t>
    </r>
  </si>
  <si>
    <r>
      <rPr>
        <sz val="11"/>
        <color rgb="FF000000"/>
        <rFont val="Calibri"/>
      </rPr>
      <t xml:space="preserve">The setting </t>
    </r>
    <r>
      <rPr>
        <b/>
        <sz val="11"/>
        <color rgb="FF000000"/>
        <rFont val="Calibri"/>
      </rPr>
      <t>ACCEPT_MD5_CERTS</t>
    </r>
    <r>
      <rPr>
        <sz val="11"/>
        <color rgb="FF000000"/>
        <rFont val="Calibri"/>
      </rPr>
      <t xml:space="preserve"> specifies whether Oracle accepts certificates signed with the MD5 algorithm.</t>
    </r>
    <r>
      <rPr>
        <sz val="11"/>
        <color rgb="FF000000"/>
        <rFont val="Calibri"/>
      </rPr>
      <t xml:space="preserve">
</t>
    </r>
    <r>
      <rPr>
        <b/>
        <sz val="11"/>
        <color rgb="FF000000"/>
        <rFont val="Calibri"/>
      </rPr>
      <t>Note:</t>
    </r>
    <r>
      <rPr>
        <sz val="11"/>
        <color rgb="FF000000"/>
        <rFont val="Calibri"/>
      </rPr>
      <t xml:space="preserve"> See Additional Information regarding the deprecation of this setting.</t>
    </r>
  </si>
  <si>
    <r>
      <rPr>
        <sz val="11"/>
        <color rgb="FF000000"/>
        <rFont val="Calibri"/>
      </rPr>
      <t>Applications that use MD5-signed certificates must be updated to use certificates signed with a stronger, more secure algorithm such as SHA-2.</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</si>
  <si>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grep -Ei "^[^#]*ACCEPT_MD5_CERTS\s*=\s*TRUE\s*$" "$ORACLE_HOME/network/admin/listener.ora"</t>
    </r>
    <r>
      <rPr>
        <sz val="11"/>
        <color rgb="FF006096"/>
        <rFont val="Roboto Condensed"/>
      </rPr>
      <t xml:space="preserve">
</t>
    </r>
    <r>
      <rPr>
        <sz val="11"/>
        <color rgb="FF000000"/>
        <rFont val="Calibri"/>
      </rPr>
      <t xml:space="preserve">
</t>
    </r>
    <r>
      <rPr>
        <sz val="11"/>
        <color rgb="FF000000"/>
        <rFont val="Calibri"/>
      </rPr>
      <t>On the Windows platform, execute the following PowerShell command to audit this recommendation.</t>
    </r>
    <r>
      <rPr>
        <sz val="11"/>
        <color rgb="FF000000"/>
        <rFont val="Calibri"/>
      </rPr>
      <t xml:space="preserve">
</t>
    </r>
    <r>
      <rPr>
        <sz val="11"/>
        <color rgb="FF006096"/>
        <rFont val="Roboto Condensed"/>
      </rPr>
      <t>Select-String -Path $Env:ORACLE_HOME\network\admin\listener.ora -Pattern "^\s*ACCEPT_MD5_CERTS\s*=\s*TRUE\s*$" -CaseSensitive:$false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t>
    </r>
    <r>
      <rPr>
        <sz val="11"/>
        <color rgb="FF000000"/>
        <rFont val="Calibri"/>
      </rPr>
      <t xml:space="preserve">
</t>
    </r>
    <r>
      <rPr>
        <sz val="11"/>
        <color rgb="FF000000"/>
        <rFont val="Calibri"/>
      </rPr>
      <t xml:space="preserve">The audit command above assumes that </t>
    </r>
    <r>
      <rPr>
        <b/>
        <sz val="11"/>
        <color rgb="FF000000"/>
        <rFont val="Calibri"/>
      </rPr>
      <t>listener.ora</t>
    </r>
    <r>
      <rPr>
        <sz val="11"/>
        <color rgb="FF000000"/>
        <rFont val="Calibri"/>
      </rPr>
      <t xml:space="preserve"> is located in the default path </t>
    </r>
    <r>
      <rPr>
        <b/>
        <sz val="11"/>
        <color rgb="FF000000"/>
        <rFont val="Calibri"/>
      </rPr>
      <t>$ORACLE_HOME/network/admin/listener.ora</t>
    </r>
    <r>
      <rPr>
        <sz val="11"/>
        <color rgb="FF000000"/>
        <rFont val="Calibri"/>
      </rPr>
      <t xml:space="preserve">. If this is not the case, please specify the correct location. For example, you may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and </t>
    </r>
    <r>
      <rPr>
        <b/>
        <sz val="11"/>
        <color rgb="FF000000"/>
        <rFont val="Calibri"/>
      </rPr>
      <t>TNSNAMES.ORA</t>
    </r>
    <r>
      <rPr>
        <sz val="11"/>
        <color rgb="FF000000"/>
        <rFont val="Calibri"/>
      </rPr>
      <t>.</t>
    </r>
  </si>
  <si>
    <r>
      <rPr>
        <sz val="11"/>
        <color rgb="FF000000"/>
        <rFont val="Calibri"/>
      </rPr>
      <t xml:space="preserve">The default value for </t>
    </r>
    <r>
      <rPr>
        <b/>
        <sz val="11"/>
        <color rgb="FF000000"/>
        <rFont val="Calibri"/>
      </rPr>
      <t>ACCEPT_MD5_CERTS</t>
    </r>
    <r>
      <rPr>
        <sz val="11"/>
        <color rgb="FF000000"/>
        <rFont val="Calibri"/>
      </rPr>
      <t xml:space="preserve"> is </t>
    </r>
    <r>
      <rPr>
        <b/>
        <sz val="11"/>
        <color rgb="FF000000"/>
        <rFont val="Calibri"/>
      </rPr>
      <t>FALSE</t>
    </r>
    <r>
      <rPr>
        <sz val="11"/>
        <color rgb="FF000000"/>
        <rFont val="Calibri"/>
      </rPr>
      <t>.</t>
    </r>
  </si>
  <si>
    <t>2.1.3</t>
  </si>
  <si>
    <r>
      <rPr>
        <sz val="11"/>
        <rFont val="Calibri"/>
      </rPr>
      <t xml:space="preserve">Ensure </t>
    </r>
    <r>
      <rPr>
        <sz val="11"/>
        <color rgb="FF000000"/>
        <rFont val="Calibri"/>
      </rPr>
      <t>'</t>
    </r>
    <r>
      <rPr>
        <b/>
        <sz val="11"/>
        <color rgb="FF000000"/>
        <rFont val="Calibri"/>
      </rPr>
      <t>ACCEPT_SHA1_CERTS</t>
    </r>
    <r>
      <rPr>
        <sz val="11"/>
        <color rgb="FF000000"/>
        <rFont val="Calibri"/>
      </rPr>
      <t>'</t>
    </r>
    <r>
      <rPr>
        <sz val="11"/>
        <color rgb="FF000000"/>
        <rFont val="Calibri"/>
      </rPr>
      <t xml:space="preserve"> Is Configured Correctly</t>
    </r>
  </si>
  <si>
    <r>
      <rPr>
        <sz val="11"/>
        <color rgb="FF000000"/>
        <rFont val="Calibri"/>
      </rPr>
      <t xml:space="preserve">To remediate this recommendation, remove </t>
    </r>
    <r>
      <rPr>
        <b/>
        <sz val="11"/>
        <color rgb="FF000000"/>
        <rFont val="Calibri"/>
      </rPr>
      <t>ACCEPT_SHA1_CERTS</t>
    </r>
    <r>
      <rPr>
        <sz val="11"/>
        <color rgb="FF000000"/>
        <rFont val="Calibri"/>
      </rPr>
      <t xml:space="preserve"> from </t>
    </r>
    <r>
      <rPr>
        <b/>
        <sz val="11"/>
        <color rgb="FF000000"/>
        <rFont val="Calibri"/>
      </rPr>
      <t>listener.ora</t>
    </r>
    <r>
      <rPr>
        <sz val="11"/>
        <color rgb="FF000000"/>
        <rFont val="Calibri"/>
      </rPr>
      <t xml:space="preserve">, or set the </t>
    </r>
    <r>
      <rPr>
        <b/>
        <sz val="11"/>
        <color rgb="FF000000"/>
        <rFont val="Calibri"/>
      </rPr>
      <t>ACCEPT_SHA1_CERTS</t>
    </r>
    <r>
      <rPr>
        <sz val="11"/>
        <color rgb="FF000000"/>
        <rFont val="Calibri"/>
      </rPr>
      <t xml:space="preserve"> to the value </t>
    </r>
    <r>
      <rPr>
        <b/>
        <sz val="11"/>
        <color rgb="FF000000"/>
        <rFont val="Calibri"/>
      </rPr>
      <t>FALSE</t>
    </r>
    <r>
      <rPr>
        <sz val="11"/>
        <color rgb="FF000000"/>
        <rFont val="Calibri"/>
      </rPr>
      <t>.</t>
    </r>
    <r>
      <rPr>
        <sz val="11"/>
        <color rgb="FF000000"/>
        <rFont val="Calibri"/>
      </rPr>
      <t xml:space="preserve">
</t>
    </r>
    <r>
      <rPr>
        <sz val="11"/>
        <color rgb="FF000000"/>
        <rFont val="Calibri"/>
      </rPr>
      <t xml:space="preserve">In addition to </t>
    </r>
    <r>
      <rPr>
        <b/>
        <sz val="11"/>
        <color rgb="FF000000"/>
        <rFont val="Calibri"/>
      </rPr>
      <t>listener.ora</t>
    </r>
    <r>
      <rPr>
        <sz val="11"/>
        <color rgb="FF000000"/>
        <rFont val="Calibri"/>
      </rPr>
      <t xml:space="preserve">, this parameter must also be set to </t>
    </r>
    <r>
      <rPr>
        <b/>
        <sz val="11"/>
        <color rgb="FF000000"/>
        <rFont val="Calibri"/>
      </rPr>
      <t>FALSE</t>
    </r>
    <r>
      <rPr>
        <sz val="11"/>
        <color rgb="FF000000"/>
        <rFont val="Calibri"/>
      </rPr>
      <t xml:space="preserve"> in </t>
    </r>
    <r>
      <rPr>
        <b/>
        <sz val="11"/>
        <color rgb="FF000000"/>
        <rFont val="Calibri"/>
      </rPr>
      <t>sqlnet.ora</t>
    </r>
    <r>
      <rPr>
        <sz val="11"/>
        <color rgb="FF000000"/>
        <rFont val="Calibri"/>
      </rPr>
      <t>.</t>
    </r>
  </si>
  <si>
    <r>
      <rPr>
        <sz val="11"/>
        <color rgb="FF000000"/>
        <rFont val="Calibri"/>
      </rPr>
      <t xml:space="preserve">The setting </t>
    </r>
    <r>
      <rPr>
        <b/>
        <sz val="11"/>
        <color rgb="FF000000"/>
        <rFont val="Calibri"/>
      </rPr>
      <t>ACCEPT_SHA1_CERTS</t>
    </r>
    <r>
      <rPr>
        <sz val="11"/>
        <color rgb="FF000000"/>
        <rFont val="Calibri"/>
      </rPr>
      <t xml:space="preserve"> specifies whether Oracle accepts certificates signed with the SHA1 algorithm.</t>
    </r>
    <r>
      <rPr>
        <sz val="11"/>
        <color rgb="FF000000"/>
        <rFont val="Calibri"/>
      </rPr>
      <t xml:space="preserve">
</t>
    </r>
    <r>
      <rPr>
        <b/>
        <sz val="11"/>
        <color rgb="FF000000"/>
        <rFont val="Calibri"/>
      </rPr>
      <t>Note:</t>
    </r>
    <r>
      <rPr>
        <sz val="11"/>
        <color rgb="FF000000"/>
        <rFont val="Calibri"/>
      </rPr>
      <t xml:space="preserve"> See Additional Information regarding the deprecation of this setting.</t>
    </r>
  </si>
  <si>
    <r>
      <rPr>
        <sz val="11"/>
        <color rgb="FF000000"/>
        <rFont val="Calibri"/>
      </rPr>
      <t>Applications that use SHA-1-signed certificates must be updated to use certificates signed with a stronger, more secure algorithm  such as SHA-2.</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</si>
  <si>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grep -Ei "^[^#]*ACCEPT_SHA1_CERTS\s*=\s*TRUE\s*$" "$ORACLE_HOME/network/admin/listener.ora"</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Select-String -Path $Env:ORACLE_HOME\network\admin\listener.ora -Pattern "^\s*ACCEPT_SHA1_CERTS\s*=\s*TRUE\s*$" -CaseSensitive:$false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t>
    </r>
    <r>
      <rPr>
        <sz val="11"/>
        <color rgb="FF000000"/>
        <rFont val="Calibri"/>
      </rPr>
      <t xml:space="preserve">
</t>
    </r>
    <r>
      <rPr>
        <sz val="11"/>
        <color rgb="FF000000"/>
        <rFont val="Calibri"/>
      </rPr>
      <t xml:space="preserve">The audit command above assumes that </t>
    </r>
    <r>
      <rPr>
        <b/>
        <sz val="11"/>
        <color rgb="FF000000"/>
        <rFont val="Calibri"/>
      </rPr>
      <t>listener.ora</t>
    </r>
    <r>
      <rPr>
        <sz val="11"/>
        <color rgb="FF000000"/>
        <rFont val="Calibri"/>
      </rPr>
      <t xml:space="preserve"> is located in the default path </t>
    </r>
    <r>
      <rPr>
        <b/>
        <sz val="11"/>
        <color rgb="FF000000"/>
        <rFont val="Calibri"/>
      </rPr>
      <t>$ORACLE_HOME/network/admin/listener.ora</t>
    </r>
    <r>
      <rPr>
        <sz val="11"/>
        <color rgb="FF000000"/>
        <rFont val="Calibri"/>
      </rPr>
      <t xml:space="preserve">. If this is not the case, please specify the correct location. For example, you may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and </t>
    </r>
    <r>
      <rPr>
        <b/>
        <sz val="11"/>
        <color rgb="FF000000"/>
        <rFont val="Calibri"/>
      </rPr>
      <t>TNSNAMES.ORA</t>
    </r>
    <r>
      <rPr>
        <sz val="11"/>
        <color rgb="FF000000"/>
        <rFont val="Calibri"/>
      </rPr>
      <t>.</t>
    </r>
  </si>
  <si>
    <r>
      <rPr>
        <sz val="11"/>
        <color rgb="FF000000"/>
        <rFont val="Calibri"/>
      </rPr>
      <t xml:space="preserve">The default value for </t>
    </r>
    <r>
      <rPr>
        <b/>
        <sz val="11"/>
        <color rgb="FF000000"/>
        <rFont val="Calibri"/>
      </rPr>
      <t>ACCEPT_SHA1_CERTS</t>
    </r>
    <r>
      <rPr>
        <sz val="11"/>
        <color rgb="FF000000"/>
        <rFont val="Calibri"/>
      </rPr>
      <t xml:space="preserve"> is </t>
    </r>
    <r>
      <rPr>
        <b/>
        <sz val="11"/>
        <color rgb="FF000000"/>
        <rFont val="Calibri"/>
      </rPr>
      <t>FALSE</t>
    </r>
    <r>
      <rPr>
        <sz val="11"/>
        <color rgb="FF000000"/>
        <rFont val="Calibri"/>
      </rPr>
      <t>.</t>
    </r>
  </si>
  <si>
    <t>2.1.4</t>
  </si>
  <si>
    <r>
      <rPr>
        <sz val="11"/>
        <rFont val="Calibri"/>
      </rPr>
      <t xml:space="preserve">Ensure </t>
    </r>
    <r>
      <rPr>
        <sz val="11"/>
        <color rgb="FF000000"/>
        <rFont val="Calibri"/>
      </rPr>
      <t>'</t>
    </r>
    <r>
      <rPr>
        <sz val="11"/>
        <color rgb="FF000000"/>
        <rFont val="Calibri"/>
      </rPr>
      <t>ALLOWED_WEAK_CERT_ALGORITHMS’ Is NOT Set.</t>
    </r>
  </si>
  <si>
    <r>
      <rPr>
        <sz val="11"/>
        <color rgb="FF000000"/>
        <rFont val="Calibri"/>
      </rPr>
      <t xml:space="preserve">To remediate this recommendation, set the </t>
    </r>
    <r>
      <rPr>
        <b/>
        <sz val="11"/>
        <color rgb="FF000000"/>
        <rFont val="Calibri"/>
      </rPr>
      <t>ALLOWED_WEAK_CERT_ALGORITHMS</t>
    </r>
    <r>
      <rPr>
        <sz val="11"/>
        <color rgb="FF000000"/>
        <rFont val="Calibri"/>
      </rPr>
      <t xml:space="preserve"> parameter to </t>
    </r>
    <r>
      <rPr>
        <b/>
        <sz val="11"/>
        <color rgb="FF000000"/>
        <rFont val="Calibri"/>
      </rPr>
      <t>NONE</t>
    </r>
    <r>
      <rPr>
        <sz val="11"/>
        <color rgb="FF000000"/>
        <rFont val="Calibri"/>
      </rPr>
      <t>.</t>
    </r>
  </si>
  <si>
    <r>
      <rPr>
        <sz val="11"/>
        <color rgb="FF000000"/>
        <rFont val="Calibri"/>
      </rPr>
      <t xml:space="preserve">The </t>
    </r>
    <r>
      <rPr>
        <b/>
        <sz val="11"/>
        <color rgb="FF000000"/>
        <rFont val="Calibri"/>
      </rPr>
      <t>ALLOWED_WEAK_CERT_ALGORITHMS</t>
    </r>
    <r>
      <rPr>
        <sz val="11"/>
        <color rgb="FF000000"/>
        <rFont val="Calibri"/>
      </rPr>
      <t xml:space="preserve"> setting determines whether Oracle accepts certificates signed with the SHA1 or MD5 or both algorithms.</t>
    </r>
  </si>
  <si>
    <r>
      <rPr>
        <sz val="11"/>
        <color rgb="FF000000"/>
        <rFont val="Calibri"/>
      </rPr>
      <t>Applications that use MD5 or SHA-1-signed certificates must be updated to use certificates signed with a stronger, more secure algorithm  such as SHA-2.</t>
    </r>
  </si>
  <si>
    <r>
      <rPr>
        <sz val="11"/>
        <color rgb="FF000000"/>
        <rFont val="Calibri"/>
      </rPr>
      <t>To audit this recommendation:</t>
    </r>
    <r>
      <rPr>
        <sz val="11"/>
        <color rgb="FF000000"/>
        <rFont val="Calibri"/>
      </rPr>
      <t xml:space="preserve">
</t>
    </r>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filePath="$ORACLE_HOME/network/admin/listener.ora"</t>
    </r>
    <r>
      <rPr>
        <sz val="11"/>
        <color rgb="FF006096"/>
        <rFont val="Roboto Condensed"/>
      </rPr>
      <t xml:space="preserve">
</t>
    </r>
    <r>
      <rPr>
        <sz val="11"/>
        <color rgb="FF006096"/>
        <rFont val="Roboto Condensed"/>
      </rPr>
      <t>if grep -qi "^\s*ALLOWED_WEAK_CERT_ALGORITHMS\s*=\s*(NONE)\s*$"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"^#.*ALLOWED_WEAK_CERT_ALGORITHMS"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"^\s*ALLOWED_WEAK_CERT_ALGORITHMS" "$filePath"; then</t>
    </r>
    <r>
      <rPr>
        <sz val="11"/>
        <color rgb="FF006096"/>
        <rFont val="Roboto Condensed"/>
      </rPr>
      <t xml:space="preserve">
</t>
    </r>
    <r>
      <rPr>
        <sz val="11"/>
        <color rgb="FF006096"/>
        <rFont val="Roboto Condensed"/>
      </rPr>
      <t xml:space="preserve">  grep -i "^\s*ALLOWED_WEAK_CERT_ALGORITHMS"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"$Env:ORACLE_HOME\network\admin\listener.ora"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"(?i)^ALLOWED_WEAK_CERT_ALGORITHMS")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"(?i)^ALLOWED_WEAK_CERT_ALGORITHMS\s*=\s*\(NONE\)\s*$")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r>
      <rPr>
        <sz val="11"/>
        <color rgb="FF000000"/>
        <rFont val="Calibri"/>
      </rPr>
      <t xml:space="preserve">
</t>
    </r>
    <r>
      <rPr>
        <sz val="11"/>
        <color rgb="FF000000"/>
        <rFont val="Calibri"/>
      </rPr>
      <t xml:space="preserve">The audit command above assumes that </t>
    </r>
    <r>
      <rPr>
        <b/>
        <sz val="11"/>
        <color rgb="FF000000"/>
        <rFont val="Calibri"/>
      </rPr>
      <t>listener.ora</t>
    </r>
    <r>
      <rPr>
        <sz val="11"/>
        <color rgb="FF000000"/>
        <rFont val="Calibri"/>
      </rPr>
      <t xml:space="preserve"> is located in the default path </t>
    </r>
    <r>
      <rPr>
        <b/>
        <sz val="11"/>
        <color rgb="FF000000"/>
        <rFont val="Calibri"/>
      </rPr>
      <t>$ORACLE_HOME/network/admin/listener.ora</t>
    </r>
    <r>
      <rPr>
        <sz val="11"/>
        <color rgb="FF000000"/>
        <rFont val="Calibri"/>
      </rPr>
      <t xml:space="preserve">. If this is not the case, please specify the correct location. For example, you may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and </t>
    </r>
    <r>
      <rPr>
        <b/>
        <sz val="11"/>
        <color rgb="FF000000"/>
        <rFont val="Calibri"/>
      </rPr>
      <t>TNSNAMES.ORA</t>
    </r>
    <r>
      <rPr>
        <sz val="11"/>
        <color rgb="FF000000"/>
        <rFont val="Calibri"/>
      </rPr>
      <t>.</t>
    </r>
  </si>
  <si>
    <r>
      <rPr>
        <b/>
        <sz val="11"/>
        <color rgb="FF000000"/>
        <rFont val="Calibri"/>
      </rPr>
      <t>SHA1</t>
    </r>
  </si>
  <si>
    <t>SQLNET.ORA Settings</t>
  </si>
  <si>
    <t>2.2.1</t>
  </si>
  <si>
    <r>
      <rPr>
        <sz val="11"/>
        <rFont val="Calibri"/>
      </rPr>
      <t xml:space="preserve">Ensure </t>
    </r>
    <r>
      <rPr>
        <sz val="11"/>
        <color rgb="FF000000"/>
        <rFont val="Calibri"/>
      </rPr>
      <t>'</t>
    </r>
    <r>
      <rPr>
        <b/>
        <sz val="11"/>
        <color rgb="FF000000"/>
        <rFont val="Calibri"/>
      </rPr>
      <t>ACCEPT_MD5_CERTS</t>
    </r>
    <r>
      <rPr>
        <sz val="11"/>
        <color rgb="FF000000"/>
        <rFont val="Calibri"/>
      </rPr>
      <t>'</t>
    </r>
    <r>
      <rPr>
        <sz val="11"/>
        <color rgb="FF000000"/>
        <rFont val="Calibri"/>
      </rPr>
      <t xml:space="preserve"> Is NOT SET</t>
    </r>
  </si>
  <si>
    <r>
      <rPr>
        <sz val="11"/>
        <color rgb="FF000000"/>
        <rFont val="Calibri"/>
      </rPr>
      <t xml:space="preserve">To remediate this recommendation, set the </t>
    </r>
    <r>
      <rPr>
        <b/>
        <sz val="11"/>
        <color rgb="FF000000"/>
        <rFont val="Calibri"/>
      </rPr>
      <t>ACCEPT_MD5_CERTS</t>
    </r>
    <r>
      <rPr>
        <sz val="11"/>
        <color rgb="FF000000"/>
        <rFont val="Calibri"/>
      </rPr>
      <t xml:space="preserve"> to the value </t>
    </r>
    <r>
      <rPr>
        <b/>
        <sz val="11"/>
        <color rgb="FF000000"/>
        <rFont val="Calibri"/>
      </rPr>
      <t>FALSE</t>
    </r>
    <r>
      <rPr>
        <sz val="11"/>
        <color rgb="FF000000"/>
        <rFont val="Calibri"/>
      </rPr>
      <t xml:space="preserve"> or remove </t>
    </r>
    <r>
      <rPr>
        <b/>
        <sz val="11"/>
        <color rgb="FF000000"/>
        <rFont val="Calibri"/>
      </rPr>
      <t>ACCEPT_MD5_CERTS</t>
    </r>
    <r>
      <rPr>
        <sz val="11"/>
        <color rgb="FF000000"/>
        <rFont val="Calibri"/>
      </rPr>
      <t xml:space="preserve"> from </t>
    </r>
    <r>
      <rPr>
        <b/>
        <sz val="11"/>
        <color rgb="FF000000"/>
        <rFont val="Calibri"/>
      </rPr>
      <t>sqlnet.ora</t>
    </r>
    <r>
      <rPr>
        <sz val="11"/>
        <color rgb="FF000000"/>
        <rFont val="Calibri"/>
      </rPr>
      <t>.</t>
    </r>
    <r>
      <rPr>
        <sz val="11"/>
        <color rgb="FF000000"/>
        <rFont val="Calibri"/>
      </rPr>
      <t xml:space="preserve">
</t>
    </r>
    <r>
      <rPr>
        <sz val="11"/>
        <color rgb="FF000000"/>
        <rFont val="Calibri"/>
      </rPr>
      <t xml:space="preserve">In addition to </t>
    </r>
    <r>
      <rPr>
        <b/>
        <sz val="11"/>
        <color rgb="FF000000"/>
        <rFont val="Calibri"/>
      </rPr>
      <t>sqlnet.ora</t>
    </r>
    <r>
      <rPr>
        <sz val="11"/>
        <color rgb="FF000000"/>
        <rFont val="Calibri"/>
      </rPr>
      <t xml:space="preserve">, this parameter must also be set to </t>
    </r>
    <r>
      <rPr>
        <b/>
        <sz val="11"/>
        <color rgb="FF000000"/>
        <rFont val="Calibri"/>
      </rPr>
      <t>FALSE</t>
    </r>
    <r>
      <rPr>
        <sz val="11"/>
        <color rgb="FF000000"/>
        <rFont val="Calibri"/>
      </rPr>
      <t xml:space="preserve"> in </t>
    </r>
    <r>
      <rPr>
        <b/>
        <sz val="11"/>
        <color rgb="FF000000"/>
        <rFont val="Calibri"/>
      </rPr>
      <t>listener.ora</t>
    </r>
    <r>
      <rPr>
        <sz val="11"/>
        <color rgb="FF000000"/>
        <rFont val="Calibri"/>
      </rPr>
      <t>.</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</si>
  <si>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grep -Ei "^[^#]*ACCEPT_MD5_CERTS\s*=\s*TRUE\s*$" "$ORACLE_HOME/network/admin/sqlnet.ora"</t>
    </r>
    <r>
      <rPr>
        <sz val="11"/>
        <color rgb="FF006096"/>
        <rFont val="Roboto Condensed"/>
      </rPr>
      <t xml:space="preserve">
</t>
    </r>
    <r>
      <rPr>
        <sz val="11"/>
        <color rgb="FF000000"/>
        <rFont val="Calibri"/>
      </rPr>
      <t xml:space="preserve">
</t>
    </r>
    <r>
      <rPr>
        <sz val="11"/>
        <color rgb="FF000000"/>
        <rFont val="Calibri"/>
      </rPr>
      <t>On the Windows platform, execute the following Powershell command to audit this recommendation.</t>
    </r>
    <r>
      <rPr>
        <sz val="11"/>
        <color rgb="FF000000"/>
        <rFont val="Calibri"/>
      </rPr>
      <t xml:space="preserve">
</t>
    </r>
    <r>
      <rPr>
        <sz val="11"/>
        <color rgb="FF006096"/>
        <rFont val="Roboto Condensed"/>
      </rPr>
      <t>Select-String -Path $Env:ORACLE_HOME\network\admin\sqlnet.ora -Pattern "^\s*ACCEPT_MD5_CERTS\s*=\s*TRUE\s*$" -CaseSensitive:$false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</si>
  <si>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r>
      <rPr>
        <b/>
        <sz val="11"/>
        <color rgb="FF000000"/>
        <rFont val="Calibri"/>
      </rPr>
      <t>FALSE</t>
    </r>
  </si>
  <si>
    <t>2.2.2</t>
  </si>
  <si>
    <r>
      <rPr>
        <sz val="11"/>
        <rFont val="Calibri"/>
      </rPr>
      <t xml:space="preserve">Ensure </t>
    </r>
    <r>
      <rPr>
        <sz val="11"/>
        <color rgb="FF000000"/>
        <rFont val="Calibri"/>
      </rPr>
      <t>'</t>
    </r>
    <r>
      <rPr>
        <b/>
        <sz val="11"/>
        <color rgb="FF000000"/>
        <rFont val="Calibri"/>
      </rPr>
      <t>ACCEPT_SHA1_CERTS</t>
    </r>
    <r>
      <rPr>
        <sz val="11"/>
        <color rgb="FF000000"/>
        <rFont val="Calibri"/>
      </rPr>
      <t>'</t>
    </r>
    <r>
      <rPr>
        <sz val="11"/>
        <color rgb="FF000000"/>
        <rFont val="Calibri"/>
      </rPr>
      <t xml:space="preserve"> Is NOT Set</t>
    </r>
  </si>
  <si>
    <r>
      <rPr>
        <sz val="11"/>
        <color rgb="FF000000"/>
        <rFont val="Calibri"/>
      </rPr>
      <t xml:space="preserve">To remediate this recommendation, set the </t>
    </r>
    <r>
      <rPr>
        <b/>
        <sz val="11"/>
        <color rgb="FF000000"/>
        <rFont val="Calibri"/>
      </rPr>
      <t>ACCEPT_SHA1_CERTS</t>
    </r>
    <r>
      <rPr>
        <sz val="11"/>
        <color rgb="FF000000"/>
        <rFont val="Calibri"/>
      </rPr>
      <t xml:space="preserve"> to the value </t>
    </r>
    <r>
      <rPr>
        <b/>
        <sz val="11"/>
        <color rgb="FF000000"/>
        <rFont val="Calibri"/>
      </rPr>
      <t>FALSE</t>
    </r>
    <r>
      <rPr>
        <sz val="11"/>
        <color rgb="FF000000"/>
        <rFont val="Calibri"/>
      </rPr>
      <t xml:space="preserve"> or remove </t>
    </r>
    <r>
      <rPr>
        <b/>
        <sz val="11"/>
        <color rgb="FF000000"/>
        <rFont val="Calibri"/>
      </rPr>
      <t>ACCEPT_SHA1_CERTS</t>
    </r>
    <r>
      <rPr>
        <sz val="11"/>
        <color rgb="FF000000"/>
        <rFont val="Calibri"/>
      </rPr>
      <t xml:space="preserve"> from </t>
    </r>
    <r>
      <rPr>
        <b/>
        <sz val="11"/>
        <color rgb="FF000000"/>
        <rFont val="Calibri"/>
      </rPr>
      <t>sqlnet.ora</t>
    </r>
    <r>
      <rPr>
        <sz val="11"/>
        <color rgb="FF000000"/>
        <rFont val="Calibri"/>
      </rPr>
      <t>.</t>
    </r>
    <r>
      <rPr>
        <sz val="11"/>
        <color rgb="FF000000"/>
        <rFont val="Calibri"/>
      </rPr>
      <t xml:space="preserve">
</t>
    </r>
    <r>
      <rPr>
        <sz val="11"/>
        <color rgb="FF000000"/>
        <rFont val="Calibri"/>
      </rPr>
      <t xml:space="preserve">In addition to </t>
    </r>
    <r>
      <rPr>
        <b/>
        <sz val="11"/>
        <color rgb="FF000000"/>
        <rFont val="Calibri"/>
      </rPr>
      <t>sqlnet.ora</t>
    </r>
    <r>
      <rPr>
        <sz val="11"/>
        <color rgb="FF000000"/>
        <rFont val="Calibri"/>
      </rPr>
      <t xml:space="preserve">, this parameter must also be set to </t>
    </r>
    <r>
      <rPr>
        <b/>
        <sz val="11"/>
        <color rgb="FF000000"/>
        <rFont val="Calibri"/>
      </rPr>
      <t>FALSE</t>
    </r>
    <r>
      <rPr>
        <sz val="11"/>
        <color rgb="FF000000"/>
        <rFont val="Calibri"/>
      </rPr>
      <t xml:space="preserve"> in </t>
    </r>
    <r>
      <rPr>
        <b/>
        <sz val="11"/>
        <color rgb="FF000000"/>
        <rFont val="Calibri"/>
      </rPr>
      <t>listener.ora</t>
    </r>
    <r>
      <rPr>
        <sz val="11"/>
        <color rgb="FF000000"/>
        <rFont val="Calibri"/>
      </rPr>
      <t>.</t>
    </r>
  </si>
  <si>
    <r>
      <rPr>
        <sz val="11"/>
        <color rgb="FF000000"/>
        <rFont val="Calibri"/>
      </rPr>
      <t xml:space="preserve">The setting </t>
    </r>
    <r>
      <rPr>
        <b/>
        <sz val="11"/>
        <color rgb="FF000000"/>
        <rFont val="Calibri"/>
      </rPr>
      <t>ACCEPT_SHA1_CERTS</t>
    </r>
    <r>
      <rPr>
        <sz val="11"/>
        <color rgb="FF000000"/>
        <rFont val="Calibri"/>
      </rPr>
      <t xml:space="preserve"> specifies whether Oracle accepts SHA-1 signed certificates.</t>
    </r>
    <r>
      <rPr>
        <sz val="11"/>
        <color rgb="FF000000"/>
        <rFont val="Calibri"/>
      </rPr>
      <t xml:space="preserve">
</t>
    </r>
    <r>
      <rPr>
        <b/>
        <sz val="11"/>
        <color rgb="FF000000"/>
        <rFont val="Calibri"/>
      </rPr>
      <t>Note:</t>
    </r>
    <r>
      <rPr>
        <sz val="11"/>
        <color rgb="FF000000"/>
        <rFont val="Calibri"/>
      </rPr>
      <t xml:space="preserve"> See Additional Information regarding the deprecation of this setting.</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</si>
  <si>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grep -Ei "^[^#]*ACCEPT_SHA1_CERTS\s*=\s*TRUE\s*$" "$ORACLE_HOME/network/admin/sqlnet.ora"</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Select-String -Path $Env:ORACLE_HOME\network\admin\sqlnet.ora -Pattern "^\s*ACCEPT_SHA1_CERTS\s*=\s*TRUE\s*$" -CaseSensitive:$false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</si>
  <si>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t>2.2.3</t>
  </si>
  <si>
    <r>
      <rPr>
        <sz val="11"/>
        <rFont val="Calibri"/>
      </rPr>
      <t xml:space="preserve">Ensure </t>
    </r>
    <r>
      <rPr>
        <sz val="11"/>
        <color rgb="FF000000"/>
        <rFont val="Calibri"/>
      </rPr>
      <t>'</t>
    </r>
    <r>
      <rPr>
        <b/>
        <sz val="11"/>
        <color rgb="FF000000"/>
        <rFont val="Calibri"/>
      </rPr>
      <t>ALLOWED_WEAK_CERT_ALGORITHMS</t>
    </r>
    <r>
      <rPr>
        <sz val="11"/>
        <color rgb="FF000000"/>
        <rFont val="Calibri"/>
      </rPr>
      <t>'</t>
    </r>
    <r>
      <rPr>
        <sz val="11"/>
        <color rgb="FF000000"/>
        <rFont val="Calibri"/>
      </rPr>
      <t xml:space="preserve"> Is NOT Set</t>
    </r>
  </si>
  <si>
    <r>
      <rPr>
        <sz val="11"/>
        <color rgb="FF000000"/>
        <rFont val="Calibri"/>
      </rPr>
      <t xml:space="preserve">The setting </t>
    </r>
    <r>
      <rPr>
        <b/>
        <sz val="11"/>
        <color rgb="FF000000"/>
        <rFont val="Calibri"/>
      </rPr>
      <t>ALLOWED_WEAK_CERT_ALGORITHMS</t>
    </r>
    <r>
      <rPr>
        <sz val="11"/>
        <color rgb="FF000000"/>
        <rFont val="Calibri"/>
      </rPr>
      <t xml:space="preserve"> determines whether Oracle accepts certificates signed with the SHA-1 or MD5 or both algorithms.</t>
    </r>
  </si>
  <si>
    <r>
      <rPr>
        <sz val="11"/>
        <color rgb="FF000000"/>
        <rFont val="Calibri"/>
      </rPr>
      <t>To audit this recommendation:On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"^\s*ALLOWED_WEAK_CERT_ALGORITHMS\s*=\s*(NONE)\s*$"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"^#.*ALLOWED_WEAK_CERT_ALGORITHMS"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"^\s*ALLOWED_WEAK_CERT_ALGORITHMS" "$filePath"; then</t>
    </r>
    <r>
      <rPr>
        <sz val="11"/>
        <color rgb="FF006096"/>
        <rFont val="Roboto Condensed"/>
      </rPr>
      <t xml:space="preserve">
</t>
    </r>
    <r>
      <rPr>
        <sz val="11"/>
        <color rgb="FF006096"/>
        <rFont val="Roboto Condensed"/>
      </rPr>
      <t xml:space="preserve">  grep -i "^\s*ALLOWED_WEAK_CERT_ALGORITHMS"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"(?i)^ALLOWED_WEAK_CERT_ALGORITHMS")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"(?i)^ALLOWED_WEAK_CERT_ALGORITHMS\s*=\s*\(NONE\)\s*$")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</si>
  <si>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r>
      <rPr>
        <b/>
        <sz val="11"/>
        <color rgb="FF000000"/>
        <rFont val="Calibri"/>
      </rPr>
      <t>NULL</t>
    </r>
  </si>
  <si>
    <t>2.2.4</t>
  </si>
  <si>
    <r>
      <rPr>
        <sz val="11"/>
        <rFont val="Calibri"/>
      </rPr>
      <t xml:space="preserve">Ensure </t>
    </r>
    <r>
      <rPr>
        <sz val="11"/>
        <color rgb="FF000000"/>
        <rFont val="Calibri"/>
      </rPr>
      <t>'</t>
    </r>
    <r>
      <rPr>
        <b/>
        <sz val="11"/>
        <color rgb="FF000000"/>
        <rFont val="Calibri"/>
      </rPr>
      <t>SQLNET.ALLOWED_LOGON_VERSION_CLIENT</t>
    </r>
    <r>
      <rPr>
        <sz val="11"/>
        <color rgb="FF000000"/>
        <rFont val="Calibri"/>
      </rPr>
      <t>'</t>
    </r>
    <r>
      <rPr>
        <sz val="11"/>
        <color rgb="FF000000"/>
        <rFont val="Calibri"/>
      </rPr>
      <t xml:space="preserve"> Is Set To 12a</t>
    </r>
  </si>
  <si>
    <r>
      <rPr>
        <sz val="11"/>
        <color rgb="FF000000"/>
        <rFont val="Calibri"/>
      </rPr>
      <t xml:space="preserve">To remediate this recommendation, set </t>
    </r>
    <r>
      <rPr>
        <b/>
        <sz val="11"/>
        <color rgb="FF000000"/>
        <rFont val="Calibri"/>
      </rPr>
      <t>SQLNET.ALLOWED_LOGON_VERSION_CLIENT</t>
    </r>
    <r>
      <rPr>
        <sz val="11"/>
        <color rgb="FF000000"/>
        <rFont val="Calibri"/>
      </rPr>
      <t xml:space="preserve"> to </t>
    </r>
    <r>
      <rPr>
        <b/>
        <sz val="11"/>
        <color rgb="FF000000"/>
        <rFont val="Calibri"/>
      </rPr>
      <t>12a</t>
    </r>
    <r>
      <rPr>
        <sz val="11"/>
        <color rgb="FF000000"/>
        <rFont val="Calibri"/>
      </rPr>
      <t>.</t>
    </r>
  </si>
  <si>
    <r>
      <rPr>
        <sz val="11"/>
        <color rgb="FF000000"/>
        <rFont val="Calibri"/>
      </rPr>
      <t xml:space="preserve">This setting </t>
    </r>
    <r>
      <rPr>
        <b/>
        <sz val="11"/>
        <color rgb="FF000000"/>
        <rFont val="Calibri"/>
      </rPr>
      <t>SQLNET.ALLOWED_LOGON_VERSION_CLIENT</t>
    </r>
    <r>
      <rPr>
        <sz val="11"/>
        <color rgb="FF000000"/>
        <rFont val="Calibri"/>
      </rPr>
      <t xml:space="preserve"> configures the minimum authentication protocols clients can use to connect to database instances. Please note that the term </t>
    </r>
    <r>
      <rPr>
        <b/>
        <sz val="11"/>
        <color rgb="FF000000"/>
        <rFont val="Calibri"/>
      </rPr>
      <t>VERSION</t>
    </r>
    <r>
      <rPr>
        <sz val="11"/>
        <color rgb="FF000000"/>
        <rFont val="Calibri"/>
      </rPr>
      <t xml:space="preserve"> in the parameter name refers to the version of the authentication protocol, not the version of the Oracle Database release.</t>
    </r>
  </si>
  <si>
    <r>
      <rPr>
        <sz val="11"/>
        <color rgb="FF000000"/>
        <rFont val="Calibri"/>
      </rPr>
      <t xml:space="preserve">Setting this parameter to </t>
    </r>
    <r>
      <rPr>
        <b/>
        <sz val="11"/>
        <color rgb="FF000000"/>
        <rFont val="Calibri"/>
      </rPr>
      <t>12a</t>
    </r>
    <r>
      <rPr>
        <sz val="11"/>
        <color rgb="FF000000"/>
        <rFont val="Calibri"/>
      </rPr>
      <t xml:space="preserve"> may prevent some clients from connecting to the database, leading to authentication failures. Specifically, clients may encounter the error </t>
    </r>
    <r>
      <rPr>
        <b/>
        <sz val="11"/>
        <color rgb="FF000000"/>
        <rFont val="Calibri"/>
      </rPr>
      <t>ORA-28040: The database does not accept your client's authentication protocol; login denied.</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</si>
  <si>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"^\s*SQLNET\.ALLOWED_LOGON_VERSION_CLIENT\s*=\s*12a\s*$"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"^\s*#.*SQLNET\.ALLOWED_LOGON_VERSION_CLIENT"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"SQLNET\.ALLOWED_LOGON_VERSION_CLIENT" "$filePath"; then</t>
    </r>
    <r>
      <rPr>
        <sz val="11"/>
        <color rgb="FF006096"/>
        <rFont val="Roboto Condensed"/>
      </rPr>
      <t xml:space="preserve">
</t>
    </r>
    <r>
      <rPr>
        <sz val="11"/>
        <color rgb="FF006096"/>
        <rFont val="Roboto Condensed"/>
      </rPr>
      <t xml:space="preserve">  grep -i "SQLNET\.ALLOWED_LOGON_VERSION_CLIENT"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"(?i)^SQLNET\.ALLOWED_LOGON_VERSION_CLIENT")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"(?i)^SQLNET\.ALLOWED_LOGON_VERSION_CLIENT\s*=\s*12a$")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</si>
  <si>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r>
      <rPr>
        <b/>
        <sz val="11"/>
        <color rgb="FF000000"/>
        <rFont val="Calibri"/>
      </rPr>
      <t>12</t>
    </r>
  </si>
  <si>
    <t>2.2.5</t>
  </si>
  <si>
    <r>
      <rPr>
        <sz val="11"/>
        <rFont val="Calibri"/>
      </rPr>
      <t xml:space="preserve">Ensure </t>
    </r>
    <r>
      <rPr>
        <sz val="11"/>
        <color rgb="FF000000"/>
        <rFont val="Calibri"/>
      </rPr>
      <t>'</t>
    </r>
    <r>
      <rPr>
        <b/>
        <sz val="11"/>
        <color rgb="FF000000"/>
        <rFont val="Calibri"/>
      </rPr>
      <t>SQLNET.ALLOWED_LOGON_VERSION_SERVER</t>
    </r>
    <r>
      <rPr>
        <sz val="11"/>
        <color rgb="FF000000"/>
        <rFont val="Calibri"/>
      </rPr>
      <t>'</t>
    </r>
    <r>
      <rPr>
        <sz val="11"/>
        <color rgb="FF000000"/>
        <rFont val="Calibri"/>
      </rPr>
      <t xml:space="preserve"> Is Set To 12a</t>
    </r>
  </si>
  <si>
    <r>
      <rPr>
        <sz val="11"/>
        <color rgb="FF000000"/>
        <rFont val="Calibri"/>
      </rPr>
      <t xml:space="preserve">To remediate this recommendation, set </t>
    </r>
    <r>
      <rPr>
        <b/>
        <sz val="11"/>
        <color rgb="FF000000"/>
        <rFont val="Calibri"/>
      </rPr>
      <t>SQLNET.ALLOWED_LOGON_VERSION_SERVER</t>
    </r>
    <r>
      <rPr>
        <sz val="11"/>
        <color rgb="FF000000"/>
        <rFont val="Calibri"/>
      </rPr>
      <t xml:space="preserve"> to </t>
    </r>
    <r>
      <rPr>
        <b/>
        <sz val="11"/>
        <color rgb="FF000000"/>
        <rFont val="Calibri"/>
      </rPr>
      <t>12a</t>
    </r>
    <r>
      <rPr>
        <sz val="11"/>
        <color rgb="FF000000"/>
        <rFont val="Calibri"/>
      </rPr>
      <t>.</t>
    </r>
  </si>
  <si>
    <r>
      <rPr>
        <sz val="11"/>
        <color rgb="FF000000"/>
        <rFont val="Calibri"/>
      </rPr>
      <t xml:space="preserve">This setting </t>
    </r>
    <r>
      <rPr>
        <b/>
        <sz val="11"/>
        <color rgb="FF000000"/>
        <rFont val="Calibri"/>
      </rPr>
      <t>SQLNET.ALLOWED_LOGON_VERSION_SERVER</t>
    </r>
    <r>
      <rPr>
        <sz val="11"/>
        <color rgb="FF000000"/>
        <rFont val="Calibri"/>
      </rPr>
      <t xml:space="preserve"> configures the minimum authentication protocols clients can use to connect to database instances. Please note that the term </t>
    </r>
    <r>
      <rPr>
        <b/>
        <sz val="11"/>
        <color rgb="FF000000"/>
        <rFont val="Calibri"/>
      </rPr>
      <t>VERSION</t>
    </r>
    <r>
      <rPr>
        <sz val="11"/>
        <color rgb="FF000000"/>
        <rFont val="Calibri"/>
      </rPr>
      <t xml:space="preserve"> in the parameter name refers to the version of the authentication protocol, not the version of the Oracle Database release.</t>
    </r>
  </si>
  <si>
    <r>
      <rPr>
        <sz val="11"/>
        <color rgb="FF000000"/>
        <rFont val="Calibri"/>
      </rPr>
      <t xml:space="preserve">Setting this parameter to </t>
    </r>
    <r>
      <rPr>
        <b/>
        <sz val="11"/>
        <color rgb="FF000000"/>
        <rFont val="Calibri"/>
      </rPr>
      <t>12a</t>
    </r>
    <r>
      <rPr>
        <sz val="11"/>
        <color rgb="FF000000"/>
        <rFont val="Calibri"/>
      </rPr>
      <t xml:space="preserve"> may prevent some clients from connecting to the database, leading to authentication failures. Specifically, clients may encounter the error </t>
    </r>
    <r>
      <rPr>
        <b/>
        <sz val="11"/>
        <color rgb="FF000000"/>
        <rFont val="Calibri"/>
      </rPr>
      <t>ORA-28040: The database does not accept your client's authentication protocol; login denied</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</si>
  <si>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"^\s*SQLNET\.ALLOWED_LOGON_VERSION_SERVER\s*=\s*12a\s*$"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"^\s*#.*SQLNET\.ALLOWED_LOGON_VERSION_SERVER"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"SQLNET\.ALLOWED_LOGON_VERSION_SERVER" "$filePath"; then</t>
    </r>
    <r>
      <rPr>
        <sz val="11"/>
        <color rgb="FF006096"/>
        <rFont val="Roboto Condensed"/>
      </rPr>
      <t xml:space="preserve">
</t>
    </r>
    <r>
      <rPr>
        <sz val="11"/>
        <color rgb="FF006096"/>
        <rFont val="Roboto Condensed"/>
      </rPr>
      <t xml:space="preserve">  grep -i "SQLNET\.ALLOWED_LOGON_VERSION_SERVER"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"(?i)^SQLNET\.ALLOWED_LOGON_VERSION_SERVER")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"(?i)^SQLNET\.ALLOWED_LOGON_VERSION_SERVER\s*=\s*12a$")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</si>
  <si>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t>2.2.6</t>
  </si>
  <si>
    <r>
      <rPr>
        <sz val="11"/>
        <rFont val="Calibri"/>
      </rPr>
      <t xml:space="preserve">Ensure </t>
    </r>
    <r>
      <rPr>
        <sz val="11"/>
        <color rgb="FF000000"/>
        <rFont val="Calibri"/>
      </rPr>
      <t>'</t>
    </r>
    <r>
      <rPr>
        <b/>
        <sz val="11"/>
        <color rgb="FF000000"/>
        <rFont val="Calibri"/>
      </rPr>
      <t xml:space="preserve">SQLNET.ENCRYPTION_CLIENT Is Set To </t>
    </r>
    <r>
      <rPr>
        <sz val="11"/>
        <color rgb="FF000000"/>
        <rFont val="Calibri"/>
      </rPr>
      <t>'</t>
    </r>
    <r>
      <rPr>
        <sz val="11"/>
        <color rgb="FF000000"/>
        <rFont val="Calibri"/>
      </rPr>
      <t>REQUIRED</t>
    </r>
    <r>
      <rPr>
        <sz val="11"/>
        <color rgb="FF000000"/>
        <rFont val="Calibri"/>
      </rPr>
      <t>'</t>
    </r>
  </si>
  <si>
    <r>
      <rPr>
        <sz val="11"/>
        <color rgb="FF000000"/>
        <rFont val="Calibri"/>
      </rPr>
      <t xml:space="preserve">To remediate this recommendation, set </t>
    </r>
    <r>
      <rPr>
        <b/>
        <sz val="11"/>
        <color rgb="FF000000"/>
        <rFont val="Calibri"/>
      </rPr>
      <t>SQLNET.ENCRYPTION_CLIENT</t>
    </r>
    <r>
      <rPr>
        <sz val="11"/>
        <color rgb="FF000000"/>
        <rFont val="Calibri"/>
      </rPr>
      <t xml:space="preserve"> to </t>
    </r>
    <r>
      <rPr>
        <b/>
        <sz val="11"/>
        <color rgb="FF000000"/>
        <rFont val="Calibri"/>
      </rPr>
      <t>REQUIRED</t>
    </r>
    <r>
      <rPr>
        <sz val="11"/>
        <color rgb="FF000000"/>
        <rFont val="Calibri"/>
      </rPr>
      <t>.</t>
    </r>
  </si>
  <si>
    <r>
      <rPr>
        <sz val="11"/>
        <color rgb="FF000000"/>
        <rFont val="Calibri"/>
      </rPr>
      <t xml:space="preserve">The </t>
    </r>
    <r>
      <rPr>
        <b/>
        <sz val="11"/>
        <color rgb="FF000000"/>
        <rFont val="Calibri"/>
      </rPr>
      <t>SQLNET.ENCRYPTION_CLIENT</t>
    </r>
    <r>
      <rPr>
        <sz val="11"/>
        <color rgb="FF000000"/>
        <rFont val="Calibri"/>
      </rPr>
      <t xml:space="preserve"> parameter determines whether the client side of a database connection enforces network encryption. When set to </t>
    </r>
    <r>
      <rPr>
        <b/>
        <sz val="11"/>
        <color rgb="FF000000"/>
        <rFont val="Calibri"/>
      </rPr>
      <t>REQUIRED</t>
    </r>
    <r>
      <rPr>
        <sz val="11"/>
        <color rgb="FF000000"/>
        <rFont val="Calibri"/>
      </rPr>
      <t>, this parameter mandates that all data transmitted between the client and the database is encrypted, preventing the client from connecting if encryption cannot be established. This setting ensures that sensitive data remains protected during transmission.</t>
    </r>
    <r>
      <rPr>
        <sz val="11"/>
        <color rgb="FF000000"/>
        <rFont val="Calibri"/>
      </rPr>
      <t xml:space="preserve">
</t>
    </r>
    <r>
      <rPr>
        <sz val="11"/>
        <color rgb="FF000000"/>
        <rFont val="Calibri"/>
      </rPr>
      <t>If you are using TLS, this is not a required check. Oracle database network encryption configured through TLS/SSL is also an acceptable mechanism and may be implemented in lieu of this setting.</t>
    </r>
  </si>
  <si>
    <r>
      <rPr>
        <sz val="11"/>
        <color rgb="FF000000"/>
        <rFont val="Calibri"/>
      </rPr>
      <t>Clients or applications that do not support encryption will NOT be able to connect to the database, which may necessitate updates to older client configurations.</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</si>
  <si>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"^\s*SQLNET\.ENCRYPTION_CLIENT\s*=\s*REQUIRED\s*$"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"^#.*SQLNET\.ENCRYPTION_CLIENT"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"SQLNET\.ENCRYPTION_CLIENT" "$filePath"; then</t>
    </r>
    <r>
      <rPr>
        <sz val="11"/>
        <color rgb="FF006096"/>
        <rFont val="Roboto Condensed"/>
      </rPr>
      <t xml:space="preserve">
</t>
    </r>
    <r>
      <rPr>
        <sz val="11"/>
        <color rgb="FF006096"/>
        <rFont val="Roboto Condensed"/>
      </rPr>
      <t xml:space="preserve">  grep -i "SQLNET\.ENCRYPTION_CLIENT"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"(?i)^SQLNET\.ENCRYPTION_CLIENT")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"(?i)^SQLNET\.ENCRYPTION_CLIENT\s*=\s*REQUIRED$")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parameter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xml:space="preserve">. Lack of results indicates compliance.The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sqlnet.ora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</si>
  <si>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r>
      <rPr>
        <b/>
        <sz val="11"/>
        <color rgb="FF000000"/>
        <rFont val="Calibri"/>
      </rPr>
      <t>ACCEPTED</t>
    </r>
  </si>
  <si>
    <t>2.2.7</t>
  </si>
  <si>
    <r>
      <rPr>
        <sz val="11"/>
        <rFont val="Calibri"/>
      </rPr>
      <t xml:space="preserve">Ensure </t>
    </r>
    <r>
      <rPr>
        <sz val="11"/>
        <color rgb="FF000000"/>
        <rFont val="Calibri"/>
      </rPr>
      <t>'</t>
    </r>
    <r>
      <rPr>
        <b/>
        <sz val="11"/>
        <color rgb="FF000000"/>
        <rFont val="Calibri"/>
      </rPr>
      <t>SQLNET.ENCRYPTION_SERVER</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</si>
  <si>
    <r>
      <rPr>
        <sz val="11"/>
        <color rgb="FF000000"/>
        <rFont val="Calibri"/>
      </rPr>
      <t xml:space="preserve">To remediate this recommendation, set </t>
    </r>
    <r>
      <rPr>
        <b/>
        <sz val="11"/>
        <color rgb="FF000000"/>
        <rFont val="Calibri"/>
      </rPr>
      <t>SQLNET.ENCRYPTION_SERVER</t>
    </r>
    <r>
      <rPr>
        <sz val="11"/>
        <color rgb="FF000000"/>
        <rFont val="Calibri"/>
      </rPr>
      <t xml:space="preserve"> to </t>
    </r>
    <r>
      <rPr>
        <b/>
        <sz val="11"/>
        <color rgb="FF000000"/>
        <rFont val="Calibri"/>
      </rPr>
      <t>REQUIRED</t>
    </r>
    <r>
      <rPr>
        <sz val="11"/>
        <color rgb="FF000000"/>
        <rFont val="Calibri"/>
      </rPr>
      <t>.</t>
    </r>
  </si>
  <si>
    <r>
      <rPr>
        <sz val="11"/>
        <color rgb="FF000000"/>
        <rFont val="Calibri"/>
      </rPr>
      <t xml:space="preserve">The </t>
    </r>
    <r>
      <rPr>
        <b/>
        <sz val="11"/>
        <color rgb="FF000000"/>
        <rFont val="Calibri"/>
      </rPr>
      <t>SQLNET.ENCRYPTION_SERVER</t>
    </r>
    <r>
      <rPr>
        <sz val="11"/>
        <color rgb="FF000000"/>
        <rFont val="Calibri"/>
      </rPr>
      <t xml:space="preserve"> parameter determines whether the server side of a database connection enforces network encryption. When set to </t>
    </r>
    <r>
      <rPr>
        <b/>
        <sz val="11"/>
        <color rgb="FF000000"/>
        <rFont val="Calibri"/>
      </rPr>
      <t>REQUIRED</t>
    </r>
    <r>
      <rPr>
        <sz val="11"/>
        <color rgb="FF000000"/>
        <rFont val="Calibri"/>
      </rPr>
      <t>, this parameter mandates that all data transmitted between the client and the database is encrypted, preventing the server from connecting if encryption cannot be established. This setting ensures that sensitive data remains protected during transmission.</t>
    </r>
    <r>
      <rPr>
        <sz val="11"/>
        <color rgb="FF000000"/>
        <rFont val="Calibri"/>
      </rPr>
      <t xml:space="preserve">
</t>
    </r>
    <r>
      <rPr>
        <sz val="11"/>
        <color rgb="FF000000"/>
        <rFont val="Calibri"/>
      </rPr>
      <t>If you are using TLS, this is not a required check. Oracle database network encryption configured through TLS/SSL is also an acceptable mechanism and may be implemented in lieu of this setting.</t>
    </r>
    <r>
      <rPr>
        <sz val="11"/>
        <color rgb="FF000000"/>
        <rFont val="Calibri"/>
      </rPr>
      <t xml:space="preserve">
</t>
    </r>
    <r>
      <rPr>
        <b/>
        <sz val="11"/>
        <color rgb="FF000000"/>
        <rFont val="Calibri"/>
      </rPr>
      <t>Caution:</t>
    </r>
    <r>
      <rPr>
        <sz val="11"/>
        <color rgb="FF000000"/>
        <rFont val="Calibri"/>
      </rPr>
      <t xml:space="preserve"> Modifying this parameter changes how the database creates and tests password verifiers. Please refer to recommendation 4.4.</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</si>
  <si>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"^\s*SQLNET\.ENCRYPTION_SERVER\s*=\s*REQUIRED\s*$"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"^#.*SQLNET\.ENCRYPTION_SERVER"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"SQLNET\.ENCRYPTION_SERVER" "$filePath"; then</t>
    </r>
    <r>
      <rPr>
        <sz val="11"/>
        <color rgb="FF006096"/>
        <rFont val="Roboto Condensed"/>
      </rPr>
      <t xml:space="preserve">
</t>
    </r>
    <r>
      <rPr>
        <sz val="11"/>
        <color rgb="FF006096"/>
        <rFont val="Roboto Condensed"/>
      </rPr>
      <t xml:space="preserve">  grep -i "SQLNET\.ENCRYPTION_SERVER"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"(?i)^SQLNET\.ENCRYPTION_SERVER")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"(?i)^SQLNET\.ENCRYPTION_SERVER\s*=\s*REQUIRED$")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parameter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sqlnet.ora. Alternatively, sqlnet.ora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</si>
  <si>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t>2.2.8</t>
  </si>
  <si>
    <r>
      <rPr>
        <sz val="11"/>
        <rFont val="Calibri"/>
      </rPr>
      <t xml:space="preserve">Ensure </t>
    </r>
    <r>
      <rPr>
        <sz val="11"/>
        <color rgb="FF000000"/>
        <rFont val="Calibri"/>
      </rPr>
      <t>'</t>
    </r>
    <r>
      <rPr>
        <b/>
        <sz val="11"/>
        <color rgb="FF000000"/>
        <rFont val="Calibri"/>
      </rPr>
      <t>SQLNET.ENCRYPTION_TYPES_CLIENT</t>
    </r>
    <r>
      <rPr>
        <sz val="11"/>
        <color rgb="FF000000"/>
        <rFont val="Calibri"/>
      </rPr>
      <t>'</t>
    </r>
    <r>
      <rPr>
        <sz val="11"/>
        <color rgb="FF000000"/>
        <rFont val="Calibri"/>
      </rPr>
      <t xml:space="preserve"> Is Set To </t>
    </r>
    <r>
      <rPr>
        <sz val="11"/>
        <color rgb="FF000000"/>
        <rFont val="Calibri"/>
      </rPr>
      <t>'</t>
    </r>
    <r>
      <rPr>
        <b/>
        <sz val="11"/>
        <color rgb="FF000000"/>
        <rFont val="Calibri"/>
      </rPr>
      <t>AES256</t>
    </r>
    <r>
      <rPr>
        <sz val="11"/>
        <color rgb="FF000000"/>
        <rFont val="Calibri"/>
      </rPr>
      <t>'</t>
    </r>
  </si>
  <si>
    <r>
      <rPr>
        <sz val="11"/>
        <color rgb="FF000000"/>
        <rFont val="Calibri"/>
      </rPr>
      <t xml:space="preserve">To remediate this recommendation, set </t>
    </r>
    <r>
      <rPr>
        <b/>
        <sz val="11"/>
        <color rgb="FF000000"/>
        <rFont val="Calibri"/>
      </rPr>
      <t>SQLNET.ENCRYPTION_TYPES_CLIENT</t>
    </r>
    <r>
      <rPr>
        <sz val="11"/>
        <color rgb="FF000000"/>
        <rFont val="Calibri"/>
      </rPr>
      <t xml:space="preserve"> to </t>
    </r>
    <r>
      <rPr>
        <b/>
        <sz val="11"/>
        <color rgb="FF000000"/>
        <rFont val="Calibri"/>
      </rPr>
      <t>AES256</t>
    </r>
    <r>
      <rPr>
        <sz val="11"/>
        <color rgb="FF000000"/>
        <rFont val="Calibri"/>
      </rPr>
      <t>.</t>
    </r>
    <r>
      <rPr>
        <sz val="11"/>
        <color rgb="FF000000"/>
        <rFont val="Calibri"/>
      </rPr>
      <t xml:space="preserve">
</t>
    </r>
    <r>
      <rPr>
        <sz val="11"/>
        <color rgb="FF006096"/>
        <rFont val="Roboto Condensed"/>
      </rPr>
      <t>SQLNET.ENCRYPTION_TYPES_CLIENT=(AES256)</t>
    </r>
    <r>
      <rPr>
        <sz val="11"/>
        <color rgb="FF006096"/>
        <rFont val="Roboto Condensed"/>
      </rPr>
      <t xml:space="preserve">
</t>
    </r>
  </si>
  <si>
    <r>
      <rPr>
        <sz val="11"/>
        <color rgb="FF000000"/>
        <rFont val="Calibri"/>
      </rPr>
      <t xml:space="preserve">The </t>
    </r>
    <r>
      <rPr>
        <b/>
        <sz val="11"/>
        <color rgb="FF000000"/>
        <rFont val="Calibri"/>
      </rPr>
      <t>SQLNET.ENCRYPTION_TYPES_CLIENT</t>
    </r>
    <r>
      <rPr>
        <sz val="11"/>
        <color rgb="FF000000"/>
        <rFont val="Calibri"/>
      </rPr>
      <t xml:space="preserve"> parameter specifies the encryption algorithms that the client can use for database connections. This setting allows you to ensure that all data transmitted between the client and the database is encrypted using strong, secure algorithms.</t>
    </r>
  </si>
  <si>
    <r>
      <rPr>
        <sz val="11"/>
        <color rgb="FF000000"/>
        <rFont val="Calibri"/>
      </rPr>
      <t xml:space="preserve">If the AES256 algorithm is not available or installed on either the client or server, connections will be terminated. This may result in the error </t>
    </r>
    <r>
      <rPr>
        <b/>
        <sz val="11"/>
        <color rgb="FF000000"/>
        <rFont val="Calibri"/>
      </rPr>
      <t>ORA-12650: No common encryption or data integrity algorithm</t>
    </r>
    <r>
      <rPr>
        <sz val="11"/>
        <color rgb="FF000000"/>
        <rFont val="Calibri"/>
      </rPr>
      <t>, preventing SQL clients from connecting to the database.</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</si>
  <si>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"^\s*SQLNET\.ENCRYPTION_TYPES_CLIENT\s*=\s*(AES256)"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"^#.*SQLNET\.ENCRYPTION_TYPES_CLIENT"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"^#.*SQLNET\.ENCRYPTION_TYPES_CLIENT\s*=\s*,.*" "$filePath"; then</t>
    </r>
    <r>
      <rPr>
        <sz val="11"/>
        <color rgb="FF006096"/>
        <rFont val="Roboto Condensed"/>
      </rPr>
      <t xml:space="preserve">
</t>
    </r>
    <r>
      <rPr>
        <sz val="11"/>
        <color rgb="FF006096"/>
        <rFont val="Roboto Condensed"/>
      </rPr>
      <t xml:space="preserve">  echo "Multiple encryption types are specified."</t>
    </r>
    <r>
      <rPr>
        <sz val="11"/>
        <color rgb="FF006096"/>
        <rFont val="Roboto Condensed"/>
      </rPr>
      <t xml:space="preserve">
</t>
    </r>
    <r>
      <rPr>
        <sz val="11"/>
        <color rgb="FF006096"/>
        <rFont val="Roboto Condensed"/>
      </rPr>
      <t>elif grep -qi "SQLNET\.ENCRYPTION_TYPES_CLIENT" "$filePath"; then</t>
    </r>
    <r>
      <rPr>
        <sz val="11"/>
        <color rgb="FF006096"/>
        <rFont val="Roboto Condensed"/>
      </rPr>
      <t xml:space="preserve">
</t>
    </r>
    <r>
      <rPr>
        <sz val="11"/>
        <color rgb="FF006096"/>
        <rFont val="Roboto Condensed"/>
      </rPr>
      <t xml:space="preserve">  grep -i "SQLNET\.ENCRYPTION_TYPES_CLIENT"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"(?i)^SQLNET\.ENCRYPTION_TYPES_CLIENT")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"(?i)^SQLNET\.ENCRYPTION_TYPES_CLIENT\s*=\s*\(AES256\)$")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elseif ($line -match "(?i)^SQLNET\.ENCRYPTION_TYPES_CLIENT\s*=.*,.*") {</t>
    </r>
    <r>
      <rPr>
        <sz val="11"/>
        <color rgb="FF006096"/>
        <rFont val="Roboto Condensed"/>
      </rPr>
      <t xml:space="preserve">
</t>
    </r>
    <r>
      <rPr>
        <sz val="11"/>
        <color rgb="FF006096"/>
        <rFont val="Roboto Condensed"/>
      </rPr>
      <t xml:space="preserve">      Write-Host "Multiple encryption types are specified."</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parameter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</si>
  <si>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r>
      <rPr>
        <sz val="11"/>
        <color rgb="FF000000"/>
        <rFont val="Calibri"/>
      </rPr>
      <t>All available algorithms</t>
    </r>
  </si>
  <si>
    <t>2.2.9</t>
  </si>
  <si>
    <r>
      <rPr>
        <sz val="11"/>
        <rFont val="Calibri"/>
      </rPr>
      <t xml:space="preserve">Ensure </t>
    </r>
    <r>
      <rPr>
        <sz val="11"/>
        <color rgb="FF000000"/>
        <rFont val="Calibri"/>
      </rPr>
      <t>'</t>
    </r>
    <r>
      <rPr>
        <b/>
        <sz val="11"/>
        <color rgb="FF000000"/>
        <rFont val="Calibri"/>
      </rPr>
      <t>SQLNET.ENCRYPTION_TYPES_SERVER</t>
    </r>
    <r>
      <rPr>
        <sz val="11"/>
        <color rgb="FF000000"/>
        <rFont val="Calibri"/>
      </rPr>
      <t>'</t>
    </r>
    <r>
      <rPr>
        <sz val="11"/>
        <color rgb="FF000000"/>
        <rFont val="Calibri"/>
      </rPr>
      <t xml:space="preserve"> Is Set To AES256</t>
    </r>
  </si>
  <si>
    <r>
      <rPr>
        <sz val="11"/>
        <color rgb="FF000000"/>
        <rFont val="Calibri"/>
      </rPr>
      <t xml:space="preserve">To remediate this recommendation, set </t>
    </r>
    <r>
      <rPr>
        <b/>
        <sz val="11"/>
        <color rgb="FF000000"/>
        <rFont val="Calibri"/>
      </rPr>
      <t>SQLNET.ENCRYPTION_TYPES_SERVER</t>
    </r>
    <r>
      <rPr>
        <sz val="11"/>
        <color rgb="FF000000"/>
        <rFont val="Calibri"/>
      </rPr>
      <t xml:space="preserve"> to </t>
    </r>
    <r>
      <rPr>
        <b/>
        <sz val="11"/>
        <color rgb="FF000000"/>
        <rFont val="Calibri"/>
      </rPr>
      <t>AES256</t>
    </r>
    <r>
      <rPr>
        <sz val="11"/>
        <color rgb="FF000000"/>
        <rFont val="Calibri"/>
      </rPr>
      <t>.</t>
    </r>
    <r>
      <rPr>
        <sz val="11"/>
        <color rgb="FF000000"/>
        <rFont val="Calibri"/>
      </rPr>
      <t xml:space="preserve">
</t>
    </r>
    <r>
      <rPr>
        <sz val="11"/>
        <color rgb="FF006096"/>
        <rFont val="Roboto Condensed"/>
      </rPr>
      <t>SQLNET.ENCRYPTION_TYPES_SERVER=(AES256)</t>
    </r>
    <r>
      <rPr>
        <sz val="11"/>
        <color rgb="FF006096"/>
        <rFont val="Roboto Condensed"/>
      </rPr>
      <t xml:space="preserve">
</t>
    </r>
  </si>
  <si>
    <r>
      <rPr>
        <sz val="11"/>
        <color rgb="FF000000"/>
        <rFont val="Calibri"/>
      </rPr>
      <t xml:space="preserve">The </t>
    </r>
    <r>
      <rPr>
        <b/>
        <sz val="11"/>
        <color rgb="FF000000"/>
        <rFont val="Calibri"/>
      </rPr>
      <t>SQLNET.ENCRYPTION_TYPES_SERVER</t>
    </r>
    <r>
      <rPr>
        <sz val="11"/>
        <color rgb="FF000000"/>
        <rFont val="Calibri"/>
      </rPr>
      <t xml:space="preserve"> parameter specifies the encryption algorithms that the server enforces for database connections. This setting allows you to ensure that all data transmitted between the client and the database is encrypted using strong, secure algorithms.</t>
    </r>
  </si>
  <si>
    <r>
      <rPr>
        <sz val="11"/>
        <color rgb="FF000000"/>
        <rFont val="Calibri"/>
      </rPr>
      <t xml:space="preserve">If the </t>
    </r>
    <r>
      <rPr>
        <b/>
        <sz val="11"/>
        <color rgb="FF000000"/>
        <rFont val="Calibri"/>
      </rPr>
      <t>AES256</t>
    </r>
    <r>
      <rPr>
        <sz val="11"/>
        <color rgb="FF000000"/>
        <rFont val="Calibri"/>
      </rPr>
      <t xml:space="preserve"> algorithm is not available or installed on either the client or server, connections will be terminated. This may result in the error </t>
    </r>
    <r>
      <rPr>
        <b/>
        <sz val="11"/>
        <color rgb="FF000000"/>
        <rFont val="Calibri"/>
      </rPr>
      <t>ORA-12650: No common encryption or data integrity algorithm</t>
    </r>
    <r>
      <rPr>
        <sz val="11"/>
        <color rgb="FF000000"/>
        <rFont val="Calibri"/>
      </rPr>
      <t>, preventing SQL clients from connecting to the database.</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</si>
  <si>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"^\s*SQLNET\.ENCRYPTION_TYPES_SERVER\s*=\s*(AES256)"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"^#.*SQLNET\.ENCRYPTION_TYPES_SERVER"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"^#.*SQLNET\.ENCRYPTION_TYPES_SERVER\s*=\s*,.*" "$filePath"; then</t>
    </r>
    <r>
      <rPr>
        <sz val="11"/>
        <color rgb="FF006096"/>
        <rFont val="Roboto Condensed"/>
      </rPr>
      <t xml:space="preserve">
</t>
    </r>
    <r>
      <rPr>
        <sz val="11"/>
        <color rgb="FF006096"/>
        <rFont val="Roboto Condensed"/>
      </rPr>
      <t xml:space="preserve">  echo "Multiple encryption types are specified."</t>
    </r>
    <r>
      <rPr>
        <sz val="11"/>
        <color rgb="FF006096"/>
        <rFont val="Roboto Condensed"/>
      </rPr>
      <t xml:space="preserve">
</t>
    </r>
    <r>
      <rPr>
        <sz val="11"/>
        <color rgb="FF006096"/>
        <rFont val="Roboto Condensed"/>
      </rPr>
      <t>elif grep -qi "SQLNET\.ENCRYPTION_TYPES_SERVER" "$filePath"; then</t>
    </r>
    <r>
      <rPr>
        <sz val="11"/>
        <color rgb="FF006096"/>
        <rFont val="Roboto Condensed"/>
      </rPr>
      <t xml:space="preserve">
</t>
    </r>
    <r>
      <rPr>
        <sz val="11"/>
        <color rgb="FF006096"/>
        <rFont val="Roboto Condensed"/>
      </rPr>
      <t xml:space="preserve">  grep -i "SQLNET\.ENCRYPTION_TYPES_SERVER"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"(?i)^SQLNET\.ENCRYPTION_TYPES_SERVER")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"(?i)^SQLNET\.ENCRYPTION_TYPES_SERVER\s*=\s*\(AES256\)$")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elseif ($line -match "(?i)^SQLNET\.ENCRYPTION_TYPES_SERVER\s*=.*,.*") {</t>
    </r>
    <r>
      <rPr>
        <sz val="11"/>
        <color rgb="FF006096"/>
        <rFont val="Roboto Condensed"/>
      </rPr>
      <t xml:space="preserve">
</t>
    </r>
    <r>
      <rPr>
        <sz val="11"/>
        <color rgb="FF006096"/>
        <rFont val="Roboto Condensed"/>
      </rPr>
      <t xml:space="preserve">      Write-Host "Multiple encryption types are specified."</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line 'SQLNET.ENCRYPTION_TYPES_SERVER'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NULL. Lack of results indicates compliance.The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</si>
  <si>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t>2.2.10</t>
  </si>
  <si>
    <r>
      <rPr>
        <sz val="11"/>
        <rFont val="Calibri"/>
      </rPr>
      <t xml:space="preserve">Ensure </t>
    </r>
    <r>
      <rPr>
        <sz val="11"/>
        <color rgb="FF000000"/>
        <rFont val="Calibri"/>
      </rPr>
      <t>'</t>
    </r>
    <r>
      <rPr>
        <b/>
        <sz val="11"/>
        <color rgb="FF000000"/>
        <rFont val="Calibri"/>
      </rPr>
      <t>SQLNET.CRYPTO_CHECKSUM_CLIENT</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</si>
  <si>
    <r>
      <rPr>
        <sz val="11"/>
        <color rgb="FF000000"/>
        <rFont val="Calibri"/>
      </rPr>
      <t xml:space="preserve">To remediate this recommendation, set </t>
    </r>
    <r>
      <rPr>
        <b/>
        <sz val="11"/>
        <color rgb="FF000000"/>
        <rFont val="Calibri"/>
      </rPr>
      <t>SQLNET.CRYPTO_CHECKSUM_CLIENT</t>
    </r>
    <r>
      <rPr>
        <sz val="11"/>
        <color rgb="FF000000"/>
        <rFont val="Calibri"/>
      </rPr>
      <t xml:space="preserve"> to </t>
    </r>
    <r>
      <rPr>
        <b/>
        <sz val="11"/>
        <color rgb="FF000000"/>
        <rFont val="Calibri"/>
      </rPr>
      <t>REQUIRED</t>
    </r>
    <r>
      <rPr>
        <sz val="11"/>
        <color rgb="FF000000"/>
        <rFont val="Calibri"/>
      </rPr>
      <t>.</t>
    </r>
    <r>
      <rPr>
        <sz val="11"/>
        <color rgb="FF000000"/>
        <rFont val="Calibri"/>
      </rPr>
      <t xml:space="preserve">
</t>
    </r>
    <r>
      <rPr>
        <sz val="11"/>
        <color rgb="FF006096"/>
        <rFont val="Roboto Condensed"/>
      </rPr>
      <t>SQLNET.CRYPTO_CHECKSUM_CLIENT=REQUIRED</t>
    </r>
    <r>
      <rPr>
        <sz val="11"/>
        <color rgb="FF006096"/>
        <rFont val="Roboto Condensed"/>
      </rPr>
      <t xml:space="preserve">
</t>
    </r>
  </si>
  <si>
    <r>
      <rPr>
        <sz val="11"/>
        <color rgb="FF000000"/>
        <rFont val="Calibri"/>
      </rPr>
      <t xml:space="preserve">The </t>
    </r>
    <r>
      <rPr>
        <b/>
        <sz val="11"/>
        <color rgb="FF000000"/>
        <rFont val="Calibri"/>
      </rPr>
      <t>SQLNET.CRYPTO_CHECKSUM_CLIENT</t>
    </r>
    <r>
      <rPr>
        <sz val="11"/>
        <color rgb="FF000000"/>
        <rFont val="Calibri"/>
      </rPr>
      <t xml:space="preserve"> parameter specifies the checksum behavior for the client when connecting to a server. This setting enables the client to enforce cryptographic checksums, which verify the integrity of data transmitted during client-server interactions.</t>
    </r>
    <r>
      <rPr>
        <sz val="11"/>
        <color rgb="FF000000"/>
        <rFont val="Calibri"/>
      </rPr>
      <t xml:space="preserve">
</t>
    </r>
    <r>
      <rPr>
        <sz val="11"/>
        <color rgb="FF000000"/>
        <rFont val="Calibri"/>
      </rPr>
      <t xml:space="preserve">Oracle networking already performs checksumming, so additional cryptographic checksumming is usually of limited value. A setting of </t>
    </r>
    <r>
      <rPr>
        <b/>
        <sz val="11"/>
        <color rgb="FF000000"/>
        <rFont val="Calibri"/>
      </rPr>
      <t>REQUIRED</t>
    </r>
    <r>
      <rPr>
        <sz val="11"/>
        <color rgb="FF000000"/>
        <rFont val="Calibri"/>
      </rPr>
      <t xml:space="preserve"> at the server requires that incoming connections are encrypted with AES256.</t>
    </r>
    <r>
      <rPr>
        <sz val="11"/>
        <color rgb="FF000000"/>
        <rFont val="Calibri"/>
      </rPr>
      <t xml:space="preserve">
</t>
    </r>
    <r>
      <rPr>
        <sz val="11"/>
        <color rgb="FF000000"/>
        <rFont val="Calibri"/>
      </rPr>
      <t>Oracle database network encryption configured through TLS/SSL is also an acceptable mechanism and may be implemented in lieu of this setting.</t>
    </r>
  </si>
  <si>
    <r>
      <rPr>
        <sz val="11"/>
        <color rgb="FF000000"/>
        <rFont val="Calibri"/>
      </rPr>
      <t xml:space="preserve">If </t>
    </r>
    <r>
      <rPr>
        <b/>
        <sz val="11"/>
        <color rgb="FF000000"/>
        <rFont val="Calibri"/>
      </rPr>
      <t>SQLNET.CRYPTO_CHECKSUM_CLIENT</t>
    </r>
    <r>
      <rPr>
        <sz val="11"/>
        <color rgb="FF000000"/>
        <rFont val="Calibri"/>
      </rPr>
      <t xml:space="preserve"> is set to </t>
    </r>
    <r>
      <rPr>
        <b/>
        <sz val="11"/>
        <color rgb="FF000000"/>
        <rFont val="Calibri"/>
      </rPr>
      <t>REQUIRED</t>
    </r>
    <r>
      <rPr>
        <sz val="11"/>
        <color rgb="FF000000"/>
        <rFont val="Calibri"/>
      </rPr>
      <t xml:space="preserve">, the client will be unable to connect to servers that do not require cryptographic checksums, resulting in connection failures. This may cause errors such as </t>
    </r>
    <r>
      <rPr>
        <b/>
        <sz val="11"/>
        <color rgb="FF000000"/>
        <rFont val="Calibri"/>
      </rPr>
      <t>ORA-12650: No common encryption or data integrity algorithm</t>
    </r>
    <r>
      <rPr>
        <sz val="11"/>
        <color rgb="FF000000"/>
        <rFont val="Calibri"/>
      </rPr>
      <t xml:space="preserve"> if the server does not meet the client’s checksum requirements.</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</si>
  <si>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"^\s*SQLNET\.CRYPTO_CHECKSUM_CLIENT\s*=\s*REQUIRED\s*$"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"^#.*SQLNET\.CRYPTO_CHECKSUM_CLIENT"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"SQLNET\.CRYPTO_CHECKSUM_CLIENT" "$filePath"; then</t>
    </r>
    <r>
      <rPr>
        <sz val="11"/>
        <color rgb="FF006096"/>
        <rFont val="Roboto Condensed"/>
      </rPr>
      <t xml:space="preserve">
</t>
    </r>
    <r>
      <rPr>
        <sz val="11"/>
        <color rgb="FF006096"/>
        <rFont val="Roboto Condensed"/>
      </rPr>
      <t xml:space="preserve">  grep -i "SQLNET\.CRYPTO_CHECKSUM_CLIENT"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"(?i)^SQLNET\.CRYPTO_CHECKSUM_CLIENT")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"(?i)^SQLNET\.CRYPTO_CHECKSUM_CLIENT\s*=\s*REQUIRED$")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xml:space="preserve">. Lack of results indicates compliance.The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</si>
  <si>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r>
      <rPr>
        <b/>
        <sz val="11"/>
        <color rgb="FF000000"/>
        <rFont val="Calibri"/>
      </rPr>
      <t>accepted</t>
    </r>
  </si>
  <si>
    <t>2.2.11</t>
  </si>
  <si>
    <r>
      <rPr>
        <sz val="11"/>
        <rFont val="Calibri"/>
      </rPr>
      <t xml:space="preserve">Ensure </t>
    </r>
    <r>
      <rPr>
        <sz val="11"/>
        <color rgb="FF000000"/>
        <rFont val="Calibri"/>
      </rPr>
      <t>'</t>
    </r>
    <r>
      <rPr>
        <b/>
        <sz val="11"/>
        <color rgb="FF000000"/>
        <rFont val="Calibri"/>
      </rPr>
      <t>SQLNET.CRYPTO_CHECKSUM_SERVER</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</si>
  <si>
    <r>
      <rPr>
        <sz val="11"/>
        <color rgb="FF000000"/>
        <rFont val="Calibri"/>
      </rPr>
      <t xml:space="preserve">To remediate this recommendation, set </t>
    </r>
    <r>
      <rPr>
        <b/>
        <sz val="11"/>
        <color rgb="FF000000"/>
        <rFont val="Calibri"/>
      </rPr>
      <t>SQLNET.CRYPTO_CHECKSUM_SERVER</t>
    </r>
    <r>
      <rPr>
        <sz val="11"/>
        <color rgb="FF000000"/>
        <rFont val="Calibri"/>
      </rPr>
      <t xml:space="preserve"> to </t>
    </r>
    <r>
      <rPr>
        <b/>
        <sz val="11"/>
        <color rgb="FF000000"/>
        <rFont val="Calibri"/>
      </rPr>
      <t>REQUIRED</t>
    </r>
    <r>
      <rPr>
        <sz val="11"/>
        <color rgb="FF000000"/>
        <rFont val="Calibri"/>
      </rPr>
      <t>.</t>
    </r>
    <r>
      <rPr>
        <sz val="11"/>
        <color rgb="FF000000"/>
        <rFont val="Calibri"/>
      </rPr>
      <t xml:space="preserve">
</t>
    </r>
    <r>
      <rPr>
        <sz val="11"/>
        <color rgb="FF006096"/>
        <rFont val="Roboto Condensed"/>
      </rPr>
      <t>SQLNET.CRYPTO_CHECKSUM_SERVER=REQUIRED</t>
    </r>
    <r>
      <rPr>
        <sz val="11"/>
        <color rgb="FF006096"/>
        <rFont val="Roboto Condensed"/>
      </rPr>
      <t xml:space="preserve">
</t>
    </r>
  </si>
  <si>
    <r>
      <rPr>
        <sz val="11"/>
        <color rgb="FF000000"/>
        <rFont val="Calibri"/>
      </rPr>
      <t xml:space="preserve">The </t>
    </r>
    <r>
      <rPr>
        <b/>
        <sz val="11"/>
        <color rgb="FF000000"/>
        <rFont val="Calibri"/>
      </rPr>
      <t>SQLNET.CRYPTO_CHECKSUM_SERVER</t>
    </r>
    <r>
      <rPr>
        <sz val="11"/>
        <color rgb="FF000000"/>
        <rFont val="Calibri"/>
      </rPr>
      <t xml:space="preserve"> parameter specifies the checksum behavior for the server when connecting to a client. This setting enables the server to enforce cryptographic checksums, which verify the integrity of data transmitted during client-server interactions.</t>
    </r>
    <r>
      <rPr>
        <sz val="11"/>
        <color rgb="FF000000"/>
        <rFont val="Calibri"/>
      </rPr>
      <t xml:space="preserve">
</t>
    </r>
    <r>
      <rPr>
        <sz val="11"/>
        <color rgb="FF000000"/>
        <rFont val="Calibri"/>
      </rPr>
      <t xml:space="preserve">Oracle networking already performs checksumming, so additional cryptographic checksumming is usually of limited value. A setting of </t>
    </r>
    <r>
      <rPr>
        <b/>
        <sz val="11"/>
        <color rgb="FF000000"/>
        <rFont val="Calibri"/>
      </rPr>
      <t>REQUIRED</t>
    </r>
    <r>
      <rPr>
        <sz val="11"/>
        <color rgb="FF000000"/>
        <rFont val="Calibri"/>
      </rPr>
      <t xml:space="preserve"> at the server requires that the outgoing connections are encrypted with AES256.</t>
    </r>
    <r>
      <rPr>
        <sz val="11"/>
        <color rgb="FF000000"/>
        <rFont val="Calibri"/>
      </rPr>
      <t xml:space="preserve">
</t>
    </r>
    <r>
      <rPr>
        <sz val="11"/>
        <color rgb="FF000000"/>
        <rFont val="Calibri"/>
      </rPr>
      <t>Oracle database network encryption configured through TLS/SSL is also an acceptable mechanism and may be implemented in lieu of this setting.</t>
    </r>
  </si>
  <si>
    <r>
      <rPr>
        <sz val="11"/>
        <color rgb="FF000000"/>
        <rFont val="Calibri"/>
      </rPr>
      <t xml:space="preserve">If </t>
    </r>
    <r>
      <rPr>
        <b/>
        <sz val="11"/>
        <color rgb="FF000000"/>
        <rFont val="Calibri"/>
      </rPr>
      <t>SQLNET.CRYPTO_CHECKSUM_SERVER</t>
    </r>
    <r>
      <rPr>
        <sz val="11"/>
        <color rgb="FF000000"/>
        <rFont val="Calibri"/>
      </rPr>
      <t xml:space="preserve"> is set to </t>
    </r>
    <r>
      <rPr>
        <b/>
        <sz val="11"/>
        <color rgb="FF000000"/>
        <rFont val="Calibri"/>
      </rPr>
      <t>REQUIRED</t>
    </r>
    <r>
      <rPr>
        <sz val="11"/>
        <color rgb="FF000000"/>
        <rFont val="Calibri"/>
      </rPr>
      <t xml:space="preserve">, the client will be unable to connect to servers that do not require cryptographic checksums, resulting in connection failures. This may cause errors such as </t>
    </r>
    <r>
      <rPr>
        <b/>
        <sz val="11"/>
        <color rgb="FF000000"/>
        <rFont val="Calibri"/>
      </rPr>
      <t>ORA-12650: No common encryption or data integrity algorithm</t>
    </r>
    <r>
      <rPr>
        <sz val="11"/>
        <color rgb="FF000000"/>
        <rFont val="Calibri"/>
      </rPr>
      <t xml:space="preserve"> if the server does not meet the client’s checksum requirements.</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</si>
  <si>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"^\s*SQLNET\.CRYPTO_CHECKSUM_SERVER\s*=\s*REQUIRED\s*$"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"^#.*SQLNET\.CRYPTO_CHECKSUM_SERVER"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"SQLNET\.CRYPTO_CHECKSUM_SERVER" "$filePath"; then</t>
    </r>
    <r>
      <rPr>
        <sz val="11"/>
        <color rgb="FF006096"/>
        <rFont val="Roboto Condensed"/>
      </rPr>
      <t xml:space="preserve">
</t>
    </r>
    <r>
      <rPr>
        <sz val="11"/>
        <color rgb="FF006096"/>
        <rFont val="Roboto Condensed"/>
      </rPr>
      <t xml:space="preserve">  grep -i "SQLNET\.CRYPTO_CHECKSUM_SERVER"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"(?i)^SQLNET\.CRYPTO_CHECKSUM_SERVER")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"(?i)^SQLNET\.CRYPTO_CHECKSUM_SERVER\s*=\s*REQUIRED$")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the output shows </t>
    </r>
    <r>
      <rPr>
        <b/>
        <sz val="11"/>
        <color rgb="FF000000"/>
        <rFont val="Calibri"/>
      </rPr>
      <t>FALSE</t>
    </r>
    <r>
      <rPr>
        <sz val="11"/>
        <color rgb="FF000000"/>
        <rFont val="Calibri"/>
      </rPr>
      <t xml:space="preserve"> or </t>
    </r>
    <r>
      <rPr>
        <b/>
        <sz val="11"/>
        <color rgb="FF000000"/>
        <rFont val="Calibri"/>
      </rPr>
      <t>NONE</t>
    </r>
    <r>
      <rPr>
        <sz val="11"/>
        <color rgb="FF000000"/>
        <rFont val="Calibri"/>
      </rPr>
      <t>, the control is not configured correctly.</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xml:space="preserve">. Lack of results indicates compliance.The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</si>
  <si>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t>2.2.12</t>
  </si>
  <si>
    <r>
      <rPr>
        <sz val="11"/>
        <rFont val="Calibri"/>
      </rPr>
      <t xml:space="preserve">Ensure </t>
    </r>
    <r>
      <rPr>
        <sz val="11"/>
        <color rgb="FF000000"/>
        <rFont val="Calibri"/>
      </rPr>
      <t>'</t>
    </r>
    <r>
      <rPr>
        <b/>
        <sz val="11"/>
        <color rgb="FF000000"/>
        <rFont val="Calibri"/>
      </rPr>
      <t>SSL_CERT_REVOCATION</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</si>
  <si>
    <r>
      <rPr>
        <sz val="11"/>
        <color rgb="FF000000"/>
        <rFont val="Calibri"/>
      </rPr>
      <t xml:space="preserve">To remediate this recommendation, set </t>
    </r>
    <r>
      <rPr>
        <b/>
        <sz val="11"/>
        <color rgb="FF000000"/>
        <rFont val="Calibri"/>
      </rPr>
      <t>SSL_CERT_REVOCATION</t>
    </r>
    <r>
      <rPr>
        <sz val="11"/>
        <color rgb="FF000000"/>
        <rFont val="Calibri"/>
      </rPr>
      <t xml:space="preserve"> to </t>
    </r>
    <r>
      <rPr>
        <b/>
        <sz val="11"/>
        <color rgb="FF000000"/>
        <rFont val="Calibri"/>
      </rPr>
      <t>required</t>
    </r>
    <r>
      <rPr>
        <sz val="11"/>
        <color rgb="FF000000"/>
        <rFont val="Calibri"/>
      </rPr>
      <t>.</t>
    </r>
    <r>
      <rPr>
        <sz val="11"/>
        <color rgb="FF000000"/>
        <rFont val="Calibri"/>
      </rPr>
      <t xml:space="preserve">
</t>
    </r>
    <r>
      <rPr>
        <sz val="11"/>
        <color rgb="FF006096"/>
        <rFont val="Roboto Condensed"/>
      </rPr>
      <t>SQLNET.SSL_CERT_REVOCATION=REQUIRED</t>
    </r>
    <r>
      <rPr>
        <sz val="11"/>
        <color rgb="FF006096"/>
        <rFont val="Roboto Condensed"/>
      </rPr>
      <t xml:space="preserve">
</t>
    </r>
  </si>
  <si>
    <r>
      <rPr>
        <sz val="11"/>
        <color rgb="FF000000"/>
        <rFont val="Calibri"/>
      </rPr>
      <t xml:space="preserve">The </t>
    </r>
    <r>
      <rPr>
        <b/>
        <sz val="11"/>
        <color rgb="FF000000"/>
        <rFont val="Calibri"/>
      </rPr>
      <t>SSL_CERT_REVOCATION</t>
    </r>
    <r>
      <rPr>
        <sz val="11"/>
        <color rgb="FF000000"/>
        <rFont val="Calibri"/>
      </rPr>
      <t xml:space="preserve"> parameter in Oracle's </t>
    </r>
    <r>
      <rPr>
        <b/>
        <sz val="11"/>
        <color rgb="FF000000"/>
        <rFont val="Calibri"/>
      </rPr>
      <t>sqlnet.ora</t>
    </r>
    <r>
      <rPr>
        <sz val="11"/>
        <color rgb="FF000000"/>
        <rFont val="Calibri"/>
      </rPr>
      <t xml:space="preserve"> file specifies whether the system should check the revocation status of SSL certificates during authentication. This check ensures that invalid, revoked, or compromised certificates cannot be used to establish secure connections.</t>
    </r>
  </si>
  <si>
    <r>
      <rPr>
        <sz val="11"/>
        <color rgb="FF000000"/>
        <rFont val="Calibri"/>
      </rPr>
      <t>Enabling this setting without proper certificate infrastructure (e.g., CRL or OCSP) could result in failed connections if the revocation status cannot be determined.</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</si>
  <si>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"^\s*SQLNET\.SSL_CERT_REVOCATION\s*=\s*REQUIRED\s*$"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"^#.*SQLNET\.SSL_CERT_REVOCATION"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"SQLNET\.SSL_CERT_REVOCATION" "$filePath"; then</t>
    </r>
    <r>
      <rPr>
        <sz val="11"/>
        <color rgb="FF006096"/>
        <rFont val="Roboto Condensed"/>
      </rPr>
      <t xml:space="preserve">
</t>
    </r>
    <r>
      <rPr>
        <sz val="11"/>
        <color rgb="FF006096"/>
        <rFont val="Roboto Condensed"/>
      </rPr>
      <t xml:space="preserve">  grep -i "SQLNET\.SSL_CERT_REVOCATION"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"(?i)^SQLNET\.SSL_CERT_REVOCATION")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"(?i)^SQLNET\.SSL_CERT_REVOCATION\s*=\s*REQUIRED$")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the output shows </t>
    </r>
    <r>
      <rPr>
        <b/>
        <sz val="11"/>
        <color rgb="FF000000"/>
        <rFont val="Calibri"/>
      </rPr>
      <t>FALSE</t>
    </r>
    <r>
      <rPr>
        <sz val="11"/>
        <color rgb="FF000000"/>
        <rFont val="Calibri"/>
      </rPr>
      <t xml:space="preserve"> or </t>
    </r>
    <r>
      <rPr>
        <b/>
        <sz val="11"/>
        <color rgb="FF000000"/>
        <rFont val="Calibri"/>
      </rPr>
      <t>NONE</t>
    </r>
    <r>
      <rPr>
        <sz val="11"/>
        <color rgb="FF000000"/>
        <rFont val="Calibri"/>
      </rPr>
      <t>, the control is not configured correctly.</t>
    </r>
  </si>
  <si>
    <r>
      <rPr>
        <b/>
        <sz val="11"/>
        <color rgb="FF000000"/>
        <rFont val="Calibri"/>
      </rPr>
      <t>none</t>
    </r>
  </si>
  <si>
    <t>Database Settings</t>
  </si>
  <si>
    <t>2.3.1</t>
  </si>
  <si>
    <r>
      <rPr>
        <sz val="11"/>
        <rFont val="Calibri"/>
      </rPr>
      <t xml:space="preserve">Ensure </t>
    </r>
    <r>
      <rPr>
        <sz val="11"/>
        <color rgb="FF000000"/>
        <rFont val="Calibri"/>
      </rPr>
      <t>'</t>
    </r>
    <r>
      <rPr>
        <b/>
        <sz val="11"/>
        <color rgb="FF000000"/>
        <rFont val="Calibri"/>
      </rPr>
      <t>BACKGROUND_CORE_DUMP</t>
    </r>
    <r>
      <rPr>
        <sz val="11"/>
        <color rgb="FF000000"/>
        <rFont val="Calibri"/>
      </rPr>
      <t>'</t>
    </r>
    <r>
      <rPr>
        <sz val="11"/>
        <color rgb="FF000000"/>
        <rFont val="Calibri"/>
      </rPr>
      <t xml:space="preserve"> Is Not Set To </t>
    </r>
    <r>
      <rPr>
        <sz val="11"/>
        <color rgb="FF000000"/>
        <rFont val="Calibri"/>
      </rPr>
      <t>'</t>
    </r>
    <r>
      <rPr>
        <b/>
        <sz val="11"/>
        <color rgb="FF000000"/>
        <rFont val="Calibri"/>
      </rPr>
      <t>Full</t>
    </r>
    <r>
      <rPr>
        <sz val="11"/>
        <color rgb="FF000000"/>
        <rFont val="Calibri"/>
      </rPr>
      <t>'</t>
    </r>
  </si>
  <si>
    <r>
      <rPr>
        <sz val="11"/>
        <color rgb="FF000000"/>
        <rFont val="Calibri"/>
      </rPr>
      <t>To remediate this recommendation, execute the following SQL statement.</t>
    </r>
    <r>
      <rPr>
        <sz val="11"/>
        <color rgb="FF000000"/>
        <rFont val="Calibri"/>
      </rPr>
      <t xml:space="preserve">
</t>
    </r>
    <r>
      <rPr>
        <sz val="11"/>
        <color rgb="FF006096"/>
        <rFont val="Roboto Condensed"/>
      </rPr>
      <t>ALTER SYSTEM SET BACKGROUND_CORE_DUMP='partial' SCOPE=BOTH;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</si>
  <si>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 xml:space="preserve">The </t>
    </r>
    <r>
      <rPr>
        <b/>
        <sz val="11"/>
        <color rgb="FF000000"/>
        <rFont val="Calibri"/>
      </rPr>
      <t>BACKGROUND_CORE_DUMP</t>
    </r>
    <r>
      <rPr>
        <sz val="11"/>
        <color rgb="FF000000"/>
        <rFont val="Calibri"/>
      </rPr>
      <t xml:space="preserve"> parameter in Oracle's </t>
    </r>
    <r>
      <rPr>
        <b/>
        <sz val="11"/>
        <color rgb="FF000000"/>
        <rFont val="Calibri"/>
      </rPr>
      <t>init.ora</t>
    </r>
    <r>
      <rPr>
        <sz val="11"/>
        <color rgb="FF000000"/>
        <rFont val="Calibri"/>
      </rPr>
      <t xml:space="preserve"> file specifies the level of detail captured in core dumps generated by background processes during an exception. Setting this parameter to </t>
    </r>
    <r>
      <rPr>
        <b/>
        <sz val="11"/>
        <color rgb="FF000000"/>
        <rFont val="Calibri"/>
      </rPr>
      <t>FULL</t>
    </r>
    <r>
      <rPr>
        <sz val="11"/>
        <color rgb="FF000000"/>
        <rFont val="Calibri"/>
      </rPr>
      <t xml:space="preserve"> enables the creation of detailed SGA dumps, which may include sensitive information.</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</si>
  <si>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'BACKGROUND_CORE_DUMP'</t>
    </r>
    <r>
      <rPr>
        <sz val="11"/>
        <color rgb="FF006096"/>
        <rFont val="Roboto Condensed"/>
      </rPr>
      <t xml:space="preserve">
</t>
    </r>
    <r>
      <rPr>
        <sz val="11"/>
        <color rgb="FF006096"/>
        <rFont val="Roboto Condensed"/>
      </rPr>
      <t>AND UPPER(VALUE) = 'FULL'</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</si>
  <si>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partial</t>
    </r>
  </si>
  <si>
    <t>2.3.2</t>
  </si>
  <si>
    <r>
      <rPr>
        <sz val="11"/>
        <rFont val="Calibri"/>
      </rPr>
      <t xml:space="preserve">Ensure </t>
    </r>
    <r>
      <rPr>
        <sz val="11"/>
        <color rgb="FF000000"/>
        <rFont val="Calibri"/>
      </rPr>
      <t>'</t>
    </r>
    <r>
      <rPr>
        <b/>
        <sz val="11"/>
        <color rgb="FF000000"/>
        <rFont val="Calibri"/>
      </rPr>
      <t>SHADOW_CORE_DUMP</t>
    </r>
    <r>
      <rPr>
        <sz val="11"/>
        <color rgb="FF000000"/>
        <rFont val="Calibri"/>
      </rPr>
      <t>'</t>
    </r>
    <r>
      <rPr>
        <sz val="11"/>
        <color rgb="FF000000"/>
        <rFont val="Calibri"/>
      </rPr>
      <t xml:space="preserve"> Is Not Set To </t>
    </r>
    <r>
      <rPr>
        <sz val="11"/>
        <color rgb="FF000000"/>
        <rFont val="Calibri"/>
      </rPr>
      <t>'</t>
    </r>
    <r>
      <rPr>
        <b/>
        <sz val="11"/>
        <color rgb="FF000000"/>
        <rFont val="Calibri"/>
      </rPr>
      <t>Full</t>
    </r>
    <r>
      <rPr>
        <sz val="11"/>
        <color rgb="FF000000"/>
        <rFont val="Calibri"/>
      </rPr>
      <t>'</t>
    </r>
  </si>
  <si>
    <r>
      <rPr>
        <sz val="11"/>
        <color rgb="FF000000"/>
        <rFont val="Calibri"/>
      </rPr>
      <t>To remediate this recommendation, execute the following SQL statement.</t>
    </r>
    <r>
      <rPr>
        <sz val="11"/>
        <color rgb="FF000000"/>
        <rFont val="Calibri"/>
      </rPr>
      <t xml:space="preserve">
</t>
    </r>
    <r>
      <rPr>
        <sz val="11"/>
        <color rgb="FF006096"/>
        <rFont val="Roboto Condensed"/>
      </rPr>
      <t>ALTER SYSTEM SET SHADOW_CORE_DUMP='partial' SCOPE=BOTH;</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ALTER SYSTEM SET SHADOW_CORE_DUMP='none' SCOPE=BOTH;</t>
    </r>
    <r>
      <rPr>
        <sz val="11"/>
        <color rgb="FF006096"/>
        <rFont val="Roboto Condensed"/>
      </rPr>
      <t xml:space="preserve">
</t>
    </r>
  </si>
  <si>
    <r>
      <rPr>
        <sz val="11"/>
        <color rgb="FF000000"/>
        <rFont val="Calibri"/>
      </rPr>
      <t xml:space="preserve">The setting </t>
    </r>
    <r>
      <rPr>
        <b/>
        <sz val="11"/>
        <color rgb="FF000000"/>
        <rFont val="Calibri"/>
      </rPr>
      <t>SHADOW_CORE_DUMP</t>
    </r>
    <r>
      <rPr>
        <sz val="11"/>
        <color rgb="FF000000"/>
        <rFont val="Calibri"/>
      </rPr>
      <t xml:space="preserve"> determines whether SGA is included in the core dump for foreground(client) processes.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</si>
  <si>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t>
    </r>
    <r>
      <rPr>
        <sz val="11"/>
        <color rgb="FF006096"/>
        <rFont val="Roboto Condensed"/>
      </rPr>
      <t xml:space="preserve">
</t>
    </r>
    <r>
      <rPr>
        <sz val="11"/>
        <color rgb="FF006096"/>
        <rFont val="Roboto Condensed"/>
      </rPr>
      <t xml:space="preserve">         UPPER(NAME),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'SHADOW_CORE_DUMP'</t>
    </r>
    <r>
      <rPr>
        <sz val="11"/>
        <color rgb="FF006096"/>
        <rFont val="Roboto Condensed"/>
      </rPr>
      <t xml:space="preserve">
</t>
    </r>
    <r>
      <rPr>
        <sz val="11"/>
        <color rgb="FF006096"/>
        <rFont val="Roboto Condensed"/>
      </rPr>
      <t>AND UPPER(VALUE) = 'FULL'</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</si>
  <si>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sz val="11"/>
        <color rgb="FF000000"/>
        <rFont val="Calibri"/>
      </rPr>
      <t xml:space="preserve">On Linux platform, the default value is </t>
    </r>
    <r>
      <rPr>
        <b/>
        <sz val="11"/>
        <color rgb="FF000000"/>
        <rFont val="Calibri"/>
      </rPr>
      <t>partial</t>
    </r>
    <r>
      <rPr>
        <sz val="11"/>
        <color rgb="FF000000"/>
        <rFont val="Calibri"/>
      </rPr>
      <t xml:space="preserve">. On Windows, the default value is </t>
    </r>
    <r>
      <rPr>
        <b/>
        <sz val="11"/>
        <color rgb="FF000000"/>
        <rFont val="Calibri"/>
      </rPr>
      <t>none</t>
    </r>
    <r>
      <rPr>
        <sz val="11"/>
        <color rgb="FF000000"/>
        <rFont val="Calibri"/>
      </rPr>
      <t>.</t>
    </r>
  </si>
  <si>
    <t>2.3.3</t>
  </si>
  <si>
    <r>
      <rPr>
        <sz val="11"/>
        <rFont val="Calibri"/>
      </rPr>
      <t xml:space="preserve">Ensure </t>
    </r>
    <r>
      <rPr>
        <sz val="11"/>
        <color rgb="FF000000"/>
        <rFont val="Calibri"/>
      </rPr>
      <t>'</t>
    </r>
    <r>
      <rPr>
        <b/>
        <sz val="11"/>
        <color rgb="FF000000"/>
        <rFont val="Calibri"/>
      </rPr>
      <t>MLE_PROG_LANGUAGES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</si>
  <si>
    <r>
      <rPr>
        <sz val="11"/>
        <color rgb="FF000000"/>
        <rFont val="Calibri"/>
      </rPr>
      <t>To remediate this recommendation, execute the following SQL statement.</t>
    </r>
    <r>
      <rPr>
        <sz val="11"/>
        <color rgb="FF000000"/>
        <rFont val="Calibri"/>
      </rPr>
      <t xml:space="preserve">
</t>
    </r>
    <r>
      <rPr>
        <sz val="11"/>
        <color rgb="FF006096"/>
        <rFont val="Roboto Condensed"/>
      </rPr>
      <t>ALTER SYSTEM SET MLE_PROG_LANGUAGES='OFF' SCOPE=BOTH;</t>
    </r>
    <r>
      <rPr>
        <sz val="11"/>
        <color rgb="FF006096"/>
        <rFont val="Roboto Condensed"/>
      </rPr>
      <t xml:space="preserve">
</t>
    </r>
  </si>
  <si>
    <r>
      <rPr>
        <sz val="11"/>
        <color rgb="FF000000"/>
        <rFont val="Calibri"/>
      </rPr>
      <t xml:space="preserve">The </t>
    </r>
    <r>
      <rPr>
        <b/>
        <sz val="11"/>
        <color rgb="FF000000"/>
        <rFont val="Calibri"/>
      </rPr>
      <t>MLE_PROG_LANGUAGES</t>
    </r>
    <r>
      <rPr>
        <sz val="11"/>
        <color rgb="FF000000"/>
        <rFont val="Calibri"/>
      </rPr>
      <t xml:space="preserve"> will enable Oracle Database Multilingual Engine (MLE), which is currently supporting Java Script. This parameter is available starting with Oracle Database 26ai.</t>
    </r>
  </si>
  <si>
    <r>
      <rPr>
        <sz val="11"/>
        <color rgb="FF000000"/>
        <rFont val="Calibri"/>
      </rPr>
      <t>Java Script code will not be running anymore, MLE feature will be disabled.</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</si>
  <si>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'MLE_PROG_LANGUAGES'</t>
    </r>
    <r>
      <rPr>
        <sz val="11"/>
        <color rgb="FF006096"/>
        <rFont val="Roboto Condensed"/>
      </rPr>
      <t xml:space="preserve">
</t>
    </r>
    <r>
      <rPr>
        <sz val="11"/>
        <color rgb="FF006096"/>
        <rFont val="Roboto Condensed"/>
      </rPr>
      <t>AND UPPER(VALUE) != 'OFF'</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</si>
  <si>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ALL</t>
    </r>
  </si>
  <si>
    <t>2.3.4</t>
  </si>
  <si>
    <r>
      <rPr>
        <sz val="11"/>
        <rFont val="Calibri"/>
      </rPr>
      <t xml:space="preserve">Ensure </t>
    </r>
    <r>
      <rPr>
        <sz val="11"/>
        <color rgb="FF000000"/>
        <rFont val="Calibri"/>
      </rPr>
      <t>'</t>
    </r>
    <r>
      <rPr>
        <b/>
        <sz val="11"/>
        <color rgb="FF000000"/>
        <rFont val="Calibri"/>
      </rPr>
      <t>ALLOW_GROUP_ACCESS_TO_SGA</t>
    </r>
    <r>
      <rPr>
        <sz val="11"/>
        <color rgb="FF000000"/>
        <rFont val="Calibri"/>
      </rPr>
      <t>'</t>
    </r>
    <r>
      <rPr>
        <sz val="11"/>
        <color rgb="FF000000"/>
        <rFont val="Calibri"/>
      </rPr>
      <t xml:space="preserve"> Is Set To `FALSE`</t>
    </r>
  </si>
  <si>
    <r>
      <rPr>
        <sz val="11"/>
        <color rgb="FF000000"/>
        <rFont val="Calibri"/>
      </rPr>
      <t>To remediate this setting, execute the following SQL statement.</t>
    </r>
    <r>
      <rPr>
        <sz val="11"/>
        <color rgb="FF000000"/>
        <rFont val="Calibri"/>
      </rPr>
      <t xml:space="preserve">
</t>
    </r>
    <r>
      <rPr>
        <sz val="11"/>
        <color rgb="FF006096"/>
        <rFont val="Roboto Condensed"/>
      </rPr>
      <t>ALTER SYSTEM SET ALLOW_GROUP_ACCESS_TO_SGA='FALSE' SCOPE=SPFILE;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</si>
  <si>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 xml:space="preserve">The </t>
    </r>
    <r>
      <rPr>
        <b/>
        <sz val="11"/>
        <color rgb="FF000000"/>
        <rFont val="Calibri"/>
      </rPr>
      <t>ALLOW_GROUP_ACCESS_TO_SGA</t>
    </r>
    <r>
      <rPr>
        <sz val="11"/>
        <color rgb="FF000000"/>
        <rFont val="Calibri"/>
      </rPr>
      <t xml:space="preserve"> controls Linux group access to shared memory on Linux platforms. By default, database shared memory is created with owner access only.</t>
    </r>
  </si>
  <si>
    <r>
      <rPr>
        <sz val="11"/>
        <color rgb="FF000000"/>
        <rFont val="Calibri"/>
      </rPr>
      <t>No impact on database operations, but it may impact third party software that requires access to Oracle SGA memory such as security monitoring software.</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</si>
  <si>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'ALLOW_GROUP_ACCESS_TO_SGA'</t>
    </r>
    <r>
      <rPr>
        <sz val="11"/>
        <color rgb="FF006096"/>
        <rFont val="Roboto Condensed"/>
      </rPr>
      <t xml:space="preserve">
</t>
    </r>
    <r>
      <rPr>
        <sz val="11"/>
        <color rgb="FF006096"/>
        <rFont val="Roboto Condensed"/>
      </rPr>
      <t>AND UPPER(VALUE) != 'FALSE'</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</si>
  <si>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t>2.3.5</t>
  </si>
  <si>
    <r>
      <rPr>
        <sz val="11"/>
        <rFont val="Calibri"/>
      </rPr>
      <t xml:space="preserve">Review Undocumented (Underscore) Parameters Not Set To </t>
    </r>
    <r>
      <rPr>
        <sz val="11"/>
        <color rgb="FF000000"/>
        <rFont val="Calibri"/>
      </rPr>
      <t>'</t>
    </r>
    <r>
      <rPr>
        <b/>
        <sz val="11"/>
        <color rgb="FF000000"/>
        <rFont val="Calibri"/>
      </rPr>
      <t>DEFAULT</t>
    </r>
    <r>
      <rPr>
        <sz val="11"/>
        <color rgb="FF000000"/>
        <rFont val="Calibri"/>
      </rPr>
      <t>'</t>
    </r>
    <r>
      <rPr>
        <sz val="11"/>
        <color rgb="FF000000"/>
        <rFont val="Calibri"/>
      </rPr>
      <t xml:space="preserve"> Values</t>
    </r>
  </si>
  <si>
    <r>
      <rPr>
        <sz val="11"/>
        <color rgb="FF000000"/>
        <rFont val="Calibri"/>
      </rPr>
      <t>To remediate this setting, execute the following SQL statement and restart the instance if required.</t>
    </r>
    <r>
      <rPr>
        <sz val="11"/>
        <color rgb="FF000000"/>
        <rFont val="Calibri"/>
      </rPr>
      <t xml:space="preserve">
</t>
    </r>
    <r>
      <rPr>
        <sz val="11"/>
        <color rgb="FF006096"/>
        <rFont val="Roboto Condensed"/>
      </rPr>
      <t>ALTER SYSTEM SET &lt;undocumented_parameter&gt;=&lt;Default value&gt; SCOPE=SPFILE;</t>
    </r>
    <r>
      <rPr>
        <sz val="11"/>
        <color rgb="FF006096"/>
        <rFont val="Roboto Condensed"/>
      </rPr>
      <t xml:space="preserve">
</t>
    </r>
  </si>
  <si>
    <r>
      <rPr>
        <sz val="11"/>
        <color rgb="FF000000"/>
        <rFont val="Calibri"/>
      </rPr>
      <t>Oracle allows the use of undocumented (also known as hidden) parameters, which are primarily intended for internal or diagnostic purposes. Undocumented parameter values should not be set or changed from their default values, unless explicitly instructed by Oracle Support for internal or diagnostic purposes.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</si>
  <si>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t>
    </r>
    <r>
      <rPr>
        <sz val="11"/>
        <color rgb="FF006096"/>
        <rFont val="Roboto Condensed"/>
      </rPr>
      <t xml:space="preserve">
</t>
    </r>
    <r>
      <rPr>
        <sz val="11"/>
        <color rgb="FF006096"/>
        <rFont val="Roboto Condensed"/>
      </rPr>
      <t xml:space="preserve">       UPPER(NAME), UPPER(V.VALUE), V.UPDATE_COMMENT</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SUBSTR(NAME,1,1) = '_'</t>
    </r>
    <r>
      <rPr>
        <sz val="11"/>
        <color rgb="FF006096"/>
        <rFont val="Roboto Condensed"/>
      </rPr>
      <t xml:space="preserve">
</t>
    </r>
    <r>
      <rPr>
        <sz val="11"/>
        <color rgb="FF006096"/>
        <rFont val="Roboto Condensed"/>
      </rPr>
      <t>AND ISDEFAULT = 'FALSE';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xml:space="preserve">. If the output of this command is not </t>
    </r>
    <r>
      <rPr>
        <b/>
        <sz val="11"/>
        <color rgb="FF000000"/>
        <rFont val="Calibri"/>
      </rPr>
      <t>NULL</t>
    </r>
    <r>
      <rPr>
        <sz val="11"/>
        <color rgb="FF000000"/>
        <rFont val="Calibri"/>
      </rPr>
      <t>, then review the output for applicability of undocumented parameters for your organization.</t>
    </r>
  </si>
  <si>
    <r>
      <rPr>
        <sz val="11"/>
        <color rgb="FF000000"/>
        <rFont val="Calibri"/>
      </rPr>
      <t>Undocumented parameters do not always have officially defined default values. Oracle does not guarantee backward compatibility for them across versions.</t>
    </r>
  </si>
  <si>
    <t>2.3.6</t>
  </si>
  <si>
    <r>
      <rPr>
        <sz val="11"/>
        <rFont val="Calibri"/>
      </rPr>
      <t xml:space="preserve">Ensure </t>
    </r>
    <r>
      <rPr>
        <sz val="11"/>
        <color rgb="FF000000"/>
        <rFont val="Calibri"/>
      </rPr>
      <t>'</t>
    </r>
    <r>
      <rPr>
        <b/>
        <sz val="11"/>
        <color rgb="FF000000"/>
        <rFont val="Calibri"/>
      </rPr>
      <t>OS_ROLES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</si>
  <si>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To remediate this setting, execute the following SQL statement and restart the instance.</t>
    </r>
    <r>
      <rPr>
        <sz val="11"/>
        <color rgb="FF000000"/>
        <rFont val="Calibri"/>
      </rPr>
      <t xml:space="preserve">
</t>
    </r>
    <r>
      <rPr>
        <sz val="11"/>
        <color rgb="FF006096"/>
        <rFont val="Roboto Condensed"/>
      </rPr>
      <t>ALTER SYSTEM SET OS_ROLES = FALSE SCOPE = SPFILE;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</si>
  <si>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 xml:space="preserve">The </t>
    </r>
    <r>
      <rPr>
        <b/>
        <sz val="11"/>
        <color rgb="FF000000"/>
        <rFont val="Calibri"/>
      </rPr>
      <t>os_roles</t>
    </r>
    <r>
      <rPr>
        <sz val="11"/>
        <color rgb="FF000000"/>
        <rFont val="Calibri"/>
      </rPr>
      <t xml:space="preserve"> setting permits externally created groups to be applied to database management.</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</si>
  <si>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t>
    </r>
    <r>
      <rPr>
        <sz val="11"/>
        <color rgb="FF006096"/>
        <rFont val="Roboto Condensed"/>
      </rPr>
      <t xml:space="preserve">
</t>
    </r>
    <r>
      <rPr>
        <sz val="11"/>
        <color rgb="FF006096"/>
        <rFont val="Roboto Condensed"/>
      </rPr>
      <t xml:space="preserve">         UPPER(NAME),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'OS_ROLES'</t>
    </r>
    <r>
      <rPr>
        <sz val="11"/>
        <color rgb="FF006096"/>
        <rFont val="Roboto Condensed"/>
      </rPr>
      <t xml:space="preserve">
</t>
    </r>
    <r>
      <rPr>
        <sz val="11"/>
        <color rgb="FF006096"/>
        <rFont val="Roboto Condensed"/>
      </rPr>
      <t>AND UPPER(VALUE) != 'FALSE'</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</si>
  <si>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t>2.3.7</t>
  </si>
  <si>
    <r>
      <rPr>
        <sz val="11"/>
        <rFont val="Calibri"/>
      </rPr>
      <t xml:space="preserve">Ensure </t>
    </r>
    <r>
      <rPr>
        <sz val="11"/>
        <color rgb="FF000000"/>
        <rFont val="Calibri"/>
      </rPr>
      <t>'</t>
    </r>
    <r>
      <rPr>
        <b/>
        <sz val="11"/>
        <color rgb="FF000000"/>
        <rFont val="Calibri"/>
      </rPr>
      <t>REMOTE_OS_ROLES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</si>
  <si>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To remediate this setting, execute the following SQL statement and restart the instance.</t>
    </r>
    <r>
      <rPr>
        <sz val="11"/>
        <color rgb="FF000000"/>
        <rFont val="Calibri"/>
      </rPr>
      <t xml:space="preserve">
</t>
    </r>
    <r>
      <rPr>
        <sz val="11"/>
        <color rgb="FF006096"/>
        <rFont val="Roboto Condensed"/>
      </rPr>
      <t>ALTER SYSTEM SET REMOTE_OS_ROLES = FALSE SCOPE = SPFILE;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</si>
  <si>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 xml:space="preserve">The </t>
    </r>
    <r>
      <rPr>
        <b/>
        <sz val="11"/>
        <color rgb="FF000000"/>
        <rFont val="Calibri"/>
      </rPr>
      <t>remote_os_roles</t>
    </r>
    <r>
      <rPr>
        <sz val="11"/>
        <color rgb="FF000000"/>
        <rFont val="Calibri"/>
      </rPr>
      <t xml:space="preserve"> setting permits remote users' OS roles to be applied to database management. This setting should have a value of </t>
    </r>
    <r>
      <rPr>
        <b/>
        <sz val="11"/>
        <color rgb="FF000000"/>
        <rFont val="Calibri"/>
      </rPr>
      <t>FALSE</t>
    </r>
    <r>
      <rPr>
        <sz val="11"/>
        <color rgb="FF000000"/>
        <rFont val="Calibri"/>
      </rPr>
      <t>.</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</si>
  <si>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t>
    </r>
    <r>
      <rPr>
        <sz val="11"/>
        <color rgb="FF006096"/>
        <rFont val="Roboto Condensed"/>
      </rPr>
      <t xml:space="preserve">
</t>
    </r>
    <r>
      <rPr>
        <sz val="11"/>
        <color rgb="FF006096"/>
        <rFont val="Roboto Condensed"/>
      </rPr>
      <t xml:space="preserve">         UPPER(NAME),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'REMOTE_OS_ROLES'</t>
    </r>
    <r>
      <rPr>
        <sz val="11"/>
        <color rgb="FF006096"/>
        <rFont val="Roboto Condensed"/>
      </rPr>
      <t xml:space="preserve">
</t>
    </r>
    <r>
      <rPr>
        <sz val="11"/>
        <color rgb="FF006096"/>
        <rFont val="Roboto Condensed"/>
      </rPr>
      <t>AND UPPER(VALUE) != 'FALSE'</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</si>
  <si>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t>2.3.8</t>
  </si>
  <si>
    <r>
      <rPr>
        <sz val="11"/>
        <rFont val="Calibri"/>
      </rPr>
      <t xml:space="preserve">Ensure </t>
    </r>
    <r>
      <rPr>
        <sz val="11"/>
        <color rgb="FF000000"/>
        <rFont val="Calibri"/>
      </rPr>
      <t>'</t>
    </r>
    <r>
      <rPr>
        <b/>
        <sz val="11"/>
        <color rgb="FF000000"/>
        <rFont val="Calibri"/>
      </rPr>
      <t>SEC_MAX_FAILED_LOGIN_ATTEMPTS</t>
    </r>
    <r>
      <rPr>
        <sz val="11"/>
        <color rgb="FF000000"/>
        <rFont val="Calibri"/>
      </rPr>
      <t>'</t>
    </r>
    <r>
      <rPr>
        <sz val="11"/>
        <color rgb="FF000000"/>
        <rFont val="Calibri"/>
      </rPr>
      <t xml:space="preserve"> Is Set To </t>
    </r>
    <r>
      <rPr>
        <sz val="11"/>
        <color rgb="FF000000"/>
        <rFont val="Calibri"/>
      </rPr>
      <t>'</t>
    </r>
    <r>
      <rPr>
        <b/>
        <sz val="11"/>
        <color rgb="FF000000"/>
        <rFont val="Calibri"/>
      </rPr>
      <t>3</t>
    </r>
    <r>
      <rPr>
        <sz val="11"/>
        <color rgb="FF000000"/>
        <rFont val="Calibri"/>
      </rPr>
      <t>'</t>
    </r>
    <r>
      <rPr>
        <sz val="11"/>
        <color rgb="FF000000"/>
        <rFont val="Calibri"/>
      </rPr>
      <t xml:space="preserve"> Or Less</t>
    </r>
  </si>
  <si>
    <r>
      <rPr>
        <sz val="11"/>
        <color rgb="FF000000"/>
        <rFont val="Calibri"/>
      </rPr>
      <t>To remediate this setting, execute the following SQL statement and restart the instance.</t>
    </r>
    <r>
      <rPr>
        <sz val="11"/>
        <color rgb="FF000000"/>
        <rFont val="Calibri"/>
      </rPr>
      <t xml:space="preserve">
</t>
    </r>
    <r>
      <rPr>
        <sz val="11"/>
        <color rgb="FF006096"/>
        <rFont val="Roboto Condensed"/>
      </rPr>
      <t>ALTER SYSTEM SET SEC_MAX_FAILED_LOGIN_ATTEMPTS = 3 SCOPE = SPFILE;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</si>
  <si>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 xml:space="preserve">The </t>
    </r>
    <r>
      <rPr>
        <b/>
        <sz val="11"/>
        <color rgb="FF000000"/>
        <rFont val="Calibri"/>
      </rPr>
      <t>SEC_MAX_FAILED_LOGIN_ATTEMPTS</t>
    </r>
    <r>
      <rPr>
        <sz val="11"/>
        <color rgb="FF000000"/>
        <rFont val="Calibri"/>
      </rPr>
      <t xml:space="preserve"> parameter determines how many failed login attempts are allowed before Oracle closes the login connection.</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</si>
  <si>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t>
    </r>
    <r>
      <rPr>
        <sz val="11"/>
        <color rgb="FF006096"/>
        <rFont val="Roboto Condensed"/>
      </rPr>
      <t xml:space="preserve">
</t>
    </r>
    <r>
      <rPr>
        <sz val="11"/>
        <color rgb="FF006096"/>
        <rFont val="Roboto Condensed"/>
      </rPr>
      <t xml:space="preserve">         UPPER(NAME),UPPER(V.VALUE)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UPPER(NAME)='SEC_MAX_FAILED_LOGIN_ATTEMPTS'</t>
    </r>
    <r>
      <rPr>
        <sz val="11"/>
        <color rgb="FF006096"/>
        <rFont val="Roboto Condensed"/>
      </rPr>
      <t xml:space="preserve">
</t>
    </r>
    <r>
      <rPr>
        <sz val="11"/>
        <color rgb="FF006096"/>
        <rFont val="Roboto Condensed"/>
      </rPr>
      <t>AND TO_NUMBER(DECODE(VALUE,'1',1,'2',2,'3',3,9999)) &gt; 3;</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</si>
  <si>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3</t>
    </r>
  </si>
  <si>
    <t>2.3.9</t>
  </si>
  <si>
    <r>
      <rPr>
        <sz val="11"/>
        <rFont val="Calibri"/>
      </rPr>
      <t xml:space="preserve">Ensure </t>
    </r>
    <r>
      <rPr>
        <sz val="11"/>
        <color rgb="FF000000"/>
        <rFont val="Calibri"/>
      </rPr>
      <t>'</t>
    </r>
    <r>
      <rPr>
        <b/>
        <sz val="11"/>
        <color rgb="FF000000"/>
        <rFont val="Calibri"/>
      </rPr>
      <t>SEC_PROTOCOL_ERROR_FURTHER_ACTION</t>
    </r>
    <r>
      <rPr>
        <sz val="11"/>
        <color rgb="FF000000"/>
        <rFont val="Calibri"/>
      </rPr>
      <t>'</t>
    </r>
    <r>
      <rPr>
        <sz val="11"/>
        <color rgb="FF000000"/>
        <rFont val="Calibri"/>
      </rPr>
      <t xml:space="preserve"> Is Set To </t>
    </r>
    <r>
      <rPr>
        <sz val="11"/>
        <color rgb="FF000000"/>
        <rFont val="Calibri"/>
      </rPr>
      <t>'</t>
    </r>
    <r>
      <rPr>
        <b/>
        <sz val="11"/>
        <color rgb="FF000000"/>
        <rFont val="Calibri"/>
      </rPr>
      <t>(DROP,3)</t>
    </r>
    <r>
      <rPr>
        <sz val="11"/>
        <color rgb="FF000000"/>
        <rFont val="Calibri"/>
      </rPr>
      <t>'</t>
    </r>
  </si>
  <si>
    <r>
      <rPr>
        <sz val="11"/>
        <color rgb="FF000000"/>
        <rFont val="Calibri"/>
      </rPr>
      <t>To remediate this setting, execute the following SQL statement.</t>
    </r>
    <r>
      <rPr>
        <sz val="11"/>
        <color rgb="FF000000"/>
        <rFont val="Calibri"/>
      </rPr>
      <t xml:space="preserve">
</t>
    </r>
    <r>
      <rPr>
        <sz val="11"/>
        <color rgb="FF006096"/>
        <rFont val="Roboto Condensed"/>
      </rPr>
      <t>ALTER SYSTEM SET SEC_PROTOCOL_ERROR_FURTHER_ACTION = '(DROP,3)' SCOPE=BOTH;</t>
    </r>
    <r>
      <rPr>
        <sz val="11"/>
        <color rgb="FF006096"/>
        <rFont val="Roboto Condensed"/>
      </rPr>
      <t xml:space="preserve">
</t>
    </r>
  </si>
  <si>
    <r>
      <rPr>
        <sz val="11"/>
        <color rgb="FF000000"/>
        <rFont val="Calibri"/>
      </rPr>
      <t xml:space="preserve">The </t>
    </r>
    <r>
      <rPr>
        <b/>
        <sz val="11"/>
        <color rgb="FF000000"/>
        <rFont val="Calibri"/>
      </rPr>
      <t>SEC_PROTOCOL_ERROR_FURTHER_ACTION</t>
    </r>
    <r>
      <rPr>
        <sz val="11"/>
        <color rgb="FF000000"/>
        <rFont val="Calibri"/>
      </rPr>
      <t xml:space="preserve"> setting determines the Oracle server's response to bad/malformed packets received from the client. This setting should have a value of </t>
    </r>
    <r>
      <rPr>
        <b/>
        <sz val="11"/>
        <color rgb="FF000000"/>
        <rFont val="Calibri"/>
      </rPr>
      <t>(DROP,3)</t>
    </r>
    <r>
      <rPr>
        <sz val="11"/>
        <color rgb="FF000000"/>
        <rFont val="Calibri"/>
      </rPr>
      <t xml:space="preserve"> or </t>
    </r>
    <r>
      <rPr>
        <b/>
        <sz val="11"/>
        <color rgb="FF000000"/>
        <rFont val="Calibri"/>
      </rPr>
      <t>(DROP, 3)</t>
    </r>
    <r>
      <rPr>
        <sz val="11"/>
        <color rgb="FF000000"/>
        <rFont val="Calibri"/>
      </rPr>
      <t>, which will cause a connection to be dropped after three bad/malformed packets.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</si>
  <si>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'SEC_PROTOCOL_ERROR_FURTHER_ACTION'</t>
    </r>
    <r>
      <rPr>
        <sz val="11"/>
        <color rgb="FF006096"/>
        <rFont val="Roboto Condensed"/>
      </rPr>
      <t xml:space="preserve">
</t>
    </r>
    <r>
      <rPr>
        <sz val="11"/>
        <color rgb="FF006096"/>
        <rFont val="Roboto Condensed"/>
      </rPr>
      <t>AND UPPER(VALUE) NOT IN ('(DROP,3)','(DROP, 3)','DROP,3','DROP, 3' )</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</si>
  <si>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(DROP,3)</t>
    </r>
  </si>
  <si>
    <t>2.3.10</t>
  </si>
  <si>
    <r>
      <rPr>
        <sz val="11"/>
        <rFont val="Calibri"/>
      </rPr>
      <t xml:space="preserve">Ensure </t>
    </r>
    <r>
      <rPr>
        <sz val="11"/>
        <color rgb="FF000000"/>
        <rFont val="Calibri"/>
      </rPr>
      <t>'</t>
    </r>
    <r>
      <rPr>
        <b/>
        <sz val="11"/>
        <color rgb="FF000000"/>
        <rFont val="Calibri"/>
      </rPr>
      <t>SEC_PROTOCOL_ERROR_TRACE_ACTION</t>
    </r>
    <r>
      <rPr>
        <sz val="11"/>
        <color rgb="FF000000"/>
        <rFont val="Calibri"/>
      </rPr>
      <t>'</t>
    </r>
    <r>
      <rPr>
        <sz val="11"/>
        <color rgb="FF000000"/>
        <rFont val="Calibri"/>
      </rPr>
      <t xml:space="preserve"> Is Set To </t>
    </r>
    <r>
      <rPr>
        <sz val="11"/>
        <color rgb="FF000000"/>
        <rFont val="Calibri"/>
      </rPr>
      <t>'</t>
    </r>
    <r>
      <rPr>
        <b/>
        <sz val="11"/>
        <color rgb="FF000000"/>
        <rFont val="Calibri"/>
      </rPr>
      <t>LOG</t>
    </r>
    <r>
      <rPr>
        <sz val="11"/>
        <color rgb="FF000000"/>
        <rFont val="Calibri"/>
      </rPr>
      <t>'</t>
    </r>
  </si>
  <si>
    <r>
      <rPr>
        <sz val="11"/>
        <color rgb="FF000000"/>
        <rFont val="Calibri"/>
      </rPr>
      <t>To remediate this setting, execute the following SQL statement.</t>
    </r>
    <r>
      <rPr>
        <sz val="11"/>
        <color rgb="FF000000"/>
        <rFont val="Calibri"/>
      </rPr>
      <t xml:space="preserve">
</t>
    </r>
    <r>
      <rPr>
        <sz val="11"/>
        <color rgb="FF006096"/>
        <rFont val="Roboto Condensed"/>
      </rPr>
      <t>ALTER SYSTEM SET SEC_PROTOCOL_ERROR_TRACE_ACTION=LOG SCOPE = BOTH;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</si>
  <si>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 xml:space="preserve">The </t>
    </r>
    <r>
      <rPr>
        <b/>
        <sz val="11"/>
        <color rgb="FF000000"/>
        <rFont val="Calibri"/>
      </rPr>
      <t>SEC_PROTOCOL_ERROR_TRACE_ACTION</t>
    </r>
    <r>
      <rPr>
        <sz val="11"/>
        <color rgb="FF000000"/>
        <rFont val="Calibri"/>
      </rPr>
      <t xml:space="preserve"> setting determines the Oracle's server's logging response level to bad/malformed packets received from the client by generating </t>
    </r>
    <r>
      <rPr>
        <b/>
        <sz val="11"/>
        <color rgb="FF000000"/>
        <rFont val="Calibri"/>
      </rPr>
      <t>ALERT</t>
    </r>
    <r>
      <rPr>
        <sz val="11"/>
        <color rgb="FF000000"/>
        <rFont val="Calibri"/>
      </rPr>
      <t xml:space="preserve">, </t>
    </r>
    <r>
      <rPr>
        <b/>
        <sz val="11"/>
        <color rgb="FF000000"/>
        <rFont val="Calibri"/>
      </rPr>
      <t>LOG</t>
    </r>
    <r>
      <rPr>
        <sz val="11"/>
        <color rgb="FF000000"/>
        <rFont val="Calibri"/>
      </rPr>
      <t xml:space="preserve">, or </t>
    </r>
    <r>
      <rPr>
        <b/>
        <sz val="11"/>
        <color rgb="FF000000"/>
        <rFont val="Calibri"/>
      </rPr>
      <t>TRACE</t>
    </r>
    <r>
      <rPr>
        <sz val="11"/>
        <color rgb="FF000000"/>
        <rFont val="Calibri"/>
      </rPr>
      <t xml:space="preserve"> levels of detail in the log files. This setting should have a value of </t>
    </r>
    <r>
      <rPr>
        <b/>
        <sz val="11"/>
        <color rgb="FF000000"/>
        <rFont val="Calibri"/>
      </rPr>
      <t>LOG</t>
    </r>
    <r>
      <rPr>
        <sz val="11"/>
        <color rgb="FF000000"/>
        <rFont val="Calibri"/>
      </rPr>
      <t xml:space="preserve"> unless the organization has a compelling reason to use a different value because </t>
    </r>
    <r>
      <rPr>
        <b/>
        <sz val="11"/>
        <color rgb="FF000000"/>
        <rFont val="Calibri"/>
      </rPr>
      <t>LOG</t>
    </r>
    <r>
      <rPr>
        <sz val="11"/>
        <color rgb="FF000000"/>
        <rFont val="Calibri"/>
      </rPr>
      <t xml:space="preserve"> should cause the necessary information to be logged. Setting the value as </t>
    </r>
    <r>
      <rPr>
        <b/>
        <sz val="11"/>
        <color rgb="FF000000"/>
        <rFont val="Calibri"/>
      </rPr>
      <t>TRACE</t>
    </r>
    <r>
      <rPr>
        <sz val="11"/>
        <color rgb="FF000000"/>
        <rFont val="Calibri"/>
      </rPr>
      <t xml:space="preserve"> can generate an enormous amount of log output and should be reserved for debugging only.</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</si>
  <si>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'SEC_PROTOCOL_ERROR_TRACE_ACTION'</t>
    </r>
    <r>
      <rPr>
        <sz val="11"/>
        <color rgb="FF006096"/>
        <rFont val="Roboto Condensed"/>
      </rPr>
      <t xml:space="preserve">
</t>
    </r>
    <r>
      <rPr>
        <sz val="11"/>
        <color rgb="FF006096"/>
        <rFont val="Roboto Condensed"/>
      </rPr>
      <t>AND UPPER(VALUE) != 'LOG'</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</si>
  <si>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TRACE</t>
    </r>
  </si>
  <si>
    <t>2.3.11</t>
  </si>
  <si>
    <r>
      <rPr>
        <sz val="11"/>
        <rFont val="Calibri"/>
      </rPr>
      <t xml:space="preserve">Ensure </t>
    </r>
    <r>
      <rPr>
        <sz val="11"/>
        <color rgb="FF000000"/>
        <rFont val="Calibri"/>
      </rPr>
      <t>'</t>
    </r>
    <r>
      <rPr>
        <b/>
        <sz val="11"/>
        <color rgb="FF000000"/>
        <rFont val="Calibri"/>
      </rPr>
      <t>SEC_RETURN_SERVER_RELEASE_BANNER</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</si>
  <si>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To remediate this setting, execute the following SQL statement and restart the instance.</t>
    </r>
    <r>
      <rPr>
        <sz val="11"/>
        <color rgb="FF000000"/>
        <rFont val="Calibri"/>
      </rPr>
      <t xml:space="preserve">
</t>
    </r>
    <r>
      <rPr>
        <sz val="11"/>
        <color rgb="FF006096"/>
        <rFont val="Roboto Condensed"/>
      </rPr>
      <t>ALTER SYSTEM SET SEC_RETURN_SERVER_RELEASE_BANNER = FALSE SCOPE = SPFILE;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</si>
  <si>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The information about patch/update release number provides information about the exact patch/update release that is currently running on the database. This is sensitive information that should not be revealed to anyone who requests it.</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</si>
  <si>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'SEC_RETURN_SERVER_RELEASE_BANNER'</t>
    </r>
    <r>
      <rPr>
        <sz val="11"/>
        <color rgb="FF006096"/>
        <rFont val="Roboto Condensed"/>
      </rPr>
      <t xml:space="preserve">
</t>
    </r>
    <r>
      <rPr>
        <sz val="11"/>
        <color rgb="FF006096"/>
        <rFont val="Roboto Condensed"/>
      </rPr>
      <t>AND UPPER(VALUE) != 'FALSE'</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</si>
  <si>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t>2.3.12</t>
  </si>
  <si>
    <r>
      <rPr>
        <sz val="11"/>
        <rFont val="Calibri"/>
      </rPr>
      <t xml:space="preserve">Ensure </t>
    </r>
    <r>
      <rPr>
        <sz val="11"/>
        <color rgb="FF000000"/>
        <rFont val="Calibri"/>
      </rPr>
      <t>'</t>
    </r>
    <r>
      <rPr>
        <b/>
        <sz val="11"/>
        <color rgb="FF000000"/>
        <rFont val="Calibri"/>
      </rPr>
      <t>REMOTE_LOGIN_PASSWORDFILE</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</si>
  <si>
    <r>
      <rPr>
        <sz val="11"/>
        <color rgb="FF000000"/>
        <rFont val="Calibri"/>
      </rPr>
      <t>To remediate this setting, execute the following SQL statement and restart the instance.</t>
    </r>
    <r>
      <rPr>
        <sz val="11"/>
        <color rgb="FF000000"/>
        <rFont val="Calibri"/>
      </rPr>
      <t xml:space="preserve">
</t>
    </r>
    <r>
      <rPr>
        <sz val="11"/>
        <color rgb="FF006096"/>
        <rFont val="Roboto Condensed"/>
      </rPr>
      <t>ALTER SYSTEM SET REMOTE_LOGIN_PASSWORDFILE = 'NONE' SCOPE = SPFILE;</t>
    </r>
    <r>
      <rPr>
        <sz val="11"/>
        <color rgb="FF006096"/>
        <rFont val="Roboto Condensed"/>
      </rPr>
      <t xml:space="preserve">
</t>
    </r>
  </si>
  <si>
    <r>
      <rPr>
        <sz val="11"/>
        <color rgb="FF000000"/>
        <rFont val="Calibri"/>
      </rPr>
      <t xml:space="preserve">The </t>
    </r>
    <r>
      <rPr>
        <b/>
        <sz val="11"/>
        <color rgb="FF000000"/>
        <rFont val="Calibri"/>
      </rPr>
      <t>remote_login_passwordfile</t>
    </r>
    <r>
      <rPr>
        <sz val="11"/>
        <color rgb="FF000000"/>
        <rFont val="Calibri"/>
      </rPr>
      <t xml:space="preserve"> setting specifies whether or not Oracle checks for a password file during login and how many databases can use the password file. The setting should have a value of </t>
    </r>
    <r>
      <rPr>
        <b/>
        <sz val="11"/>
        <color rgb="FF000000"/>
        <rFont val="Calibri"/>
      </rPr>
      <t>NONE</t>
    </r>
    <r>
      <rPr>
        <sz val="11"/>
        <color rgb="FF000000"/>
        <rFont val="Calibri"/>
      </rPr>
      <t xml:space="preserve"> or in the event you are running DR/Data Guard, </t>
    </r>
    <r>
      <rPr>
        <b/>
        <sz val="11"/>
        <color rgb="FF000000"/>
        <rFont val="Calibri"/>
      </rPr>
      <t>EXCLUSIVE</t>
    </r>
    <r>
      <rPr>
        <sz val="11"/>
        <color rgb="FF000000"/>
        <rFont val="Calibri"/>
      </rPr>
      <t xml:space="preserve"> is an allowable value.</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</si>
  <si>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 (V.CON_ID,</t>
    </r>
    <r>
      <rPr>
        <sz val="11"/>
        <color rgb="FF006096"/>
        <rFont val="Roboto Condensed"/>
      </rPr>
      <t xml:space="preserve">
</t>
    </r>
    <r>
      <rPr>
        <sz val="11"/>
        <color rgb="FF006096"/>
        <rFont val="Roboto Condensed"/>
      </rPr>
      <t xml:space="preserve">               0, 'ENTIRE-' || SYS_CONTEXT ('USERENV', 'DB_NAME'),</t>
    </r>
    <r>
      <rPr>
        <sz val="11"/>
        <color rgb="FF006096"/>
        <rFont val="Roboto Condensed"/>
      </rPr>
      <t xml:space="preserve">
</t>
    </r>
    <r>
      <rPr>
        <sz val="11"/>
        <color rgb="FF006096"/>
        <rFont val="Roboto Condensed"/>
      </rPr>
      <t xml:space="preserve">               1, 'ROOTONLY-' || SYS_CONTEXT ('USERENV', 'DB_NAME'),</t>
    </r>
    <r>
      <rPr>
        <sz val="11"/>
        <color rgb="FF006096"/>
        <rFont val="Roboto Condensed"/>
      </rPr>
      <t xml:space="preserve">
</t>
    </r>
    <r>
      <rPr>
        <sz val="11"/>
        <color rgb="FF006096"/>
        <rFont val="Roboto Condensed"/>
      </rPr>
      <t xml:space="preserve">               CON_ID_TO_CON_NAME (V.CON_ID))    AS CONTAINERNAME,</t>
    </r>
    <r>
      <rPr>
        <sz val="11"/>
        <color rgb="FF006096"/>
        <rFont val="Roboto Condensed"/>
      </rPr>
      <t xml:space="preserve">
</t>
    </r>
    <r>
      <rPr>
        <sz val="11"/>
        <color rgb="FF006096"/>
        <rFont val="Roboto Condensed"/>
      </rPr>
      <t xml:space="preserve">       UPPER (V.VALUE)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 (NAME) = 'REMOTE_LOGIN_PASSWORDFILE'</t>
    </r>
    <r>
      <rPr>
        <sz val="11"/>
        <color rgb="FF006096"/>
        <rFont val="Roboto Condensed"/>
      </rPr>
      <t xml:space="preserve">
</t>
    </r>
    <r>
      <rPr>
        <sz val="11"/>
        <color rgb="FF006096"/>
        <rFont val="Roboto Condensed"/>
      </rPr>
      <t>AND  (</t>
    </r>
    <r>
      <rPr>
        <sz val="11"/>
        <color rgb="FF006096"/>
        <rFont val="Roboto Condensed"/>
      </rPr>
      <t xml:space="preserve">
</t>
    </r>
    <r>
      <rPr>
        <sz val="11"/>
        <color rgb="FF006096"/>
        <rFont val="Roboto Condensed"/>
      </rPr>
      <t xml:space="preserve">      ((SELECT COUNT(*) FROM V$ARCHIVE_DEST  WHERE STATUS = 'VALID' AND TARGET = 'STANDBY') = 0 AND UPPER (VALUE) != 'NONE')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xml:space="preserve">      ((SELECT COUNT(*) FROM V$ARCHIVE_DEST  WHERE STATUS = 'VALID' AND TARGET = 'STANDBY') &gt; 0 AND UPPER (VALUE) != 'EXCLUSIVE')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</si>
  <si>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EXCLUSIVE</t>
    </r>
  </si>
  <si>
    <t>2.3.13</t>
  </si>
  <si>
    <r>
      <rPr>
        <sz val="11"/>
        <rFont val="Calibri"/>
      </rPr>
      <t xml:space="preserve">Ensure </t>
    </r>
    <r>
      <rPr>
        <sz val="11"/>
        <color rgb="FF000000"/>
        <rFont val="Calibri"/>
      </rPr>
      <t>'</t>
    </r>
    <r>
      <rPr>
        <b/>
        <sz val="11"/>
        <color rgb="FF000000"/>
        <rFont val="Calibri"/>
      </rPr>
      <t>REMOTE_LISTENER</t>
    </r>
    <r>
      <rPr>
        <sz val="11"/>
        <color rgb="FF000000"/>
        <rFont val="Calibri"/>
      </rPr>
      <t>'</t>
    </r>
    <r>
      <rPr>
        <sz val="11"/>
        <color rgb="FF000000"/>
        <rFont val="Calibri"/>
      </rPr>
      <t xml:space="preserve"> Is Empty</t>
    </r>
  </si>
  <si>
    <r>
      <rPr>
        <sz val="11"/>
        <color rgb="FF000000"/>
        <rFont val="Calibri"/>
      </rPr>
      <t>To remediate this setting, execute the following SQL statement.</t>
    </r>
    <r>
      <rPr>
        <sz val="11"/>
        <color rgb="FF000000"/>
        <rFont val="Calibri"/>
      </rPr>
      <t xml:space="preserve">
</t>
    </r>
    <r>
      <rPr>
        <sz val="11"/>
        <color rgb="FF006096"/>
        <rFont val="Roboto Condensed"/>
      </rPr>
      <t>ALTER SYSTEM SET REMOTE_LISTENER = '' SCOPE = BOTH;</t>
    </r>
    <r>
      <rPr>
        <sz val="11"/>
        <color rgb="FF006096"/>
        <rFont val="Roboto Condensed"/>
      </rPr>
      <t xml:space="preserve">
</t>
    </r>
  </si>
  <si>
    <r>
      <rPr>
        <sz val="11"/>
        <color rgb="FF000000"/>
        <rFont val="Calibri"/>
      </rPr>
      <t xml:space="preserve">The </t>
    </r>
    <r>
      <rPr>
        <b/>
        <sz val="11"/>
        <color rgb="FF000000"/>
        <rFont val="Calibri"/>
      </rPr>
      <t>remote_listener</t>
    </r>
    <r>
      <rPr>
        <sz val="11"/>
        <color rgb="FF000000"/>
        <rFont val="Calibri"/>
      </rPr>
      <t xml:space="preserve"> setting determines whether or not a valid listener can be established on a system separate from the database instance. This setting should be empty unless the organization specifically needs a valid listener on a separate system or on nodes running Oracle RAC instances.</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</si>
  <si>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 xml:space="preserve">WHERE UPPER(NAME) = 'REMOTE_LISTENER' </t>
    </r>
    <r>
      <rPr>
        <sz val="11"/>
        <color rgb="FF006096"/>
        <rFont val="Roboto Condensed"/>
      </rPr>
      <t xml:space="preserve">
</t>
    </r>
    <r>
      <rPr>
        <sz val="11"/>
        <color rgb="FF006096"/>
        <rFont val="Roboto Condensed"/>
      </rPr>
      <t>AND VALUE IS NOT NULL</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</si>
  <si>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sz val="11"/>
        <color rgb="FF000000"/>
        <rFont val="Calibri"/>
      </rPr>
      <t>There is no default value.</t>
    </r>
  </si>
  <si>
    <t>2.3.14</t>
  </si>
  <si>
    <r>
      <rPr>
        <sz val="11"/>
        <rFont val="Calibri"/>
      </rPr>
      <t xml:space="preserve">Ensure </t>
    </r>
    <r>
      <rPr>
        <sz val="11"/>
        <color rgb="FF000000"/>
        <rFont val="Calibri"/>
      </rPr>
      <t>'</t>
    </r>
    <r>
      <rPr>
        <b/>
        <sz val="11"/>
        <color rgb="FF000000"/>
        <rFont val="Calibri"/>
      </rPr>
      <t>RESOURCE_LIMIT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</si>
  <si>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remediate this setting, execute the following SQL statement.</t>
    </r>
    <r>
      <rPr>
        <sz val="11"/>
        <color rgb="FF000000"/>
        <rFont val="Calibri"/>
      </rPr>
      <t xml:space="preserve">
</t>
    </r>
    <r>
      <rPr>
        <sz val="11"/>
        <color rgb="FF006096"/>
        <rFont val="Roboto Condensed"/>
      </rPr>
      <t>ALTER SYSTEM SET RESOURCE_LIMIT = TRUE SCOPE = BOTH;</t>
    </r>
    <r>
      <rPr>
        <sz val="11"/>
        <color rgb="FF006096"/>
        <rFont val="Roboto Condensed"/>
      </rPr>
      <t xml:space="preserve">
</t>
    </r>
  </si>
  <si>
    <r>
      <rPr>
        <b/>
        <sz val="11"/>
        <color rgb="FF000000"/>
        <rFont val="Calibri"/>
      </rPr>
      <t>RESOURCE_LIMIT</t>
    </r>
    <r>
      <rPr>
        <sz val="11"/>
        <color rgb="FF000000"/>
        <rFont val="Calibri"/>
      </rPr>
      <t xml:space="preserve"> determines whether resource limits are enforced in database profiles. This setting should have a value of </t>
    </r>
    <r>
      <rPr>
        <b/>
        <sz val="11"/>
        <color rgb="FF000000"/>
        <rFont val="Calibri"/>
      </rPr>
      <t>TRUE</t>
    </r>
    <r>
      <rPr>
        <sz val="11"/>
        <color rgb="FF000000"/>
        <rFont val="Calibri"/>
      </rPr>
      <t>.</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</si>
  <si>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'RESOURCE_LIMIT'</t>
    </r>
    <r>
      <rPr>
        <sz val="11"/>
        <color rgb="FF006096"/>
        <rFont val="Roboto Condensed"/>
      </rPr>
      <t xml:space="preserve">
</t>
    </r>
    <r>
      <rPr>
        <sz val="11"/>
        <color rgb="FF006096"/>
        <rFont val="Roboto Condensed"/>
      </rPr>
      <t>AND UPPER(VALUE) != 'TRUE'</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</si>
  <si>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t>Oracle Connection and Login Restrictions</t>
  </si>
  <si>
    <t>3.1</t>
  </si>
  <si>
    <r>
      <rPr>
        <sz val="11"/>
        <rFont val="Calibri"/>
      </rPr>
      <t xml:space="preserve">Ensure </t>
    </r>
    <r>
      <rPr>
        <sz val="11"/>
        <color rgb="FF000000"/>
        <rFont val="Calibri"/>
      </rPr>
      <t>'</t>
    </r>
    <r>
      <rPr>
        <b/>
        <sz val="11"/>
        <color rgb="FF000000"/>
        <rFont val="Calibri"/>
      </rPr>
      <t>FAILED_LOGIN_ATTEMPTS</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</si>
  <si>
    <r>
      <rPr>
        <sz val="11"/>
        <color rgb="FF000000"/>
        <rFont val="Calibri"/>
      </rPr>
      <t xml:space="preserve">Remediate this setting by executing the following SQL statement for each </t>
    </r>
    <r>
      <rPr>
        <b/>
        <sz val="11"/>
        <color rgb="FF000000"/>
        <rFont val="Calibri"/>
      </rPr>
      <t>PROFILE</t>
    </r>
    <r>
      <rPr>
        <sz val="11"/>
        <color rgb="FF000000"/>
        <rFont val="Calibri"/>
      </rPr>
      <t xml:space="preserve"> returned by the audit procedure.</t>
    </r>
    <r>
      <rPr>
        <sz val="11"/>
        <color rgb="FF000000"/>
        <rFont val="Calibri"/>
      </rPr>
      <t xml:space="preserve">
</t>
    </r>
    <r>
      <rPr>
        <sz val="11"/>
        <color rgb="FF006096"/>
        <rFont val="Roboto Condensed"/>
      </rPr>
      <t>ALTER PROFILE &lt;profile_name&gt; LIMIT FAILED_LOGIN_ATTEMPTS 5;</t>
    </r>
    <r>
      <rPr>
        <sz val="11"/>
        <color rgb="FF006096"/>
        <rFont val="Roboto Condensed"/>
      </rPr>
      <t xml:space="preserve">
</t>
    </r>
  </si>
  <si>
    <r>
      <rPr>
        <sz val="11"/>
        <color rgb="FF000000"/>
        <rFont val="Calibri"/>
      </rPr>
      <t xml:space="preserve">The </t>
    </r>
    <r>
      <rPr>
        <b/>
        <sz val="11"/>
        <color rgb="FF000000"/>
        <rFont val="Calibri"/>
      </rPr>
      <t>FAILED_LOGIN_ATTEMPTS</t>
    </r>
    <r>
      <rPr>
        <sz val="11"/>
        <color rgb="FF000000"/>
        <rFont val="Calibri"/>
      </rPr>
      <t xml:space="preserve"> setting defines the number of consecutive failed login attempts allowed before a user's account is locked. While different profiles can have customized settings based on organizational needs, a minimum recommended value of </t>
    </r>
    <r>
      <rPr>
        <b/>
        <sz val="11"/>
        <color rgb="FF000000"/>
        <rFont val="Calibri"/>
      </rPr>
      <t>5</t>
    </r>
    <r>
      <rPr>
        <sz val="11"/>
        <color rgb="FF000000"/>
        <rFont val="Calibri"/>
      </rPr>
      <t xml:space="preserve"> should be enforced.</t>
    </r>
    <r>
      <rPr>
        <sz val="11"/>
        <color rgb="FF000000"/>
        <rFont val="Calibri"/>
      </rPr>
      <t xml:space="preserve">
</t>
    </r>
    <r>
      <rPr>
        <sz val="11"/>
        <color rgb="FF000000"/>
        <rFont val="Calibri"/>
      </rPr>
      <t>Organizations may choose a higher value for specific use cases, such as application data source accounts, to prevent unnecessary lockouts while maintaining security. However, increasing this threshold should be carefully reviewed to ensure that the system's security posture is maintained and accounts are protected against unauthorized or brute-force login attempts.</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</si>
  <si>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SELECT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 P.LIMIT</t>
    </r>
    <r>
      <rPr>
        <sz val="11"/>
        <color rgb="FF006096"/>
        <rFont val="Roboto Condensed"/>
      </rPr>
      <t xml:space="preserve">
</t>
    </r>
    <r>
      <rPr>
        <sz val="11"/>
        <color rgb="FF006096"/>
        <rFont val="Roboto Condensed"/>
      </rPr>
      <t>FROM CDB_PROFILES P</t>
    </r>
    <r>
      <rPr>
        <sz val="11"/>
        <color rgb="FF006096"/>
        <rFont val="Roboto Condensed"/>
      </rPr>
      <t xml:space="preserve">
</t>
    </r>
    <r>
      <rPr>
        <sz val="11"/>
        <color rgb="FF006096"/>
        <rFont val="Roboto Condensed"/>
      </rPr>
      <t>WHERE P.RESOURCE_NAME = 'FAILED_LOGIN_ATTEMPTS'</t>
    </r>
    <r>
      <rPr>
        <sz val="11"/>
        <color rgb="FF006096"/>
        <rFont val="Roboto Condensed"/>
      </rPr>
      <t xml:space="preserve">
</t>
    </r>
    <r>
      <rPr>
        <sz val="11"/>
        <color rgb="FF006096"/>
        <rFont val="Roboto Condensed"/>
      </rPr>
      <t>AND TO_NUMBER(DECODE(P.LIMIT, 'DEFAULT',</t>
    </r>
    <r>
      <rPr>
        <sz val="11"/>
        <color rgb="FF006096"/>
        <rFont val="Roboto Condensed"/>
      </rPr>
      <t xml:space="preserve">
</t>
    </r>
    <r>
      <rPr>
        <sz val="11"/>
        <color rgb="FF006096"/>
        <rFont val="Roboto Condensed"/>
      </rPr>
      <t xml:space="preserve">                              (SELECT DECODE(LIMIT,'UNLIMITED',9999,LIMIT)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RESOURCE_NAME='FAILED_LOGIN_ATTEMPTS'</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'UNLIMITED','9999',P.LIMIT)) &gt; 5</t>
    </r>
    <r>
      <rPr>
        <sz val="11"/>
        <color rgb="FF006096"/>
        <rFont val="Roboto Condensed"/>
      </rPr>
      <t xml:space="preserve">
</t>
    </r>
    <r>
      <rPr>
        <sz val="11"/>
        <color rgb="FF006096"/>
        <rFont val="Roboto Condensed"/>
      </rPr>
      <t>ORDER BY CON_ID, PROFILE, 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</si>
  <si>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10</t>
    </r>
  </si>
  <si>
    <t>3.2</t>
  </si>
  <si>
    <r>
      <rPr>
        <sz val="11"/>
        <rFont val="Calibri"/>
      </rPr>
      <t xml:space="preserve">Ensure </t>
    </r>
    <r>
      <rPr>
        <sz val="11"/>
        <color rgb="FF000000"/>
        <rFont val="Calibri"/>
      </rPr>
      <t>'</t>
    </r>
    <r>
      <rPr>
        <b/>
        <sz val="11"/>
        <color rgb="FF000000"/>
        <rFont val="Calibri"/>
      </rPr>
      <t>PASSWORD_LOCK_TIME</t>
    </r>
    <r>
      <rPr>
        <sz val="11"/>
        <color rgb="FF000000"/>
        <rFont val="Calibri"/>
      </rPr>
      <t>'</t>
    </r>
    <r>
      <rPr>
        <sz val="11"/>
        <color rgb="FF000000"/>
        <rFont val="Calibri"/>
      </rPr>
      <t xml:space="preserve"> Is Greater Than Or Equal To </t>
    </r>
    <r>
      <rPr>
        <sz val="11"/>
        <color rgb="FF000000"/>
        <rFont val="Calibri"/>
      </rPr>
      <t>'</t>
    </r>
    <r>
      <rPr>
        <b/>
        <sz val="11"/>
        <color rgb="FF000000"/>
        <rFont val="Calibri"/>
      </rPr>
      <t>1</t>
    </r>
    <r>
      <rPr>
        <sz val="11"/>
        <color rgb="FF000000"/>
        <rFont val="Calibri"/>
      </rPr>
      <t>'</t>
    </r>
  </si>
  <si>
    <r>
      <rPr>
        <sz val="11"/>
        <color rgb="FF000000"/>
        <rFont val="Calibri"/>
      </rPr>
      <t xml:space="preserve">Remediate this setting by executing the following SQL statement for each </t>
    </r>
    <r>
      <rPr>
        <b/>
        <sz val="11"/>
        <color rgb="FF000000"/>
        <rFont val="Calibri"/>
      </rPr>
      <t>PROFILE</t>
    </r>
    <r>
      <rPr>
        <sz val="11"/>
        <color rgb="FF000000"/>
        <rFont val="Calibri"/>
      </rPr>
      <t xml:space="preserve"> returned by the audit procedure.</t>
    </r>
    <r>
      <rPr>
        <sz val="11"/>
        <color rgb="FF000000"/>
        <rFont val="Calibri"/>
      </rPr>
      <t xml:space="preserve">
</t>
    </r>
    <r>
      <rPr>
        <sz val="11"/>
        <color rgb="FF006096"/>
        <rFont val="Roboto Condensed"/>
      </rPr>
      <t>ALTER PROFILE &lt;profile_name&gt; LIMIT PASSWORD_LOCK_TIME 1;</t>
    </r>
    <r>
      <rPr>
        <sz val="11"/>
        <color rgb="FF006096"/>
        <rFont val="Roboto Condensed"/>
      </rPr>
      <t xml:space="preserve">
</t>
    </r>
  </si>
  <si>
    <r>
      <rPr>
        <sz val="11"/>
        <color rgb="FF000000"/>
        <rFont val="Calibri"/>
      </rPr>
      <t xml:space="preserve">The </t>
    </r>
    <r>
      <rPr>
        <b/>
        <sz val="11"/>
        <color rgb="FF000000"/>
        <rFont val="Calibri"/>
      </rPr>
      <t>PASSWORD_LOCK_TIME</t>
    </r>
    <r>
      <rPr>
        <sz val="11"/>
        <color rgb="FF000000"/>
        <rFont val="Calibri"/>
      </rPr>
      <t xml:space="preserve"> setting determines how many days must pass for the user's account to be unlocked after the set number of failed login attempts has occurred. The suggested value for this is one day or greater.</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</si>
  <si>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SELECT CON_ID,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 P.LIMIT</t>
    </r>
    <r>
      <rPr>
        <sz val="11"/>
        <color rgb="FF006096"/>
        <rFont val="Roboto Condensed"/>
      </rPr>
      <t xml:space="preserve">
</t>
    </r>
    <r>
      <rPr>
        <sz val="11"/>
        <color rgb="FF006096"/>
        <rFont val="Roboto Condensed"/>
      </rPr>
      <t>FROM CDB_PROFILES P</t>
    </r>
    <r>
      <rPr>
        <sz val="11"/>
        <color rgb="FF006096"/>
        <rFont val="Roboto Condensed"/>
      </rPr>
      <t xml:space="preserve">
</t>
    </r>
    <r>
      <rPr>
        <sz val="11"/>
        <color rgb="FF006096"/>
        <rFont val="Roboto Condensed"/>
      </rPr>
      <t>WHERE TO_NUMBER(DECODE(P.LIMIT,</t>
    </r>
    <r>
      <rPr>
        <sz val="11"/>
        <color rgb="FF006096"/>
        <rFont val="Roboto Condensed"/>
      </rPr>
      <t xml:space="preserve">
</t>
    </r>
    <r>
      <rPr>
        <sz val="11"/>
        <color rgb="FF006096"/>
        <rFont val="Roboto Condensed"/>
      </rPr>
      <t xml:space="preserve">                      'DEFAULT',(SELECT DECODE(LIMIT,'UNLIMITED',9999,LIMIT)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RESOURCE_NAME='PASSWORD_LOCK_TIME'</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'UNLIMITED','9999',P.LIMIT)) &lt; 1</t>
    </r>
    <r>
      <rPr>
        <sz val="11"/>
        <color rgb="FF006096"/>
        <rFont val="Roboto Condensed"/>
      </rPr>
      <t xml:space="preserve">
</t>
    </r>
    <r>
      <rPr>
        <sz val="11"/>
        <color rgb="FF006096"/>
        <rFont val="Roboto Condensed"/>
      </rPr>
      <t>AND P.RESOURCE_NAME = 'PASSWORD_LOCK_TIME'</t>
    </r>
    <r>
      <rPr>
        <sz val="11"/>
        <color rgb="FF006096"/>
        <rFont val="Roboto Condensed"/>
      </rPr>
      <t xml:space="preserve">
</t>
    </r>
    <r>
      <rPr>
        <sz val="11"/>
        <color rgb="FF006096"/>
        <rFont val="Roboto Condensed"/>
      </rPr>
      <t>ORDER BY CON_ID, PROFILE, 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</si>
  <si>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1</t>
    </r>
  </si>
  <si>
    <t>3.3</t>
  </si>
  <si>
    <r>
      <rPr>
        <sz val="11"/>
        <rFont val="Calibri"/>
      </rPr>
      <t xml:space="preserve">Ensure </t>
    </r>
    <r>
      <rPr>
        <sz val="11"/>
        <color rgb="FF000000"/>
        <rFont val="Calibri"/>
      </rPr>
      <t>'</t>
    </r>
    <r>
      <rPr>
        <b/>
        <sz val="11"/>
        <color rgb="FF000000"/>
        <rFont val="Calibri"/>
      </rPr>
      <t>PASSWORD_LIFE_TIME + PASSWORD_GRACE_TIME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</si>
  <si>
    <r>
      <rPr>
        <sz val="11"/>
        <color rgb="FF000000"/>
        <rFont val="Calibri"/>
      </rPr>
      <t>Remediate this setting by executing the following SQL statement for each PROFILE returned by the audit procedure.</t>
    </r>
    <r>
      <rPr>
        <sz val="11"/>
        <color rgb="FF000000"/>
        <rFont val="Calibri"/>
      </rPr>
      <t xml:space="preserve">
</t>
    </r>
    <r>
      <rPr>
        <sz val="11"/>
        <color rgb="FF006096"/>
        <rFont val="Roboto Condensed"/>
      </rPr>
      <t>ALTER PROFILE &lt;profile_name&gt; LIMIT PASSWORD_LIFE_TIME 365;</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ALTER PROFILE &lt;profile_name&gt; LIMIT PASSWORD_GRACE_TIME &lt;NEW_VALUE&gt;;</t>
    </r>
    <r>
      <rPr>
        <sz val="11"/>
        <color rgb="FF006096"/>
        <rFont val="Roboto Condensed"/>
      </rPr>
      <t xml:space="preserve">
</t>
    </r>
  </si>
  <si>
    <r>
      <rPr>
        <sz val="11"/>
        <color rgb="FF000000"/>
        <rFont val="Calibri"/>
      </rPr>
      <t xml:space="preserve">The </t>
    </r>
    <r>
      <rPr>
        <b/>
        <sz val="11"/>
        <color rgb="FF000000"/>
        <rFont val="Calibri"/>
      </rPr>
      <t>PASSWORD_LIFE_TIME</t>
    </r>
    <r>
      <rPr>
        <sz val="11"/>
        <color rgb="FF000000"/>
        <rFont val="Calibri"/>
      </rPr>
      <t xml:space="preserve"> setting determines how long a password may be used before the user is required to change it. The suggested value is 365 days or less. Note that recent NIST guidelines recommend using longer lifetimes for human actor passwords.</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</si>
  <si>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PWD_LIFE_TIME</t>
    </r>
    <r>
      <rPr>
        <sz val="11"/>
        <color rgb="FF006096"/>
        <rFont val="Roboto Condensed"/>
      </rPr>
      <t xml:space="preserve">
</t>
    </r>
    <r>
      <rPr>
        <sz val="11"/>
        <color rgb="FF006096"/>
        <rFont val="Roboto Condensed"/>
      </rPr>
      <t>AS</t>
    </r>
    <r>
      <rPr>
        <sz val="11"/>
        <color rgb="FF006096"/>
        <rFont val="Roboto Condensed"/>
      </rPr>
      <t xml:space="preserve">
</t>
    </r>
    <r>
      <rPr>
        <sz val="11"/>
        <color rgb="FF006096"/>
        <rFont val="Roboto Condensed"/>
      </rPr>
      <t xml:space="preserve"> 	(SELECT CON_ID,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t>
    </r>
    <r>
      <rPr>
        <sz val="11"/>
        <color rgb="FF006096"/>
        <rFont val="Roboto Condensed"/>
      </rPr>
      <t xml:space="preserve">
</t>
    </r>
    <r>
      <rPr>
        <sz val="11"/>
        <color rgb="FF006096"/>
        <rFont val="Roboto Condensed"/>
      </rPr>
      <t xml:space="preserve">    	TO_NUMBER(DECODE(P.LIMIT,</t>
    </r>
    <r>
      <rPr>
        <sz val="11"/>
        <color rgb="FF006096"/>
        <rFont val="Roboto Condensed"/>
      </rPr>
      <t xml:space="preserve">
</t>
    </r>
    <r>
      <rPr>
        <sz val="11"/>
        <color rgb="FF006096"/>
        <rFont val="Roboto Condensed"/>
      </rPr>
      <t xml:space="preserve">                   	'DEFAULT',(SELECT DECODE(LIMIT,'UNLIMITED',9999,LIMIT)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RESOURCE_NAME='PASSWORD_LIFE_TIME'</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'UNLIMITED','9999',</t>
    </r>
    <r>
      <rPr>
        <sz val="11"/>
        <color rgb="FF006096"/>
        <rFont val="Roboto Condensed"/>
      </rPr>
      <t xml:space="preserve">
</t>
    </r>
    <r>
      <rPr>
        <sz val="11"/>
        <color rgb="FF006096"/>
        <rFont val="Roboto Condensed"/>
      </rPr>
      <t xml:space="preserve">                   	P.LIMIT)) LIMIT                   	 </t>
    </r>
    <r>
      <rPr>
        <sz val="11"/>
        <color rgb="FF006096"/>
        <rFont val="Roboto Condensed"/>
      </rPr>
      <t xml:space="preserve">
</t>
    </r>
    <r>
      <rPr>
        <sz val="11"/>
        <color rgb="FF006096"/>
        <rFont val="Roboto Condensed"/>
      </rPr>
      <t xml:space="preserve"> 	FROM CDB_PROFILES P</t>
    </r>
    <r>
      <rPr>
        <sz val="11"/>
        <color rgb="FF006096"/>
        <rFont val="Roboto Condensed"/>
      </rPr>
      <t xml:space="preserve">
</t>
    </r>
    <r>
      <rPr>
        <sz val="11"/>
        <color rgb="FF006096"/>
        <rFont val="Roboto Condensed"/>
      </rPr>
      <t xml:space="preserve"> 	WHERE P.RESOURCE_NAME = 'PASSWORD_LIFE_TIME'),	 </t>
    </r>
    <r>
      <rPr>
        <sz val="11"/>
        <color rgb="FF006096"/>
        <rFont val="Roboto Condensed"/>
      </rPr>
      <t xml:space="preserve">
</t>
    </r>
    <r>
      <rPr>
        <sz val="11"/>
        <color rgb="FF006096"/>
        <rFont val="Roboto Condensed"/>
      </rPr>
      <t>PWD_GRACE_TIME AS</t>
    </r>
    <r>
      <rPr>
        <sz val="11"/>
        <color rgb="FF006096"/>
        <rFont val="Roboto Condensed"/>
      </rPr>
      <t xml:space="preserve">
</t>
    </r>
    <r>
      <rPr>
        <sz val="11"/>
        <color rgb="FF006096"/>
        <rFont val="Roboto Condensed"/>
      </rPr>
      <t xml:space="preserve"> 	(SELECT CON_ID,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t>
    </r>
    <r>
      <rPr>
        <sz val="11"/>
        <color rgb="FF006096"/>
        <rFont val="Roboto Condensed"/>
      </rPr>
      <t xml:space="preserve">
</t>
    </r>
    <r>
      <rPr>
        <sz val="11"/>
        <color rgb="FF006096"/>
        <rFont val="Roboto Condensed"/>
      </rPr>
      <t xml:space="preserve">    	TO_NUMBER(DECODE(P.LIMIT,</t>
    </r>
    <r>
      <rPr>
        <sz val="11"/>
        <color rgb="FF006096"/>
        <rFont val="Roboto Condensed"/>
      </rPr>
      <t xml:space="preserve">
</t>
    </r>
    <r>
      <rPr>
        <sz val="11"/>
        <color rgb="FF006096"/>
        <rFont val="Roboto Condensed"/>
      </rPr>
      <t xml:space="preserve">                   	'DEFAULT',(SELECT DECODE(LIMIT,'UNLIMITED',9999,LIMIT)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RESOURCE_NAME='PASSWORD_GRACE_TIME'</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'UNLIMITED','9999',</t>
    </r>
    <r>
      <rPr>
        <sz val="11"/>
        <color rgb="FF006096"/>
        <rFont val="Roboto Condensed"/>
      </rPr>
      <t xml:space="preserve">
</t>
    </r>
    <r>
      <rPr>
        <sz val="11"/>
        <color rgb="FF006096"/>
        <rFont val="Roboto Condensed"/>
      </rPr>
      <t xml:space="preserve">                   	P.LIMIT)) LIMIT                   	 </t>
    </r>
    <r>
      <rPr>
        <sz val="11"/>
        <color rgb="FF006096"/>
        <rFont val="Roboto Condensed"/>
      </rPr>
      <t xml:space="preserve">
</t>
    </r>
    <r>
      <rPr>
        <sz val="11"/>
        <color rgb="FF006096"/>
        <rFont val="Roboto Condensed"/>
      </rPr>
      <t xml:space="preserve"> 	FROM CDB_PROFILES P</t>
    </r>
    <r>
      <rPr>
        <sz val="11"/>
        <color rgb="FF006096"/>
        <rFont val="Roboto Condensed"/>
      </rPr>
      <t xml:space="preserve">
</t>
    </r>
    <r>
      <rPr>
        <sz val="11"/>
        <color rgb="FF006096"/>
        <rFont val="Roboto Condensed"/>
      </rPr>
      <t xml:space="preserve"> 	WHERE P.RESOURCE_NAME = 'PASSWORD_GRACE_TIME')</t>
    </r>
    <r>
      <rPr>
        <sz val="11"/>
        <color rgb="FF006096"/>
        <rFont val="Roboto Condensed"/>
      </rPr>
      <t xml:space="preserve">
</t>
    </r>
    <r>
      <rPr>
        <sz val="11"/>
        <color rgb="FF006096"/>
        <rFont val="Roboto Condensed"/>
      </rPr>
      <t>SELECT L.CONTAINERNAME, L.PROFILE, L.RESOURCE_NAME, L.LIMIT, G.RESOURCE_NAME, G.LIMIT</t>
    </r>
    <r>
      <rPr>
        <sz val="11"/>
        <color rgb="FF006096"/>
        <rFont val="Roboto Condensed"/>
      </rPr>
      <t xml:space="preserve">
</t>
    </r>
    <r>
      <rPr>
        <sz val="11"/>
        <color rgb="FF006096"/>
        <rFont val="Roboto Condensed"/>
      </rPr>
      <t xml:space="preserve">FROM PWD_LIFE_TIME L, PWD_GRACE_TIME G  </t>
    </r>
    <r>
      <rPr>
        <sz val="11"/>
        <color rgb="FF006096"/>
        <rFont val="Roboto Condensed"/>
      </rPr>
      <t xml:space="preserve">
</t>
    </r>
    <r>
      <rPr>
        <sz val="11"/>
        <color rgb="FF006096"/>
        <rFont val="Roboto Condensed"/>
      </rPr>
      <t>WHERE L.CON_ID = G.CON_ID</t>
    </r>
    <r>
      <rPr>
        <sz val="11"/>
        <color rgb="FF006096"/>
        <rFont val="Roboto Condensed"/>
      </rPr>
      <t xml:space="preserve">
</t>
    </r>
    <r>
      <rPr>
        <sz val="11"/>
        <color rgb="FF006096"/>
        <rFont val="Roboto Condensed"/>
      </rPr>
      <t>AND L.PROFILE = G.PROFILE</t>
    </r>
    <r>
      <rPr>
        <sz val="11"/>
        <color rgb="FF006096"/>
        <rFont val="Roboto Condensed"/>
      </rPr>
      <t xml:space="preserve">
</t>
    </r>
    <r>
      <rPr>
        <sz val="11"/>
        <color rgb="FF006096"/>
        <rFont val="Roboto Condensed"/>
      </rPr>
      <t>AND L.LIMIT + G.LIMIT &gt; 365</t>
    </r>
    <r>
      <rPr>
        <sz val="11"/>
        <color rgb="FF006096"/>
        <rFont val="Roboto Condensed"/>
      </rPr>
      <t xml:space="preserve">
</t>
    </r>
    <r>
      <rPr>
        <sz val="11"/>
        <color rgb="FF006096"/>
        <rFont val="Roboto Condensed"/>
      </rPr>
      <t>ORDER BY L.CON_ID, L.PROFILE, L.RESOURCE_NAME;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</si>
  <si>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180</t>
    </r>
  </si>
  <si>
    <t>3.4</t>
  </si>
  <si>
    <r>
      <rPr>
        <sz val="11"/>
        <rFont val="Calibri"/>
      </rPr>
      <t xml:space="preserve">Ensure </t>
    </r>
    <r>
      <rPr>
        <sz val="11"/>
        <color rgb="FF000000"/>
        <rFont val="Calibri"/>
      </rPr>
      <t>'</t>
    </r>
    <r>
      <rPr>
        <b/>
        <sz val="11"/>
        <color rgb="FF000000"/>
        <rFont val="Calibri"/>
      </rPr>
      <t>PASSWORD_REUSE_MAX</t>
    </r>
    <r>
      <rPr>
        <sz val="11"/>
        <color rgb="FF000000"/>
        <rFont val="Calibri"/>
      </rPr>
      <t>'</t>
    </r>
    <r>
      <rPr>
        <sz val="11"/>
        <color rgb="FF000000"/>
        <rFont val="Calibri"/>
      </rPr>
      <t xml:space="preserve"> Is Set To </t>
    </r>
    <r>
      <rPr>
        <sz val="11"/>
        <color rgb="FF000000"/>
        <rFont val="Calibri"/>
      </rPr>
      <t>'</t>
    </r>
    <r>
      <rPr>
        <b/>
        <sz val="11"/>
        <color rgb="FF000000"/>
        <rFont val="Calibri"/>
      </rPr>
      <t>UNLIMITED</t>
    </r>
    <r>
      <rPr>
        <sz val="11"/>
        <color rgb="FF000000"/>
        <rFont val="Calibri"/>
      </rPr>
      <t>'</t>
    </r>
  </si>
  <si>
    <r>
      <rPr>
        <sz val="11"/>
        <color rgb="FF000000"/>
        <rFont val="Calibri"/>
      </rPr>
      <t xml:space="preserve">Remediate this setting by executing the following SQL statement for each </t>
    </r>
    <r>
      <rPr>
        <b/>
        <sz val="11"/>
        <color rgb="FF000000"/>
        <rFont val="Calibri"/>
      </rPr>
      <t>PROFILE</t>
    </r>
    <r>
      <rPr>
        <sz val="11"/>
        <color rgb="FF000000"/>
        <rFont val="Calibri"/>
      </rPr>
      <t xml:space="preserve"> returned by the audit procedure.</t>
    </r>
    <r>
      <rPr>
        <sz val="11"/>
        <color rgb="FF000000"/>
        <rFont val="Calibri"/>
      </rPr>
      <t xml:space="preserve">
</t>
    </r>
    <r>
      <rPr>
        <sz val="11"/>
        <color rgb="FF006096"/>
        <rFont val="Roboto Condensed"/>
      </rPr>
      <t>ALTER PROFILE &lt;profile_name&gt; LIMIT PASSWORD_REUSE_MAX 'UNLIMITED';</t>
    </r>
    <r>
      <rPr>
        <sz val="11"/>
        <color rgb="FF006096"/>
        <rFont val="Roboto Condensed"/>
      </rPr>
      <t xml:space="preserve">
</t>
    </r>
  </si>
  <si>
    <r>
      <rPr>
        <sz val="11"/>
        <color rgb="FF000000"/>
        <rFont val="Calibri"/>
      </rPr>
      <t xml:space="preserve">The </t>
    </r>
    <r>
      <rPr>
        <b/>
        <sz val="11"/>
        <color rgb="FF000000"/>
        <rFont val="Calibri"/>
      </rPr>
      <t>PASSWORD_REUSE_MAX</t>
    </r>
    <r>
      <rPr>
        <sz val="11"/>
        <color rgb="FF000000"/>
        <rFont val="Calibri"/>
      </rPr>
      <t xml:space="preserve"> setting determines how many different passwords must be used before the user is allowed to reuse a prior password. The suggested value for this is UNLIMITED.</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</si>
  <si>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SELECT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 P.LIMIT</t>
    </r>
    <r>
      <rPr>
        <sz val="11"/>
        <color rgb="FF006096"/>
        <rFont val="Roboto Condensed"/>
      </rPr>
      <t xml:space="preserve">
</t>
    </r>
    <r>
      <rPr>
        <sz val="11"/>
        <color rgb="FF006096"/>
        <rFont val="Roboto Condensed"/>
      </rPr>
      <t>FROM CDB_PROFILES P</t>
    </r>
    <r>
      <rPr>
        <sz val="11"/>
        <color rgb="FF006096"/>
        <rFont val="Roboto Condensed"/>
      </rPr>
      <t xml:space="preserve">
</t>
    </r>
    <r>
      <rPr>
        <sz val="11"/>
        <color rgb="FF006096"/>
        <rFont val="Roboto Condensed"/>
      </rPr>
      <t>WHERE TO_NUMBER(DECODE(P.LIMIT,</t>
    </r>
    <r>
      <rPr>
        <sz val="11"/>
        <color rgb="FF006096"/>
        <rFont val="Roboto Condensed"/>
      </rPr>
      <t xml:space="preserve">
</t>
    </r>
    <r>
      <rPr>
        <sz val="11"/>
        <color rgb="FF006096"/>
        <rFont val="Roboto Condensed"/>
      </rPr>
      <t xml:space="preserve">                   	'DEFAULT',(SELECT DECODE(LIMIT,'UNLIMITED',9999,LIMIT)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RESOURCE_NAME='PASSWORD_REUSE_MAX'</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'UNLIMITED','9999',P.LIMIT)) &lt; 9999</t>
    </r>
    <r>
      <rPr>
        <sz val="11"/>
        <color rgb="FF006096"/>
        <rFont val="Roboto Condensed"/>
      </rPr>
      <t xml:space="preserve">
</t>
    </r>
    <r>
      <rPr>
        <sz val="11"/>
        <color rgb="FF006096"/>
        <rFont val="Roboto Condensed"/>
      </rPr>
      <t>AND P.RESOURCE_NAME = 'PASSWORD_REUSE_MAX'</t>
    </r>
    <r>
      <rPr>
        <sz val="11"/>
        <color rgb="FF006096"/>
        <rFont val="Roboto Condensed"/>
      </rPr>
      <t xml:space="preserve">
</t>
    </r>
    <r>
      <rPr>
        <sz val="11"/>
        <color rgb="FF006096"/>
        <rFont val="Roboto Condensed"/>
      </rPr>
      <t>ORDER BY CON_ID, PROFILE, 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</si>
  <si>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UNLIMITED</t>
    </r>
  </si>
  <si>
    <t>3.5</t>
  </si>
  <si>
    <r>
      <rPr>
        <sz val="11"/>
        <rFont val="Calibri"/>
      </rPr>
      <t xml:space="preserve">Ensure </t>
    </r>
    <r>
      <rPr>
        <sz val="11"/>
        <color rgb="FF000000"/>
        <rFont val="Calibri"/>
      </rPr>
      <t>'</t>
    </r>
    <r>
      <rPr>
        <b/>
        <sz val="11"/>
        <color rgb="FF000000"/>
        <rFont val="Calibri"/>
      </rPr>
      <t>PASSWORD_VERIFY_FUNCTION</t>
    </r>
    <r>
      <rPr>
        <sz val="11"/>
        <color rgb="FF000000"/>
        <rFont val="Calibri"/>
      </rPr>
      <t>'</t>
    </r>
    <r>
      <rPr>
        <sz val="11"/>
        <color rgb="FF000000"/>
        <rFont val="Calibri"/>
      </rPr>
      <t xml:space="preserve"> Is Set For All Profiles</t>
    </r>
  </si>
  <si>
    <r>
      <rPr>
        <sz val="11"/>
        <color rgb="FF000000"/>
        <rFont val="Calibri"/>
      </rPr>
      <t>Use the password verification function, or create a custom password verification function which fulfills the password requirements of the organization.</t>
    </r>
    <r>
      <rPr>
        <sz val="11"/>
        <color rgb="FF000000"/>
        <rFont val="Calibri"/>
      </rPr>
      <t xml:space="preserve">
</t>
    </r>
    <r>
      <rPr>
        <sz val="11"/>
        <color rgb="FF000000"/>
        <rFont val="Calibri"/>
      </rPr>
      <t xml:space="preserve">Oracle supplies two password verification functions with the database </t>
    </r>
    <r>
      <rPr>
        <b/>
        <sz val="11"/>
        <color rgb="FF000000"/>
        <rFont val="Calibri"/>
      </rPr>
      <t>ora12c_verify_function</t>
    </r>
    <r>
      <rPr>
        <sz val="11"/>
        <color rgb="FF000000"/>
        <rFont val="Calibri"/>
      </rPr>
      <t xml:space="preserve"> and </t>
    </r>
    <r>
      <rPr>
        <b/>
        <sz val="11"/>
        <color rgb="FF000000"/>
        <rFont val="Calibri"/>
      </rPr>
      <t>ora12c_strong_verify_function</t>
    </r>
    <r>
      <rPr>
        <sz val="11"/>
        <color rgb="FF000000"/>
        <rFont val="Calibri"/>
      </rPr>
      <t xml:space="preserve">. You may also create your own function if your organization's standards are different from the functions Oracle supplies. For a sample of a password verification function that you can customize to meet your needs, see </t>
    </r>
    <r>
      <rPr>
        <b/>
        <sz val="11"/>
        <color rgb="FF000000"/>
        <rFont val="Calibri"/>
      </rPr>
      <t>$ORACLE_HOME/rdbms/admin/catpvf.sql</t>
    </r>
    <r>
      <rPr>
        <sz val="11"/>
        <color rgb="FF000000"/>
        <rFont val="Calibri"/>
      </rPr>
      <t xml:space="preserve">. In most cases, we recommend that </t>
    </r>
    <r>
      <rPr>
        <b/>
        <sz val="11"/>
        <color rgb="FF000000"/>
        <rFont val="Calibri"/>
      </rPr>
      <t>ora12c_strong_verify_function</t>
    </r>
    <r>
      <rPr>
        <sz val="11"/>
        <color rgb="FF000000"/>
        <rFont val="Calibri"/>
      </rPr>
      <t xml:space="preserve"> be used.</t>
    </r>
  </si>
  <si>
    <r>
      <rPr>
        <sz val="11"/>
        <color rgb="FF000000"/>
        <rFont val="Calibri"/>
      </rPr>
      <t xml:space="preserve">The </t>
    </r>
    <r>
      <rPr>
        <b/>
        <sz val="11"/>
        <color rgb="FF000000"/>
        <rFont val="Calibri"/>
      </rPr>
      <t>PASSWORD_VERIFY_FUNCTION</t>
    </r>
    <r>
      <rPr>
        <sz val="11"/>
        <color rgb="FF000000"/>
        <rFont val="Calibri"/>
      </rPr>
      <t xml:space="preserve"> enforces password complexity checks when a database account's password is changed. It should be set for all profiles.</t>
    </r>
    <r>
      <rPr>
        <sz val="11"/>
        <color rgb="FF000000"/>
        <rFont val="Calibri"/>
      </rPr>
      <t xml:space="preserve">
</t>
    </r>
    <r>
      <rPr>
        <sz val="11"/>
        <color rgb="FF000000"/>
        <rFont val="Calibri"/>
      </rPr>
      <t>Note that this setting does not apply to administrative roles (like SYSDBA, SYSDG or SYSOPER) authenticated by the Oracle password file. From 12.2, Oracle provides password complexity rules for password file users (Doc 2294754.1)</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</si>
  <si>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SELECT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 P.LIMIT</t>
    </r>
    <r>
      <rPr>
        <sz val="11"/>
        <color rgb="FF006096"/>
        <rFont val="Roboto Condensed"/>
      </rPr>
      <t xml:space="preserve">
</t>
    </r>
    <r>
      <rPr>
        <sz val="11"/>
        <color rgb="FF006096"/>
        <rFont val="Roboto Condensed"/>
      </rPr>
      <t>FROM SYS.CDB_PROFILES P</t>
    </r>
    <r>
      <rPr>
        <sz val="11"/>
        <color rgb="FF006096"/>
        <rFont val="Roboto Condensed"/>
      </rPr>
      <t xml:space="preserve">
</t>
    </r>
    <r>
      <rPr>
        <sz val="11"/>
        <color rgb="FF006096"/>
        <rFont val="Roboto Condensed"/>
      </rPr>
      <t>WHERE  RESOURCE_NAME='PASSWORD_VERIFY_FUNCTION'</t>
    </r>
    <r>
      <rPr>
        <sz val="11"/>
        <color rgb="FF006096"/>
        <rFont val="Roboto Condensed"/>
      </rPr>
      <t xml:space="preserve">
</t>
    </r>
    <r>
      <rPr>
        <sz val="11"/>
        <color rgb="FF006096"/>
        <rFont val="Roboto Condensed"/>
      </rPr>
      <t>AND P.LIMIT = 'NULL'</t>
    </r>
    <r>
      <rPr>
        <sz val="11"/>
        <color rgb="FF006096"/>
        <rFont val="Roboto Condensed"/>
      </rPr>
      <t xml:space="preserve">
</t>
    </r>
    <r>
      <rPr>
        <sz val="11"/>
        <color rgb="FF006096"/>
        <rFont val="Roboto Condensed"/>
      </rPr>
      <t>ORDER BY CON_ID, PROFILE, 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</si>
  <si>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t>3.6</t>
  </si>
  <si>
    <r>
      <rPr>
        <sz val="11"/>
        <rFont val="Calibri"/>
      </rPr>
      <t xml:space="preserve">Ensure </t>
    </r>
    <r>
      <rPr>
        <sz val="11"/>
        <color rgb="FF000000"/>
        <rFont val="Calibri"/>
      </rPr>
      <t>'</t>
    </r>
    <r>
      <rPr>
        <b/>
        <sz val="11"/>
        <color rgb="FF000000"/>
        <rFont val="Calibri"/>
      </rPr>
      <t>PASSWORD_VERIFY_FUNCTION</t>
    </r>
    <r>
      <rPr>
        <sz val="11"/>
        <color rgb="FF000000"/>
        <rFont val="Calibri"/>
      </rPr>
      <t>'</t>
    </r>
    <r>
      <rPr>
        <sz val="11"/>
        <color rgb="FF000000"/>
        <rFont val="Calibri"/>
      </rPr>
      <t xml:space="preserve"> Is Configured Correctly</t>
    </r>
  </si>
  <si>
    <r>
      <rPr>
        <sz val="11"/>
        <color rgb="FF000000"/>
        <rFont val="Calibri"/>
      </rPr>
      <t xml:space="preserve">If you discover profiles using verification functions that do not meet your organization's standards, you may remediate this setting by executing the following SQL statement for each </t>
    </r>
    <r>
      <rPr>
        <b/>
        <sz val="11"/>
        <color rgb="FF000000"/>
        <rFont val="Calibri"/>
      </rPr>
      <t>PROFILE</t>
    </r>
    <r>
      <rPr>
        <sz val="11"/>
        <color rgb="FF000000"/>
        <rFont val="Calibri"/>
      </rPr>
      <t xml:space="preserve"> returned by the audit procedure. This will cause accounts assigned those profiles to use the </t>
    </r>
    <r>
      <rPr>
        <b/>
        <sz val="11"/>
        <color rgb="FF000000"/>
        <rFont val="Calibri"/>
      </rPr>
      <t>ora12c_strong_verify_function</t>
    </r>
    <r>
      <rPr>
        <sz val="11"/>
        <color rgb="FF000000"/>
        <rFont val="Calibri"/>
      </rPr>
      <t>. The next time that account's password is changed, the new function will validate that they meet standards.</t>
    </r>
    <r>
      <rPr>
        <sz val="11"/>
        <color rgb="FF000000"/>
        <rFont val="Calibri"/>
      </rPr>
      <t xml:space="preserve">
</t>
    </r>
    <r>
      <rPr>
        <sz val="11"/>
        <color rgb="FF006096"/>
        <rFont val="Roboto Condensed"/>
      </rPr>
      <t>ALTER PROFILE &lt;profile_name&gt; LIMIT</t>
    </r>
    <r>
      <rPr>
        <sz val="11"/>
        <color rgb="FF006096"/>
        <rFont val="Roboto Condensed"/>
      </rPr>
      <t xml:space="preserve">
</t>
    </r>
    <r>
      <rPr>
        <sz val="11"/>
        <color rgb="FF006096"/>
        <rFont val="Roboto Condensed"/>
      </rPr>
      <t xml:space="preserve"> PASSWORD_VERIFY_FUNCTION ORA12C_STRONG_VERIFY_FUNCTION;</t>
    </r>
    <r>
      <rPr>
        <sz val="11"/>
        <color rgb="FF006096"/>
        <rFont val="Roboto Condensed"/>
      </rPr>
      <t xml:space="preserve">
</t>
    </r>
  </si>
  <si>
    <r>
      <rPr>
        <sz val="11"/>
        <color rgb="FF000000"/>
        <rFont val="Calibri"/>
      </rPr>
      <t xml:space="preserve">The setting </t>
    </r>
    <r>
      <rPr>
        <b/>
        <sz val="11"/>
        <color rgb="FF000000"/>
        <rFont val="Calibri"/>
      </rPr>
      <t>PASSWORD_VERIFY_FUNCTION</t>
    </r>
    <r>
      <rPr>
        <sz val="11"/>
        <color rgb="FF000000"/>
        <rFont val="Calibri"/>
      </rPr>
      <t xml:space="preserve"> is used to enable password complexity verification. If using a custom verification function, it's important to ensure that the complexity function meets your organization's policy for password complexity. Review the code to ensure that the password verification function meets the password complexity rules that have been set for your organization.</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</si>
  <si>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CON_ID_TO_CON_NAME(CON_ID)) AS CONTAINERNAME,</t>
    </r>
    <r>
      <rPr>
        <sz val="11"/>
        <color rgb="FF006096"/>
        <rFont val="Roboto Condensed"/>
      </rPr>
      <t xml:space="preserve">
</t>
    </r>
    <r>
      <rPr>
        <sz val="11"/>
        <color rgb="FF006096"/>
        <rFont val="Roboto Condensed"/>
      </rPr>
      <t xml:space="preserve">   	LINE, TEXT</t>
    </r>
    <r>
      <rPr>
        <sz val="11"/>
        <color rgb="FF006096"/>
        <rFont val="Roboto Condensed"/>
      </rPr>
      <t xml:space="preserve">
</t>
    </r>
    <r>
      <rPr>
        <sz val="11"/>
        <color rgb="FF006096"/>
        <rFont val="Roboto Condensed"/>
      </rPr>
      <t>FROM CDB_SOURCE</t>
    </r>
    <r>
      <rPr>
        <sz val="11"/>
        <color rgb="FF006096"/>
        <rFont val="Roboto Condensed"/>
      </rPr>
      <t xml:space="preserve">
</t>
    </r>
    <r>
      <rPr>
        <sz val="11"/>
        <color rgb="FF006096"/>
        <rFont val="Roboto Condensed"/>
      </rPr>
      <t>WHERE (CON_ID,NAME) IN ( SELECT DISTINCT CON_ID, LIMIT</t>
    </r>
    <r>
      <rPr>
        <sz val="11"/>
        <color rgb="FF006096"/>
        <rFont val="Roboto Condensed"/>
      </rPr>
      <t xml:space="preserve">
</t>
    </r>
    <r>
      <rPr>
        <sz val="11"/>
        <color rgb="FF006096"/>
        <rFont val="Roboto Condensed"/>
      </rPr>
      <t xml:space="preserve">                           	FROM SYS.CDB_PROFILES</t>
    </r>
    <r>
      <rPr>
        <sz val="11"/>
        <color rgb="FF006096"/>
        <rFont val="Roboto Condensed"/>
      </rPr>
      <t xml:space="preserve">
</t>
    </r>
    <r>
      <rPr>
        <sz val="11"/>
        <color rgb="FF006096"/>
        <rFont val="Roboto Condensed"/>
      </rPr>
      <t xml:space="preserve">                           	WHERE RESOURCE_NAME='PASSWORD_VERIFY_FUNCTION'</t>
    </r>
    <r>
      <rPr>
        <sz val="11"/>
        <color rgb="FF006096"/>
        <rFont val="Roboto Condensed"/>
      </rPr>
      <t xml:space="preserve">
</t>
    </r>
    <r>
      <rPr>
        <sz val="11"/>
        <color rgb="FF006096"/>
        <rFont val="Roboto Condensed"/>
      </rPr>
      <t xml:space="preserve">                           	AND (LIMIT IS NOT NULL OR LIMIT != 'DEFAULT'))</t>
    </r>
    <r>
      <rPr>
        <sz val="11"/>
        <color rgb="FF006096"/>
        <rFont val="Roboto Condensed"/>
      </rPr>
      <t xml:space="preserve">
</t>
    </r>
    <r>
      <rPr>
        <sz val="11"/>
        <color rgb="FF006096"/>
        <rFont val="Roboto Condensed"/>
      </rPr>
      <t>ORDER BY CON_ID, NAME, LINE ;</t>
    </r>
    <r>
      <rPr>
        <sz val="11"/>
        <color rgb="FF006096"/>
        <rFont val="Roboto Condensed"/>
      </rPr>
      <t xml:space="preserve">
</t>
    </r>
    <r>
      <rPr>
        <sz val="11"/>
        <color rgb="FF000000"/>
        <rFont val="Calibri"/>
      </rPr>
      <t xml:space="preserve">
</t>
    </r>
    <r>
      <rPr>
        <sz val="11"/>
        <color rgb="FF000000"/>
        <rFont val="Calibri"/>
      </rPr>
      <t>To be compliant with this recommendation, review the code to ensure that the function meets your organization's password complexity requirements..</t>
    </r>
  </si>
  <si>
    <t>3.7</t>
  </si>
  <si>
    <r>
      <rPr>
        <sz val="11"/>
        <rFont val="Calibri"/>
      </rPr>
      <t xml:space="preserve">Ensure </t>
    </r>
    <r>
      <rPr>
        <sz val="11"/>
        <color rgb="FF000000"/>
        <rFont val="Calibri"/>
      </rPr>
      <t>'</t>
    </r>
    <r>
      <rPr>
        <b/>
        <sz val="11"/>
        <color rgb="FF000000"/>
        <rFont val="Calibri"/>
      </rPr>
      <t>PASSWORD_ROLLOVER_TIME</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</si>
  <si>
    <r>
      <rPr>
        <sz val="11"/>
        <color rgb="FF000000"/>
        <rFont val="Calibri"/>
      </rPr>
      <t>Remediate this setting by executing the following SQL statement for each PROFILE returned by the audit procedure.</t>
    </r>
    <r>
      <rPr>
        <sz val="11"/>
        <color rgb="FF000000"/>
        <rFont val="Calibri"/>
      </rPr>
      <t xml:space="preserve">
</t>
    </r>
    <r>
      <rPr>
        <sz val="11"/>
        <color rgb="FF006096"/>
        <rFont val="Roboto Condensed"/>
      </rPr>
      <t>ALTER PROFILE DEFAULT LIMIT PASSWORD_ROLLOVER_TIME 0;</t>
    </r>
    <r>
      <rPr>
        <sz val="11"/>
        <color rgb="FF006096"/>
        <rFont val="Roboto Condensed"/>
      </rPr>
      <t xml:space="preserve">
</t>
    </r>
  </si>
  <si>
    <r>
      <rPr>
        <sz val="11"/>
        <color rgb="FF000000"/>
        <rFont val="Calibri"/>
      </rPr>
      <t>This setting PASSWORD_ROLLOVER_TIME enables the gradual database password rollover time allowing both the new and old password to be used for a set period of time after a password is changed. This capability is not normally appropriate for human actors, but is frequently valuable for application and batch processing service accounts.</t>
    </r>
  </si>
  <si>
    <r>
      <rPr>
        <sz val="11"/>
        <color rgb="FF000000"/>
        <rFont val="Calibri"/>
      </rPr>
      <t>Configuring this setting could result in application account lockouts which may impact the service(s) provided by the application. To minimize the impact, you may set this setting to a sufficiently higher value for you to update applications and batch processes to use new passwords after a password change.</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</si>
  <si>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 P.LIMIT</t>
    </r>
    <r>
      <rPr>
        <sz val="11"/>
        <color rgb="FF006096"/>
        <rFont val="Roboto Condensed"/>
      </rPr>
      <t xml:space="preserve">
</t>
    </r>
    <r>
      <rPr>
        <sz val="11"/>
        <color rgb="FF006096"/>
        <rFont val="Roboto Condensed"/>
      </rPr>
      <t>FROM SYS.CDB_PROFILES P</t>
    </r>
    <r>
      <rPr>
        <sz val="11"/>
        <color rgb="FF006096"/>
        <rFont val="Roboto Condensed"/>
      </rPr>
      <t xml:space="preserve">
</t>
    </r>
    <r>
      <rPr>
        <sz val="11"/>
        <color rgb="FF006096"/>
        <rFont val="Roboto Condensed"/>
      </rPr>
      <t>WHERE  TO_NUMBER(DECODE(P.LIMIT,'DEFAULT',(SELECT 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RESOURCE_NAME='PASSWORD_ROLLOVER_TIME'</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P.LIMIT)) &gt; 0</t>
    </r>
    <r>
      <rPr>
        <sz val="11"/>
        <color rgb="FF006096"/>
        <rFont val="Roboto Condensed"/>
      </rPr>
      <t xml:space="preserve">
</t>
    </r>
    <r>
      <rPr>
        <sz val="11"/>
        <color rgb="FF006096"/>
        <rFont val="Roboto Condensed"/>
      </rPr>
      <t>AND RESOURCE_NAME='PASSWORD_ROLLOVER_TIME'</t>
    </r>
    <r>
      <rPr>
        <sz val="11"/>
        <color rgb="FF006096"/>
        <rFont val="Roboto Condensed"/>
      </rPr>
      <t xml:space="preserve">
</t>
    </r>
    <r>
      <rPr>
        <sz val="11"/>
        <color rgb="FF006096"/>
        <rFont val="Roboto Condensed"/>
      </rPr>
      <t>ORDER BY CON_ID, PROFILE, 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</si>
  <si>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0</t>
    </r>
    <r>
      <rPr>
        <sz val="11"/>
        <color rgb="FF000000"/>
        <rFont val="Calibri"/>
      </rPr>
      <t xml:space="preserve"> or </t>
    </r>
    <r>
      <rPr>
        <b/>
        <sz val="11"/>
        <color rgb="FF000000"/>
        <rFont val="Calibri"/>
      </rPr>
      <t>NULL</t>
    </r>
  </si>
  <si>
    <t>3.8</t>
  </si>
  <si>
    <r>
      <rPr>
        <sz val="11"/>
        <rFont val="Calibri"/>
      </rPr>
      <t xml:space="preserve">Ensure </t>
    </r>
    <r>
      <rPr>
        <sz val="11"/>
        <color rgb="FF000000"/>
        <rFont val="Calibri"/>
      </rPr>
      <t>'</t>
    </r>
    <r>
      <rPr>
        <b/>
        <sz val="11"/>
        <color rgb="FF000000"/>
        <rFont val="Calibri"/>
      </rPr>
      <t>INACTIVE_ACCOUNT_TIME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120</t>
    </r>
    <r>
      <rPr>
        <sz val="11"/>
        <color rgb="FF000000"/>
        <rFont val="Calibri"/>
      </rPr>
      <t>'</t>
    </r>
  </si>
  <si>
    <r>
      <rPr>
        <sz val="11"/>
        <color rgb="FF000000"/>
        <rFont val="Calibri"/>
      </rPr>
      <t xml:space="preserve">Remediate this setting by executing the following SQL statement for each </t>
    </r>
    <r>
      <rPr>
        <b/>
        <sz val="11"/>
        <color rgb="FF000000"/>
        <rFont val="Calibri"/>
      </rPr>
      <t>PROFILE</t>
    </r>
    <r>
      <rPr>
        <sz val="11"/>
        <color rgb="FF000000"/>
        <rFont val="Calibri"/>
      </rPr>
      <t xml:space="preserve"> returned by the audit procedure.</t>
    </r>
    <r>
      <rPr>
        <sz val="11"/>
        <color rgb="FF000000"/>
        <rFont val="Calibri"/>
      </rPr>
      <t xml:space="preserve">
</t>
    </r>
    <r>
      <rPr>
        <sz val="11"/>
        <color rgb="FF006096"/>
        <rFont val="Roboto Condensed"/>
      </rPr>
      <t>ALTER PROFILE DEFAULT LIMIT INACTIVE_ACCOUNT_TIME 120</t>
    </r>
    <r>
      <rPr>
        <sz val="11"/>
        <color rgb="FF006096"/>
        <rFont val="Roboto Condensed"/>
      </rPr>
      <t xml:space="preserve">
</t>
    </r>
  </si>
  <si>
    <r>
      <rPr>
        <sz val="11"/>
        <color rgb="FF000000"/>
        <rFont val="Calibri"/>
      </rPr>
      <t xml:space="preserve">The </t>
    </r>
    <r>
      <rPr>
        <b/>
        <sz val="11"/>
        <color rgb="FF000000"/>
        <rFont val="Calibri"/>
      </rPr>
      <t>INACTIVE_ACCOUNT_TIME</t>
    </r>
    <r>
      <rPr>
        <sz val="11"/>
        <color rgb="FF000000"/>
        <rFont val="Calibri"/>
      </rPr>
      <t xml:space="preserve"> parameter in Oracle specifies the number of days an account can remain inactive before it is automatically locked. This setting helps mitigate security risks by reducing the exposure of unused accounts, which could be exploited for unauthorized access.</t>
    </r>
  </si>
  <si>
    <r>
      <rPr>
        <sz val="11"/>
        <color rgb="FF000000"/>
        <rFont val="Calibri"/>
      </rPr>
      <t>If an account is locked due to inactivity, administrators may need to manually unlock it when required. Organizations should communicate this policy to users to avoid disruptions.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</si>
  <si>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 P.LIMIT</t>
    </r>
    <r>
      <rPr>
        <sz val="11"/>
        <color rgb="FF006096"/>
        <rFont val="Roboto Condensed"/>
      </rPr>
      <t xml:space="preserve">
</t>
    </r>
    <r>
      <rPr>
        <sz val="11"/>
        <color rgb="FF006096"/>
        <rFont val="Roboto Condensed"/>
      </rPr>
      <t>FROM SYS.CDB_PROFILES P</t>
    </r>
    <r>
      <rPr>
        <sz val="11"/>
        <color rgb="FF006096"/>
        <rFont val="Roboto Condensed"/>
      </rPr>
      <t xml:space="preserve">
</t>
    </r>
    <r>
      <rPr>
        <sz val="11"/>
        <color rgb="FF006096"/>
        <rFont val="Roboto Condensed"/>
      </rPr>
      <t>WHERE RESOURCE_NAME='INACTIVE_ACCOUNT_TIME'</t>
    </r>
    <r>
      <rPr>
        <sz val="11"/>
        <color rgb="FF006096"/>
        <rFont val="Roboto Condensed"/>
      </rPr>
      <t xml:space="preserve">
</t>
    </r>
    <r>
      <rPr>
        <sz val="11"/>
        <color rgb="FF006096"/>
        <rFont val="Roboto Condensed"/>
      </rPr>
      <t>AND TO_NUMBER(DECODE(P.LIMIT,</t>
    </r>
    <r>
      <rPr>
        <sz val="11"/>
        <color rgb="FF006096"/>
        <rFont val="Roboto Condensed"/>
      </rPr>
      <t xml:space="preserve">
</t>
    </r>
    <r>
      <rPr>
        <sz val="11"/>
        <color rgb="FF006096"/>
        <rFont val="Roboto Condensed"/>
      </rPr>
      <t xml:space="preserve">                      'DEFAULT',(SELECT DECODE(LIMIT,'UNLIMITED',9999,LIMIT)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RESOURCE_NAME='INACTIVE_ACCOUNT_TIME'</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'UNLIMITED',9999,</t>
    </r>
    <r>
      <rPr>
        <sz val="11"/>
        <color rgb="FF006096"/>
        <rFont val="Roboto Condensed"/>
      </rPr>
      <t xml:space="preserve">
</t>
    </r>
    <r>
      <rPr>
        <sz val="11"/>
        <color rgb="FF006096"/>
        <rFont val="Roboto Condensed"/>
      </rPr>
      <t xml:space="preserve">                       P.LIMIT)) &gt; 120</t>
    </r>
    <r>
      <rPr>
        <sz val="11"/>
        <color rgb="FF006096"/>
        <rFont val="Roboto Condensed"/>
      </rPr>
      <t xml:space="preserve">
</t>
    </r>
    <r>
      <rPr>
        <sz val="11"/>
        <color rgb="FF006096"/>
        <rFont val="Roboto Condensed"/>
      </rPr>
      <t>ORDER BY CON_ID, PROFILE, 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</si>
  <si>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sz val="11"/>
        <color rgb="FF000000"/>
        <rFont val="Calibri"/>
      </rPr>
      <t>The default value may vary based on Oracle versions and configurations.</t>
    </r>
  </si>
  <si>
    <t>Users</t>
  </si>
  <si>
    <t>4.1</t>
  </si>
  <si>
    <r>
      <rPr>
        <sz val="11"/>
        <rFont val="Calibri"/>
      </rPr>
      <t>Ensure All Default Passwords Are Changed</t>
    </r>
  </si>
  <si>
    <r>
      <rPr>
        <sz val="11"/>
        <color rgb="FF000000"/>
        <rFont val="Calibri"/>
      </rPr>
      <t xml:space="preserve">To reset the account with </t>
    </r>
    <r>
      <rPr>
        <b/>
        <sz val="11"/>
        <color rgb="FF000000"/>
        <rFont val="Calibri"/>
      </rPr>
      <t>NO AUTHENTICATION</t>
    </r>
    <r>
      <rPr>
        <sz val="11"/>
        <color rgb="FF000000"/>
        <rFont val="Calibri"/>
      </rPr>
      <t>, execute the following SQL statement in CDB:</t>
    </r>
    <r>
      <rPr>
        <sz val="11"/>
        <color rgb="FF000000"/>
        <rFont val="Calibri"/>
      </rPr>
      <t xml:space="preserve">
</t>
    </r>
    <r>
      <rPr>
        <sz val="11"/>
        <color rgb="FF006096"/>
        <rFont val="Roboto Condensed"/>
      </rPr>
      <t>ALTER USER &lt;USERNAME&gt; NO AUTHENTICATION;</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As per Oracle Support Document 2173962.1, newly created database may list </t>
    </r>
    <r>
      <rPr>
        <b/>
        <sz val="11"/>
        <color rgb="FF000000"/>
        <rFont val="Calibri"/>
      </rPr>
      <t>SYS</t>
    </r>
    <r>
      <rPr>
        <sz val="11"/>
        <color rgb="FF000000"/>
        <rFont val="Calibri"/>
      </rPr>
      <t xml:space="preserve"> and </t>
    </r>
    <r>
      <rPr>
        <b/>
        <sz val="11"/>
        <color rgb="FF000000"/>
        <rFont val="Calibri"/>
      </rPr>
      <t>SYSTEM</t>
    </r>
    <r>
      <rPr>
        <sz val="11"/>
        <color rgb="FF000000"/>
        <rFont val="Calibri"/>
      </rPr>
      <t xml:space="preserve"> in </t>
    </r>
    <r>
      <rPr>
        <b/>
        <sz val="11"/>
        <color rgb="FF000000"/>
        <rFont val="Calibri"/>
      </rPr>
      <t>CBA_USERS_WITH_DEFPWD</t>
    </r>
    <r>
      <rPr>
        <sz val="11"/>
        <color rgb="FF000000"/>
        <rFont val="Calibri"/>
      </rPr>
      <t xml:space="preserve"> even if they were set with non-default passwords. Running </t>
    </r>
    <r>
      <rPr>
        <b/>
        <sz val="11"/>
        <color rgb="FF000000"/>
        <rFont val="Calibri"/>
      </rPr>
      <t>ALTER USE</t>
    </r>
    <r>
      <rPr>
        <sz val="11"/>
        <color rgb="FF000000"/>
        <rFont val="Calibri"/>
      </rPr>
      <t>R with the same password will correctly recognize these accounts as non-default.</t>
    </r>
    <r>
      <rPr>
        <sz val="11"/>
        <color rgb="FF000000"/>
        <rFont val="Calibri"/>
      </rPr>
      <t xml:space="preserve">
</t>
    </r>
    <r>
      <rPr>
        <sz val="11"/>
        <color rgb="FF000000"/>
        <rFont val="Calibri"/>
      </rPr>
      <t xml:space="preserve">- If </t>
    </r>
    <r>
      <rPr>
        <b/>
        <sz val="11"/>
        <color rgb="FF000000"/>
        <rFont val="Calibri"/>
      </rPr>
      <t>remote_password_file</t>
    </r>
    <r>
      <rPr>
        <sz val="11"/>
        <color rgb="FF000000"/>
        <rFont val="Calibri"/>
      </rPr>
      <t xml:space="preserve"> is set to </t>
    </r>
    <r>
      <rPr>
        <b/>
        <sz val="11"/>
        <color rgb="FF000000"/>
        <rFont val="Calibri"/>
      </rPr>
      <t>NONE</t>
    </r>
    <r>
      <rPr>
        <sz val="11"/>
        <color rgb="FF000000"/>
        <rFont val="Calibri"/>
      </rPr>
      <t xml:space="preserve">, changing the </t>
    </r>
    <r>
      <rPr>
        <b/>
        <sz val="11"/>
        <color rgb="FF000000"/>
        <rFont val="Calibri"/>
      </rPr>
      <t>SYS</t>
    </r>
    <r>
      <rPr>
        <sz val="11"/>
        <color rgb="FF000000"/>
        <rFont val="Calibri"/>
      </rPr>
      <t xml:space="preserve"> password via </t>
    </r>
    <r>
      <rPr>
        <b/>
        <sz val="11"/>
        <color rgb="FF000000"/>
        <rFont val="Calibri"/>
      </rPr>
      <t>ALTER USER</t>
    </r>
    <r>
      <rPr>
        <sz val="11"/>
        <color rgb="FF000000"/>
        <rFont val="Calibri"/>
      </rPr>
      <t xml:space="preserve"> is not possible. In this case, update </t>
    </r>
    <r>
      <rPr>
        <b/>
        <sz val="11"/>
        <color rgb="FF000000"/>
        <rFont val="Calibri"/>
      </rPr>
      <t>remote_password_file</t>
    </r>
    <r>
      <rPr>
        <sz val="11"/>
        <color rgb="FF000000"/>
        <rFont val="Calibri"/>
      </rPr>
      <t xml:space="preserve"> to </t>
    </r>
    <r>
      <rPr>
        <b/>
        <sz val="11"/>
        <color rgb="FF000000"/>
        <rFont val="Calibri"/>
      </rPr>
      <t>EXCLUSIVE</t>
    </r>
    <r>
      <rPr>
        <sz val="11"/>
        <color rgb="FF000000"/>
        <rFont val="Calibri"/>
      </rPr>
      <t xml:space="preserve"> before modifying the </t>
    </r>
    <r>
      <rPr>
        <b/>
        <sz val="11"/>
        <color rgb="FF000000"/>
        <rFont val="Calibri"/>
      </rPr>
      <t>SYS</t>
    </r>
    <r>
      <rPr>
        <sz val="11"/>
        <color rgb="FF000000"/>
        <rFont val="Calibri"/>
      </rPr>
      <t xml:space="preserve"> password.</t>
    </r>
  </si>
  <si>
    <r>
      <rPr>
        <sz val="11"/>
        <color rgb="FF000000"/>
        <rFont val="Calibri"/>
      </rPr>
      <t>Default passwords should not be used by Oracle database users. Leaving default passwords unchanged can create significant security vulnerabilities by allowing unauthorized access to the database.</t>
    </r>
  </si>
  <si>
    <r>
      <rPr>
        <sz val="11"/>
        <color rgb="FF000000"/>
        <rFont val="Calibri"/>
      </rPr>
      <t>To check for accounts still using default passwords, execute the following SQL statement:</t>
    </r>
    <r>
      <rPr>
        <sz val="11"/>
        <color rgb="FF000000"/>
        <rFont val="Calibri"/>
      </rPr>
      <t xml:space="preserve">
</t>
    </r>
    <r>
      <rPr>
        <sz val="11"/>
        <color rgb="FF006096"/>
        <rFont val="Roboto Condensed"/>
      </rPr>
      <t>SELECT DECODE(C.CON_ID,0,'ENTIRE-'||SYS_CONTEXT('USERENV','DB_NAME'),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CON_ID_TO_CON_NAME(C.CON_ID)) AS CONTAINERNAME,</t>
    </r>
    <r>
      <rPr>
        <sz val="11"/>
        <color rgb="FF006096"/>
        <rFont val="Roboto Condensed"/>
      </rPr>
      <t xml:space="preserve">
</t>
    </r>
    <r>
      <rPr>
        <sz val="11"/>
        <color rgb="FF006096"/>
        <rFont val="Roboto Condensed"/>
      </rPr>
      <t xml:space="preserve">   	A.USERNAME, C.ACCOUNT_STATUS</t>
    </r>
    <r>
      <rPr>
        <sz val="11"/>
        <color rgb="FF006096"/>
        <rFont val="Roboto Condensed"/>
      </rPr>
      <t xml:space="preserve">
</t>
    </r>
    <r>
      <rPr>
        <sz val="11"/>
        <color rgb="FF006096"/>
        <rFont val="Roboto Condensed"/>
      </rPr>
      <t>FROM CDB_USERS_WITH_DEFPWD A, CDB_USERS C</t>
    </r>
    <r>
      <rPr>
        <sz val="11"/>
        <color rgb="FF006096"/>
        <rFont val="Roboto Condensed"/>
      </rPr>
      <t xml:space="preserve">
</t>
    </r>
    <r>
      <rPr>
        <sz val="11"/>
        <color rgb="FF006096"/>
        <rFont val="Roboto Condensed"/>
      </rPr>
      <t>WHERE A.USERNAME = C.USERNAME</t>
    </r>
    <r>
      <rPr>
        <sz val="11"/>
        <color rgb="FF006096"/>
        <rFont val="Roboto Condensed"/>
      </rPr>
      <t xml:space="preserve">
</t>
    </r>
    <r>
      <rPr>
        <sz val="11"/>
        <color rgb="FF006096"/>
        <rFont val="Roboto Condensed"/>
      </rPr>
      <t>ORDER BY C.CON_ID;</t>
    </r>
    <r>
      <rPr>
        <sz val="11"/>
        <color rgb="FF006096"/>
        <rFont val="Roboto Condensed"/>
      </rPr>
      <t xml:space="preserve">
</t>
    </r>
    <r>
      <rPr>
        <sz val="11"/>
        <color rgb="FF000000"/>
        <rFont val="Calibri"/>
      </rPr>
      <t xml:space="preserve">
</t>
    </r>
    <r>
      <rPr>
        <sz val="11"/>
        <color rgb="FF000000"/>
        <rFont val="Calibri"/>
      </rPr>
      <t>Lack of results implies compliance.</t>
    </r>
  </si>
  <si>
    <t>4.2</t>
  </si>
  <si>
    <r>
      <rPr>
        <sz val="11"/>
        <rFont val="Calibri"/>
      </rPr>
      <t xml:space="preserve">Ensure No Custom </t>
    </r>
    <r>
      <rPr>
        <sz val="11"/>
        <color rgb="FF000000"/>
        <rFont val="Calibri"/>
      </rPr>
      <t>'</t>
    </r>
    <r>
      <rPr>
        <b/>
        <sz val="11"/>
        <color rgb="FF000000"/>
        <rFont val="Calibri"/>
      </rPr>
      <t>ORACLE_MAINTAINED</t>
    </r>
    <r>
      <rPr>
        <sz val="11"/>
        <color rgb="FF000000"/>
        <rFont val="Calibri"/>
      </rPr>
      <t>'</t>
    </r>
    <r>
      <rPr>
        <sz val="11"/>
        <color rgb="FF000000"/>
        <rFont val="Calibri"/>
      </rPr>
      <t xml:space="preserve"> Users Exist</t>
    </r>
  </si>
  <si>
    <r>
      <rPr>
        <sz val="11"/>
        <color rgb="FF000000"/>
        <rFont val="Calibri"/>
      </rPr>
      <t>To remediate this setting, perform the following steps:</t>
    </r>
    <r>
      <rPr>
        <sz val="11"/>
        <color rgb="FF000000"/>
        <rFont val="Calibri"/>
      </rPr>
      <t xml:space="preserve">
</t>
    </r>
    <r>
      <rPr>
        <sz val="11"/>
        <color rgb="FF006096"/>
        <rFont val="Roboto Condensed"/>
      </rPr>
      <t>&lt;Export the User&gt;</t>
    </r>
    <r>
      <rPr>
        <sz val="11"/>
        <color rgb="FF006096"/>
        <rFont val="Roboto Condensed"/>
      </rPr>
      <t xml:space="preserve">
</t>
    </r>
    <r>
      <rPr>
        <sz val="11"/>
        <color rgb="FF006096"/>
        <rFont val="Roboto Condensed"/>
      </rPr>
      <t>DROP USER &lt;USERNAME&gt;;</t>
    </r>
    <r>
      <rPr>
        <sz val="11"/>
        <color rgb="FF006096"/>
        <rFont val="Roboto Condensed"/>
      </rPr>
      <t xml:space="preserve">
</t>
    </r>
    <r>
      <rPr>
        <sz val="11"/>
        <color rgb="FF006096"/>
        <rFont val="Roboto Condensed"/>
      </rPr>
      <t>&lt;Recreate the user as non-Oracle-maintained user using import utilities&gt;</t>
    </r>
    <r>
      <rPr>
        <sz val="11"/>
        <color rgb="FF006096"/>
        <rFont val="Roboto Condensed"/>
      </rPr>
      <t xml:space="preserve">
</t>
    </r>
  </si>
  <si>
    <r>
      <rPr>
        <sz val="11"/>
        <color rgb="FF000000"/>
        <rFont val="Calibri"/>
      </rPr>
      <t xml:space="preserve">Oracle-maintained accounts should not be created. The </t>
    </r>
    <r>
      <rPr>
        <b/>
        <sz val="11"/>
        <color rgb="FF000000"/>
        <rFont val="Calibri"/>
      </rPr>
      <t>ORACLE_MAINTAINED</t>
    </r>
    <r>
      <rPr>
        <sz val="11"/>
        <color rgb="FF000000"/>
        <rFont val="Calibri"/>
      </rPr>
      <t xml:space="preserve"> flag is used to identify such accounts. Only users provided by Oracle should have this flag set to </t>
    </r>
    <r>
      <rPr>
        <b/>
        <sz val="11"/>
        <color rgb="FF000000"/>
        <rFont val="Calibri"/>
      </rPr>
      <t>Y</t>
    </r>
    <r>
      <rPr>
        <sz val="11"/>
        <color rgb="FF000000"/>
        <rFont val="Calibri"/>
      </rPr>
      <t>. Custom database users should not be assigned this designation.</t>
    </r>
  </si>
  <si>
    <r>
      <rPr>
        <sz val="11"/>
        <color rgb="FF000000"/>
        <rFont val="Calibri"/>
      </rPr>
      <t>Dropping a user may result in data loss or impact application availability, requiring thorough assessment before taking action. You may need to export all objects owned by common users in the CDB and all PDBs before making changes.</t>
    </r>
    <r>
      <rPr>
        <sz val="11"/>
        <color rgb="FF000000"/>
        <rFont val="Calibri"/>
      </rPr>
      <t xml:space="preserve">
</t>
    </r>
    <r>
      <rPr>
        <sz val="11"/>
        <color rgb="FF006096"/>
        <rFont val="Roboto Condensed"/>
      </rPr>
      <t>DROP USER &lt;USERNAME&gt;;</t>
    </r>
    <r>
      <rPr>
        <sz val="11"/>
        <color rgb="FF006096"/>
        <rFont val="Roboto Condensed"/>
      </rPr>
      <t xml:space="preserve">
</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</si>
  <si>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CON_ID_TO_CON_NAME(C.CON_ID) AS CONTAINERNAME,USERNAME,</t>
    </r>
    <r>
      <rPr>
        <sz val="11"/>
        <color rgb="FF006096"/>
        <rFont val="Roboto Condensed"/>
      </rPr>
      <t xml:space="preserve">
</t>
    </r>
    <r>
      <rPr>
        <sz val="11"/>
        <color rgb="FF006096"/>
        <rFont val="Roboto Condensed"/>
      </rPr>
      <t>FROM CDB_USERS C</t>
    </r>
    <r>
      <rPr>
        <sz val="11"/>
        <color rgb="FF006096"/>
        <rFont val="Roboto Condensed"/>
      </rPr>
      <t xml:space="preserve">
</t>
    </r>
    <r>
      <rPr>
        <sz val="11"/>
        <color rgb="FF006096"/>
        <rFont val="Roboto Condensed"/>
      </rPr>
      <t>WHERE ORACLE_MAINTAINED = 'Y'</t>
    </r>
    <r>
      <rPr>
        <sz val="11"/>
        <color rgb="FF006096"/>
        <rFont val="Roboto Condensed"/>
      </rPr>
      <t xml:space="preserve">
</t>
    </r>
    <r>
      <rPr>
        <sz val="11"/>
        <color rgb="FF006096"/>
        <rFont val="Roboto Condensed"/>
      </rPr>
      <t>AND USERNAME NOT IN (</t>
    </r>
    <r>
      <rPr>
        <sz val="11"/>
        <color rgb="FF006096"/>
        <rFont val="Roboto Condensed"/>
      </rPr>
      <t xml:space="preserve">
</t>
    </r>
    <r>
      <rPr>
        <sz val="11"/>
        <color rgb="FF006096"/>
        <rFont val="Roboto Condensed"/>
      </rPr>
      <t xml:space="preserve">    'ANONYMOUS', 'APEX_LISTENER', 'APEX_PUBLIC_USER','APEX_REST_PUBLIC_USER',</t>
    </r>
    <r>
      <rPr>
        <sz val="11"/>
        <color rgb="FF006096"/>
        <rFont val="Roboto Condensed"/>
      </rPr>
      <t xml:space="preserve">
</t>
    </r>
    <r>
      <rPr>
        <sz val="11"/>
        <color rgb="FF006096"/>
        <rFont val="Roboto Condensed"/>
      </rPr>
      <t xml:space="preserve">    'APEX_230200', 'APEX_240100', 'APEX_PUBLIC_ROUTER', 'APPQOSSYS','AUDSYS',</t>
    </r>
    <r>
      <rPr>
        <sz val="11"/>
        <color rgb="FF006096"/>
        <rFont val="Roboto Condensed"/>
      </rPr>
      <t xml:space="preserve">
</t>
    </r>
    <r>
      <rPr>
        <sz val="11"/>
        <color rgb="FF006096"/>
        <rFont val="Roboto Condensed"/>
      </rPr>
      <t xml:space="preserve">    	'CTXSYS', 'DBSFWUSER', 'DBSNMP', 'DGPDB_INT', 'DIP', 'DVF', 'DVSYS',</t>
    </r>
    <r>
      <rPr>
        <sz val="11"/>
        <color rgb="FF006096"/>
        <rFont val="Roboto Condensed"/>
      </rPr>
      <t xml:space="preserve">
</t>
    </r>
    <r>
      <rPr>
        <sz val="11"/>
        <color rgb="FF006096"/>
        <rFont val="Roboto Condensed"/>
      </rPr>
      <t xml:space="preserve">    	'FLOWS_FILES', 'GGSHAREDCAP', 'GGSYS', 'GSMADMIN_INTERNAL', 'GSMCATUSER',</t>
    </r>
    <r>
      <rPr>
        <sz val="11"/>
        <color rgb="FF006096"/>
        <rFont val="Roboto Condensed"/>
      </rPr>
      <t xml:space="preserve">
</t>
    </r>
    <r>
      <rPr>
        <sz val="11"/>
        <color rgb="FF006096"/>
        <rFont val="Roboto Condensed"/>
      </rPr>
      <t xml:space="preserve">    	'GSMROOTUSER', 'GSMUSER', 'LBACSYS', 'MDDATA', 'MDSYS', 'OJVMSYS', 'OLAPSYS',</t>
    </r>
    <r>
      <rPr>
        <sz val="11"/>
        <color rgb="FF006096"/>
        <rFont val="Roboto Condensed"/>
      </rPr>
      <t xml:space="preserve">
</t>
    </r>
    <r>
      <rPr>
        <sz val="11"/>
        <color rgb="FF006096"/>
        <rFont val="Roboto Condensed"/>
      </rPr>
      <t xml:space="preserve">    	'OUTLN', 'REMOTE_SCHEDULER_AGENT', 'SYS', 'SYSBACKUP', 'SYSDG', 'SYSKM',</t>
    </r>
    <r>
      <rPr>
        <sz val="11"/>
        <color rgb="FF006096"/>
        <rFont val="Roboto Condensed"/>
      </rPr>
      <t xml:space="preserve">
</t>
    </r>
    <r>
      <rPr>
        <sz val="11"/>
        <color rgb="FF006096"/>
        <rFont val="Roboto Condensed"/>
      </rPr>
      <t xml:space="preserve">    	'SYSRAC', 'SYSTEM', 'SYS$UMF', 'VECSYS', 'WMSYS', 'XDB', 'XS$NULL'</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ORDER BY 1;</t>
    </r>
    <r>
      <rPr>
        <sz val="11"/>
        <color rgb="FF006096"/>
        <rFont val="Roboto Condensed"/>
      </rPr>
      <t xml:space="preserve">
</t>
    </r>
    <r>
      <rPr>
        <sz val="11"/>
        <color rgb="FF000000"/>
        <rFont val="Calibri"/>
      </rPr>
      <t xml:space="preserve">
</t>
    </r>
    <r>
      <rPr>
        <sz val="11"/>
        <color rgb="FF000000"/>
        <rFont val="Calibri"/>
      </rPr>
      <t>A lack of results implies compliance.</t>
    </r>
  </si>
  <si>
    <t>4.3</t>
  </si>
  <si>
    <r>
      <rPr>
        <sz val="11"/>
        <rFont val="Calibri"/>
      </rPr>
      <t>Review The Users Created Through Real Application Security</t>
    </r>
  </si>
  <si>
    <r>
      <rPr>
        <sz val="11"/>
        <color rgb="FF000000"/>
        <rFont val="Calibri"/>
      </rPr>
      <t>Remove RAS-Users that are not needed.</t>
    </r>
    <r>
      <rPr>
        <sz val="11"/>
        <color rgb="FF000000"/>
        <rFont val="Calibri"/>
      </rPr>
      <t xml:space="preserve">
</t>
    </r>
    <r>
      <rPr>
        <sz val="11"/>
        <color rgb="FF006096"/>
        <rFont val="Roboto Condensed"/>
      </rPr>
      <t>BEGIN</t>
    </r>
    <r>
      <rPr>
        <sz val="11"/>
        <color rgb="FF006096"/>
        <rFont val="Roboto Condensed"/>
      </rPr>
      <t xml:space="preserve">
</t>
    </r>
    <r>
      <rPr>
        <sz val="11"/>
        <color rgb="FF006096"/>
        <rFont val="Roboto Condensed"/>
      </rPr>
      <t xml:space="preserve">   SYS.XS_PRINCIPAL.DELETE_PRINCIPAL('&lt;rasuser&gt;');</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</si>
  <si>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 xml:space="preserve">Oracle Real Application Security (RAS) introduces an alternative user model that allows users to log in directly (e.g., with SQL*Plus) when </t>
    </r>
    <r>
      <rPr>
        <b/>
        <sz val="11"/>
        <color rgb="FF000000"/>
        <rFont val="Calibri"/>
      </rPr>
      <t>DIRECT_LOGON = YES</t>
    </r>
    <r>
      <rPr>
        <sz val="11"/>
        <color rgb="FF000000"/>
        <rFont val="Calibri"/>
      </rPr>
      <t>. RAS users do not appear in the D</t>
    </r>
    <r>
      <rPr>
        <b/>
        <sz val="11"/>
        <color rgb="FF000000"/>
        <rFont val="Calibri"/>
      </rPr>
      <t>BA_USERS</t>
    </r>
    <r>
      <rPr>
        <sz val="11"/>
        <color rgb="FF000000"/>
        <rFont val="Calibri"/>
      </rPr>
      <t xml:space="preserve"> or </t>
    </r>
    <r>
      <rPr>
        <b/>
        <sz val="11"/>
        <color rgb="FF000000"/>
        <rFont val="Calibri"/>
      </rPr>
      <t>CDB_USERS</t>
    </r>
    <r>
      <rPr>
        <sz val="11"/>
        <color rgb="FF000000"/>
        <rFont val="Calibri"/>
      </rPr>
      <t xml:space="preserve"> views and are not created using the standard </t>
    </r>
    <r>
      <rPr>
        <b/>
        <sz val="11"/>
        <color rgb="FF000000"/>
        <rFont val="Calibri"/>
      </rPr>
      <t>CREATE USER</t>
    </r>
    <r>
      <rPr>
        <sz val="11"/>
        <color rgb="FF000000"/>
        <rFont val="Calibri"/>
      </rPr>
      <t xml:space="preserve"> command, making them difficult to detect. To ensure proper security monitoring, the </t>
    </r>
    <r>
      <rPr>
        <b/>
        <sz val="11"/>
        <color rgb="FF000000"/>
        <rFont val="Calibri"/>
      </rPr>
      <t>CDB_XS_USERS</t>
    </r>
    <r>
      <rPr>
        <sz val="11"/>
        <color rgb="FF000000"/>
        <rFont val="Calibri"/>
      </rPr>
      <t xml:space="preserve"> view should be reviewed regularly.</t>
    </r>
  </si>
  <si>
    <r>
      <rPr>
        <sz val="11"/>
        <color rgb="FF000000"/>
        <rFont val="Calibri"/>
      </rPr>
      <t>Dropping a RAS user may result in data loss or impact application availability, requiring thorough assessment before taking action. Some applications or scripts may rely on RAS users for specific tasks. Removing it may break these applications, requiring modifications or redesign.</t>
    </r>
  </si>
  <si>
    <r>
      <rPr>
        <sz val="11"/>
        <color rgb="FF000000"/>
        <rFont val="Calibri"/>
      </rPr>
      <t>To assess this recommendation, execute the following statement:</t>
    </r>
    <r>
      <rPr>
        <sz val="11"/>
        <color rgb="FF000000"/>
        <rFont val="Calibri"/>
      </rPr>
      <t xml:space="preserve">
</t>
    </r>
    <r>
      <rPr>
        <sz val="11"/>
        <color rgb="FF006096"/>
        <rFont val="Roboto Condensed"/>
      </rPr>
      <t>SELECT DECODE(C.CON_ID,0,'ENTIRE-'|| 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CON_ID_TO_CON_NAME(C.CON_ID)) AS CONTAINERNAME,</t>
    </r>
    <r>
      <rPr>
        <sz val="11"/>
        <color rgb="FF006096"/>
        <rFont val="Roboto Condensed"/>
      </rPr>
      <t xml:space="preserve">
</t>
    </r>
    <r>
      <rPr>
        <sz val="11"/>
        <color rgb="FF006096"/>
        <rFont val="Roboto Condensed"/>
      </rPr>
      <t xml:space="preserve">   	C.NAME, C.DIRECT_LOGON_USER, C.STATUS, ACCOUNT_STATUS</t>
    </r>
    <r>
      <rPr>
        <sz val="11"/>
        <color rgb="FF006096"/>
        <rFont val="Roboto Condensed"/>
      </rPr>
      <t xml:space="preserve">
</t>
    </r>
    <r>
      <rPr>
        <sz val="11"/>
        <color rgb="FF006096"/>
        <rFont val="Roboto Condensed"/>
      </rPr>
      <t>FROM CDB_XS_USERS C</t>
    </r>
    <r>
      <rPr>
        <sz val="11"/>
        <color rgb="FF006096"/>
        <rFont val="Roboto Condensed"/>
      </rPr>
      <t xml:space="preserve">
</t>
    </r>
    <r>
      <rPr>
        <sz val="11"/>
        <color rgb="FF006096"/>
        <rFont val="Roboto Condensed"/>
      </rPr>
      <t>WHERE C.NAME NOT IN ('XSGUEST');</t>
    </r>
    <r>
      <rPr>
        <sz val="11"/>
        <color rgb="FF006096"/>
        <rFont val="Roboto Condensed"/>
      </rPr>
      <t xml:space="preserve">
</t>
    </r>
    <r>
      <rPr>
        <sz val="11"/>
        <color rgb="FF000000"/>
        <rFont val="Calibri"/>
      </rPr>
      <t xml:space="preserve">
</t>
    </r>
    <r>
      <rPr>
        <sz val="11"/>
        <color rgb="FF000000"/>
        <rFont val="Calibri"/>
      </rPr>
      <t>Review the list of RAS users. If any unauthorized user exists, this is a fail.</t>
    </r>
  </si>
  <si>
    <r>
      <rPr>
        <sz val="11"/>
        <color rgb="FF000000"/>
        <rFont val="Calibri"/>
      </rPr>
      <t>Empty</t>
    </r>
  </si>
  <si>
    <t>4.4</t>
  </si>
  <si>
    <r>
      <rPr>
        <sz val="11"/>
        <rFont val="Calibri"/>
      </rPr>
      <t>Ensure Old Password Versions Are Not Used</t>
    </r>
  </si>
  <si>
    <r>
      <rPr>
        <sz val="11"/>
        <color rgb="FF000000"/>
        <rFont val="Calibri"/>
      </rPr>
      <t>Follow the process "Finding and Resetting User Passwords That Use the 10G Password Version" as outlined in the Oracle Database Upgrade Guide to reset affected user passwords and enforce 12c password versioning.</t>
    </r>
    <r>
      <rPr>
        <sz val="11"/>
        <color rgb="FF000000"/>
        <rFont val="Calibri"/>
      </rPr>
      <t xml:space="preserve">
</t>
    </r>
    <r>
      <rPr>
        <sz val="11"/>
        <color rgb="FF000000"/>
        <rFont val="Calibri"/>
      </rPr>
      <t>- Identify users with old password versions.</t>
    </r>
    <r>
      <rPr>
        <sz val="11"/>
        <color rgb="FF000000"/>
        <rFont val="Calibri"/>
      </rPr>
      <t xml:space="preserve">
</t>
    </r>
    <r>
      <rPr>
        <sz val="11"/>
        <color rgb="FF000000"/>
        <rFont val="Calibri"/>
      </rPr>
      <t xml:space="preserve">- Ensure that </t>
    </r>
    <r>
      <rPr>
        <b/>
        <sz val="11"/>
        <color rgb="FF000000"/>
        <rFont val="Calibri"/>
      </rPr>
      <t>SQLNET.ALLOWED_LOGON_VERSION_SERVER</t>
    </r>
    <r>
      <rPr>
        <sz val="11"/>
        <color rgb="FF000000"/>
        <rFont val="Calibri"/>
      </rPr>
      <t xml:space="preserve"> is set to </t>
    </r>
    <r>
      <rPr>
        <b/>
        <sz val="11"/>
        <color rgb="FF000000"/>
        <rFont val="Calibri"/>
      </rPr>
      <t>12a</t>
    </r>
    <r>
      <rPr>
        <sz val="11"/>
        <color rgb="FF000000"/>
        <rFont val="Calibri"/>
      </rPr>
      <t>.</t>
    </r>
    <r>
      <rPr>
        <sz val="11"/>
        <color rgb="FF000000"/>
        <rFont val="Calibri"/>
      </rPr>
      <t xml:space="preserve">
</t>
    </r>
    <r>
      <rPr>
        <sz val="11"/>
        <color rgb="FF000000"/>
        <rFont val="Calibri"/>
      </rPr>
      <t xml:space="preserve">- Reset their passwords using the </t>
    </r>
    <r>
      <rPr>
        <b/>
        <sz val="11"/>
        <color rgb="FF000000"/>
        <rFont val="Calibri"/>
      </rPr>
      <t>ALTER USER</t>
    </r>
    <r>
      <rPr>
        <sz val="11"/>
        <color rgb="FF000000"/>
        <rFont val="Calibri"/>
      </rPr>
      <t xml:space="preserve"> command.</t>
    </r>
  </si>
  <si>
    <r>
      <rPr>
        <sz val="11"/>
        <color rgb="FF000000"/>
        <rFont val="Calibri"/>
      </rPr>
      <t xml:space="preserve">No password versions (hashes) prior to </t>
    </r>
    <r>
      <rPr>
        <b/>
        <sz val="11"/>
        <color rgb="FF000000"/>
        <rFont val="Calibri"/>
      </rPr>
      <t>12c</t>
    </r>
    <r>
      <rPr>
        <sz val="11"/>
        <color rgb="FF000000"/>
        <rFont val="Calibri"/>
      </rPr>
      <t xml:space="preserve"> should be allowed for user authentication.</t>
    </r>
  </si>
  <si>
    <r>
      <rPr>
        <sz val="11"/>
        <color rgb="FF000000"/>
        <rFont val="Calibri"/>
      </rPr>
      <t>Resetting user passwords without proper migration planning may result in application downtime or loss of access.</t>
    </r>
    <r>
      <rPr>
        <sz val="11"/>
        <color rgb="FF000000"/>
        <rFont val="Calibri"/>
      </rPr>
      <t xml:space="preserve">
</t>
    </r>
    <r>
      <rPr>
        <sz val="11"/>
        <color rgb="FF000000"/>
        <rFont val="Calibri"/>
      </rPr>
      <t>Users with passwords hashed in an older format will be required to reset their passwords. Limiting authentication to 12c password versions may impact connectivity from older clients that rely on deprecated authentication mechanisms. Applications using pre-12c authentication methods must be updated to support 12c or later password hashing mechanisms.</t>
    </r>
    <r>
      <rPr>
        <sz val="11"/>
        <color rgb="FF000000"/>
        <rFont val="Calibri"/>
      </rPr>
      <t xml:space="preserve">
</t>
    </r>
    <r>
      <rPr>
        <sz val="11"/>
        <color rgb="FF000000"/>
        <rFont val="Calibri"/>
      </rPr>
      <t xml:space="preserve">This checks for all users except SYS because SYS either uses bequeath (no password) for local connections or the remote login password file for remote connections. Strength of the remote login password file is examined in recommendation 4.5. Non SYS users have the option of either logging in normally (via </t>
    </r>
    <r>
      <rPr>
        <b/>
        <sz val="11"/>
        <color rgb="FF000000"/>
        <rFont val="Calibri"/>
      </rPr>
      <t>SYS.USER$</t>
    </r>
    <r>
      <rPr>
        <sz val="11"/>
        <color rgb="FF000000"/>
        <rFont val="Calibri"/>
      </rPr>
      <t xml:space="preserve">) or with administrative rights (with </t>
    </r>
    <r>
      <rPr>
        <b/>
        <sz val="11"/>
        <color rgb="FF000000"/>
        <rFont val="Calibri"/>
      </rPr>
      <t>SYSDBA/SYSOPER/…</t>
    </r>
    <r>
      <rPr>
        <sz val="11"/>
        <color rgb="FF000000"/>
        <rFont val="Calibri"/>
      </rPr>
      <t>).</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</si>
  <si>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DECODE(C.CON_ID,</t>
    </r>
    <r>
      <rPr>
        <sz val="11"/>
        <color rgb="FF006096"/>
        <rFont val="Roboto Condensed"/>
      </rPr>
      <t xml:space="preserve">
</t>
    </r>
    <r>
      <rPr>
        <sz val="11"/>
        <color rgb="FF006096"/>
        <rFont val="Roboto Condensed"/>
      </rPr>
      <t xml:space="preserve">            0, 'ENTIRE-' || SYS_CONTEXT('USERENV','DB_NAME'),</t>
    </r>
    <r>
      <rPr>
        <sz val="11"/>
        <color rgb="FF006096"/>
        <rFont val="Roboto Condensed"/>
      </rPr>
      <t xml:space="preserve">
</t>
    </r>
    <r>
      <rPr>
        <sz val="11"/>
        <color rgb="FF006096"/>
        <rFont val="Roboto Condensed"/>
      </rPr>
      <t xml:space="preserve">            1, 'ROOTONLY-' || SYS_CONTEXT('USERENV','DB_NAME'),</t>
    </r>
    <r>
      <rPr>
        <sz val="11"/>
        <color rgb="FF006096"/>
        <rFont val="Roboto Condensed"/>
      </rPr>
      <t xml:space="preserve">
</t>
    </r>
    <r>
      <rPr>
        <sz val="11"/>
        <color rgb="FF006096"/>
        <rFont val="Roboto Condensed"/>
      </rPr>
      <t xml:space="preserve">            CON_ID_TO_CON_NAME(C.CON_ID)) AS CONTAINERNAME,</t>
    </r>
    <r>
      <rPr>
        <sz val="11"/>
        <color rgb="FF006096"/>
        <rFont val="Roboto Condensed"/>
      </rPr>
      <t xml:space="preserve">
</t>
    </r>
    <r>
      <rPr>
        <sz val="11"/>
        <color rgb="FF006096"/>
        <rFont val="Roboto Condensed"/>
      </rPr>
      <t xml:space="preserve">    C.USERNAME,</t>
    </r>
    <r>
      <rPr>
        <sz val="11"/>
        <color rgb="FF006096"/>
        <rFont val="Roboto Condensed"/>
      </rPr>
      <t xml:space="preserve">
</t>
    </r>
    <r>
      <rPr>
        <sz val="11"/>
        <color rgb="FF006096"/>
        <rFont val="Roboto Condensed"/>
      </rPr>
      <t xml:space="preserve">    C.PASSWORD_VERSIONS</t>
    </r>
    <r>
      <rPr>
        <sz val="11"/>
        <color rgb="FF006096"/>
        <rFont val="Roboto Condensed"/>
      </rPr>
      <t xml:space="preserve">
</t>
    </r>
    <r>
      <rPr>
        <sz val="11"/>
        <color rgb="FF006096"/>
        <rFont val="Roboto Condensed"/>
      </rPr>
      <t>FROM CDB_USERS C</t>
    </r>
    <r>
      <rPr>
        <sz val="11"/>
        <color rgb="FF006096"/>
        <rFont val="Roboto Condensed"/>
      </rPr>
      <t xml:space="preserve">
</t>
    </r>
    <r>
      <rPr>
        <sz val="11"/>
        <color rgb="FF006096"/>
        <rFont val="Roboto Condensed"/>
      </rPr>
      <t>WHERE NOT REGEXP_LIKE(C.PASSWORD_VERSIONS, '^\s*12C\s*$')</t>
    </r>
    <r>
      <rPr>
        <sz val="11"/>
        <color rgb="FF006096"/>
        <rFont val="Roboto Condensed"/>
      </rPr>
      <t xml:space="preserve">
</t>
    </r>
    <r>
      <rPr>
        <sz val="11"/>
        <color rgb="FF006096"/>
        <rFont val="Roboto Condensed"/>
      </rPr>
      <t>and username not in ('SYS')</t>
    </r>
    <r>
      <rPr>
        <sz val="11"/>
        <color rgb="FF006096"/>
        <rFont val="Roboto Condensed"/>
      </rPr>
      <t xml:space="preserve">
</t>
    </r>
    <r>
      <rPr>
        <sz val="11"/>
        <color rgb="FF006096"/>
        <rFont val="Roboto Condensed"/>
      </rPr>
      <t>order by USERNAME;</t>
    </r>
    <r>
      <rPr>
        <sz val="11"/>
        <color rgb="FF006096"/>
        <rFont val="Roboto Condensed"/>
      </rPr>
      <t xml:space="preserve">
</t>
    </r>
    <r>
      <rPr>
        <sz val="11"/>
        <color rgb="FF000000"/>
        <rFont val="Calibri"/>
      </rPr>
      <t xml:space="preserve">
</t>
    </r>
    <r>
      <rPr>
        <sz val="11"/>
        <color rgb="FF000000"/>
        <rFont val="Calibri"/>
      </rPr>
      <t>A lack of results implies compliance.</t>
    </r>
  </si>
  <si>
    <t>4.5</t>
  </si>
  <si>
    <r>
      <rPr>
        <sz val="11"/>
        <rFont val="Calibri"/>
      </rPr>
      <t>Ensure The Latest Version of The Password File Is Used</t>
    </r>
  </si>
  <si>
    <r>
      <rPr>
        <sz val="11"/>
        <color rgb="FF000000"/>
        <rFont val="Calibri"/>
      </rPr>
      <t>To update the password file to the latest format (12.2), follow these steps:</t>
    </r>
    <r>
      <rPr>
        <sz val="11"/>
        <color rgb="FF000000"/>
        <rFont val="Calibri"/>
      </rPr>
      <t xml:space="preserve">
</t>
    </r>
    <r>
      <rPr>
        <sz val="11"/>
        <color rgb="FF000000"/>
        <rFont val="Calibri"/>
      </rPr>
      <t>- Ensure that all users in the password file have passwords meeting 12.2 complexity requirements.</t>
    </r>
    <r>
      <rPr>
        <sz val="11"/>
        <color rgb="FF000000"/>
        <rFont val="Calibri"/>
      </rPr>
      <t xml:space="preserve">
</t>
    </r>
    <r>
      <rPr>
        <sz val="11"/>
        <color rgb="FF000000"/>
        <rFont val="Calibri"/>
      </rPr>
      <t xml:space="preserve">- Use the </t>
    </r>
    <r>
      <rPr>
        <b/>
        <sz val="11"/>
        <color rgb="FF000000"/>
        <rFont val="Calibri"/>
      </rPr>
      <t>orapwd</t>
    </r>
    <r>
      <rPr>
        <sz val="11"/>
        <color rgb="FF000000"/>
        <rFont val="Calibri"/>
      </rPr>
      <t xml:space="preserve"> utility to create a new password file in 12.2 format:</t>
    </r>
    <r>
      <rPr>
        <sz val="11"/>
        <color rgb="FF000000"/>
        <rFont val="Calibri"/>
      </rPr>
      <t xml:space="preserve">
</t>
    </r>
    <r>
      <rPr>
        <sz val="11"/>
        <color rgb="FF006096"/>
        <rFont val="Roboto Condensed"/>
      </rPr>
      <t>orapwd file=orapwd122 FORMAT=12.2</t>
    </r>
    <r>
      <rPr>
        <sz val="11"/>
        <color rgb="FF006096"/>
        <rFont val="Roboto Condensed"/>
      </rPr>
      <t xml:space="preserve">
</t>
    </r>
    <r>
      <rPr>
        <sz val="11"/>
        <color rgb="FF000000"/>
        <rFont val="Calibri"/>
      </rPr>
      <t xml:space="preserve">
</t>
    </r>
    <r>
      <rPr>
        <sz val="11"/>
        <color rgb="FF000000"/>
        <rFont val="Calibri"/>
      </rPr>
      <t>- If the password file name or location has recently changed and the changes are not reflected, refresh the metadata cache:</t>
    </r>
    <r>
      <rPr>
        <sz val="11"/>
        <color rgb="FF000000"/>
        <rFont val="Calibri"/>
      </rPr>
      <t xml:space="preserve">
</t>
    </r>
    <r>
      <rPr>
        <sz val="11"/>
        <color rgb="FF006096"/>
        <rFont val="Roboto Condensed"/>
      </rPr>
      <t>ALTER SYSTEM FLUSH PASSWORDFILE_METADATA_CACHE;</t>
    </r>
    <r>
      <rPr>
        <sz val="11"/>
        <color rgb="FF006096"/>
        <rFont val="Roboto Condensed"/>
      </rPr>
      <t xml:space="preserve">
</t>
    </r>
    <r>
      <rPr>
        <sz val="11"/>
        <color rgb="FF000000"/>
        <rFont val="Calibri"/>
      </rPr>
      <t xml:space="preserve">
</t>
    </r>
    <r>
      <rPr>
        <sz val="11"/>
        <color rgb="FF000000"/>
        <rFont val="Calibri"/>
      </rPr>
      <t>- Validate the password file format using the audit query again.</t>
    </r>
  </si>
  <si>
    <r>
      <rPr>
        <sz val="11"/>
        <color rgb="FF000000"/>
        <rFont val="Calibri"/>
      </rPr>
      <t>The database password file is used to authenticate users with administrative privileges (</t>
    </r>
    <r>
      <rPr>
        <b/>
        <sz val="11"/>
        <color rgb="FF000000"/>
        <rFont val="Calibri"/>
      </rPr>
      <t>SYSDBA</t>
    </r>
    <r>
      <rPr>
        <sz val="11"/>
        <color rgb="FF000000"/>
        <rFont val="Calibri"/>
      </rPr>
      <t xml:space="preserve">, </t>
    </r>
    <r>
      <rPr>
        <b/>
        <sz val="11"/>
        <color rgb="FF000000"/>
        <rFont val="Calibri"/>
      </rPr>
      <t>SYSOPER</t>
    </r>
    <r>
      <rPr>
        <sz val="11"/>
        <color rgb="FF000000"/>
        <rFont val="Calibri"/>
      </rPr>
      <t>, etc.) from a remote machine. It enables secure remote database management and contains a list of privileged users with their corresponding encrypted passwords.</t>
    </r>
    <r>
      <rPr>
        <sz val="11"/>
        <color rgb="FF000000"/>
        <rFont val="Calibri"/>
      </rPr>
      <t xml:space="preserve">
</t>
    </r>
    <r>
      <rPr>
        <sz val="11"/>
        <color rgb="FF000000"/>
        <rFont val="Calibri"/>
      </rPr>
      <t xml:space="preserve">Starting with Oracle 12.2, Oracle enforces </t>
    </r>
    <r>
      <rPr>
        <b/>
        <sz val="11"/>
        <color rgb="FF000000"/>
        <rFont val="Calibri"/>
      </rPr>
      <t>stronger password hashing algorithms</t>
    </r>
    <r>
      <rPr>
        <sz val="11"/>
        <color rgb="FF000000"/>
        <rFont val="Calibri"/>
      </rPr>
      <t xml:space="preserve"> in password files to improve security. It is recommended to ensure that the password file format is updated to </t>
    </r>
    <r>
      <rPr>
        <b/>
        <sz val="11"/>
        <color rgb="FF000000"/>
        <rFont val="Calibri"/>
      </rPr>
      <t>12.2</t>
    </r>
    <r>
      <rPr>
        <sz val="11"/>
        <color rgb="FF000000"/>
        <rFont val="Calibri"/>
      </rPr>
      <t xml:space="preserve"> to leverage enhanced security mechanisms.</t>
    </r>
  </si>
  <si>
    <r>
      <rPr>
        <sz val="11"/>
        <color rgb="FF000000"/>
        <rFont val="Calibri"/>
      </rPr>
      <t xml:space="preserve">In environments using </t>
    </r>
    <r>
      <rPr>
        <b/>
        <sz val="11"/>
        <color rgb="FF000000"/>
        <rFont val="Calibri"/>
      </rPr>
      <t>ASM</t>
    </r>
    <r>
      <rPr>
        <sz val="11"/>
        <color rgb="FF000000"/>
        <rFont val="Calibri"/>
      </rPr>
      <t xml:space="preserve">, </t>
    </r>
    <r>
      <rPr>
        <b/>
        <sz val="11"/>
        <color rgb="FF000000"/>
        <rFont val="Calibri"/>
      </rPr>
      <t>RAC</t>
    </r>
    <r>
      <rPr>
        <sz val="11"/>
        <color rgb="FF000000"/>
        <rFont val="Calibri"/>
      </rPr>
      <t xml:space="preserve">, or </t>
    </r>
    <r>
      <rPr>
        <b/>
        <sz val="11"/>
        <color rgb="FF000000"/>
        <rFont val="Calibri"/>
      </rPr>
      <t>RMAN</t>
    </r>
    <r>
      <rPr>
        <sz val="11"/>
        <color rgb="FF000000"/>
        <rFont val="Calibri"/>
      </rPr>
      <t>, upgrading the password file format may require additional considerations.</t>
    </r>
    <r>
      <rPr>
        <sz val="11"/>
        <color rgb="FF000000"/>
        <rFont val="Calibri"/>
      </rPr>
      <t xml:space="preserve">
</t>
    </r>
    <r>
      <rPr>
        <sz val="11"/>
        <color rgb="FF000000"/>
        <rFont val="Calibri"/>
      </rPr>
      <t xml:space="preserve">Existing users in the password file must already have passwords that comply with </t>
    </r>
    <r>
      <rPr>
        <b/>
        <sz val="11"/>
        <color rgb="FF000000"/>
        <rFont val="Calibri"/>
      </rPr>
      <t>12.2 format</t>
    </r>
    <r>
      <rPr>
        <sz val="11"/>
        <color rgb="FF000000"/>
        <rFont val="Calibri"/>
      </rPr>
      <t xml:space="preserve"> before upgrading.</t>
    </r>
    <r>
      <rPr>
        <sz val="11"/>
        <color rgb="FF000000"/>
        <rFont val="Calibri"/>
      </rPr>
      <t xml:space="preserve">
</t>
    </r>
    <r>
      <rPr>
        <sz val="11"/>
        <color rgb="FF000000"/>
        <rFont val="Calibri"/>
      </rPr>
      <t>Any changes to the password file format should be thoroughly tested in a non-production environment before implementation.</t>
    </r>
  </si>
  <si>
    <r>
      <rPr>
        <sz val="11"/>
        <color rgb="FF000000"/>
        <rFont val="Calibri"/>
      </rPr>
      <t>To assess this recommendation, execute the following statement:</t>
    </r>
    <r>
      <rPr>
        <sz val="11"/>
        <color rgb="FF000000"/>
        <rFont val="Calibri"/>
      </rPr>
      <t xml:space="preserve">
</t>
    </r>
    <r>
      <rPr>
        <sz val="11"/>
        <color rgb="FF006096"/>
        <rFont val="Roboto Condensed"/>
      </rPr>
      <t>SELECT inst_id,format</t>
    </r>
    <r>
      <rPr>
        <sz val="11"/>
        <color rgb="FF006096"/>
        <rFont val="Roboto Condensed"/>
      </rPr>
      <t xml:space="preserve">
</t>
    </r>
    <r>
      <rPr>
        <sz val="11"/>
        <color rgb="FF006096"/>
        <rFont val="Roboto Condensed"/>
      </rPr>
      <t>FROM GV$PASSWORDFILE_INFO</t>
    </r>
    <r>
      <rPr>
        <sz val="11"/>
        <color rgb="FF006096"/>
        <rFont val="Roboto Condensed"/>
      </rPr>
      <t xml:space="preserve">
</t>
    </r>
    <r>
      <rPr>
        <sz val="11"/>
        <color rgb="FF006096"/>
        <rFont val="Roboto Condensed"/>
      </rPr>
      <t>WHERE FORMAT !='12.2';</t>
    </r>
    <r>
      <rPr>
        <sz val="11"/>
        <color rgb="FF006096"/>
        <rFont val="Roboto Condensed"/>
      </rPr>
      <t xml:space="preserve">
</t>
    </r>
    <r>
      <rPr>
        <sz val="11"/>
        <color rgb="FF000000"/>
        <rFont val="Calibri"/>
      </rPr>
      <t xml:space="preserve">
</t>
    </r>
    <r>
      <rPr>
        <sz val="11"/>
        <color rgb="FF000000"/>
        <rFont val="Calibri"/>
      </rPr>
      <t>A lack of results implies compliance.</t>
    </r>
  </si>
  <si>
    <r>
      <rPr>
        <b/>
        <sz val="11"/>
        <color rgb="FF000000"/>
        <rFont val="Calibri"/>
      </rPr>
      <t>12.2</t>
    </r>
  </si>
  <si>
    <t>4.6</t>
  </si>
  <si>
    <r>
      <rPr>
        <sz val="11"/>
        <rFont val="Calibri"/>
      </rPr>
      <t>Ensure That Users In Different RAC Instances Are Identical In PW Files</t>
    </r>
  </si>
  <si>
    <r>
      <rPr>
        <sz val="11"/>
        <color rgb="FF000000"/>
        <rFont val="Calibri"/>
      </rPr>
      <t>After changes to the password file, all nodes should be synchronized.</t>
    </r>
  </si>
  <si>
    <r>
      <rPr>
        <sz val="11"/>
        <color rgb="FF000000"/>
        <rFont val="Calibri"/>
      </rPr>
      <t>In Oracle Real Application Clusters (RAC) environments, each instance maintains its own password file for authenticating users with administrative privileges (</t>
    </r>
    <r>
      <rPr>
        <b/>
        <sz val="11"/>
        <color rgb="FF000000"/>
        <rFont val="Calibri"/>
      </rPr>
      <t>SYSDBA</t>
    </r>
    <r>
      <rPr>
        <sz val="11"/>
        <color rgb="FF000000"/>
        <rFont val="Calibri"/>
      </rPr>
      <t xml:space="preserve">, </t>
    </r>
    <r>
      <rPr>
        <b/>
        <sz val="11"/>
        <color rgb="FF000000"/>
        <rFont val="Calibri"/>
      </rPr>
      <t>SYSOPER</t>
    </r>
    <r>
      <rPr>
        <sz val="11"/>
        <color rgb="FF000000"/>
        <rFont val="Calibri"/>
      </rPr>
      <t xml:space="preserve">, </t>
    </r>
    <r>
      <rPr>
        <b/>
        <sz val="11"/>
        <color rgb="FF000000"/>
        <rFont val="Calibri"/>
      </rPr>
      <t>SYSBACKUP</t>
    </r>
    <r>
      <rPr>
        <sz val="11"/>
        <color rgb="FF000000"/>
        <rFont val="Calibri"/>
      </rPr>
      <t>, etc.). If password files are not synchronized across all RAC nodes, certain administrative users may exist on only one node, causing authentication failures when attempting to log in from other nodes.</t>
    </r>
    <r>
      <rPr>
        <sz val="11"/>
        <color rgb="FF000000"/>
        <rFont val="Calibri"/>
      </rPr>
      <t xml:space="preserve">
</t>
    </r>
    <r>
      <rPr>
        <sz val="11"/>
        <color rgb="FF000000"/>
        <rFont val="Calibri"/>
      </rPr>
      <t>To ensure seamless remote administration and high availability, all RAC instances must have identical password files.</t>
    </r>
  </si>
  <si>
    <r>
      <rPr>
        <sz val="11"/>
        <color rgb="FF000000"/>
        <rFont val="Calibri"/>
      </rPr>
      <t>If password files are not synchronized, privileged users may be unable to authenticate on certain RAC nodes.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</si>
  <si>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username</t>
    </r>
    <r>
      <rPr>
        <sz val="11"/>
        <color rgb="FF006096"/>
        <rFont val="Roboto Condensed"/>
      </rPr>
      <t xml:space="preserve">
</t>
    </r>
    <r>
      <rPr>
        <sz val="11"/>
        <color rgb="FF006096"/>
        <rFont val="Roboto Condensed"/>
      </rPr>
      <t>from GV$PWFILE_USERS</t>
    </r>
    <r>
      <rPr>
        <sz val="11"/>
        <color rgb="FF006096"/>
        <rFont val="Roboto Condensed"/>
      </rPr>
      <t xml:space="preserve">
</t>
    </r>
    <r>
      <rPr>
        <sz val="11"/>
        <color rgb="FF006096"/>
        <rFont val="Roboto Condensed"/>
      </rPr>
      <t>group by username</t>
    </r>
    <r>
      <rPr>
        <sz val="11"/>
        <color rgb="FF006096"/>
        <rFont val="Roboto Condensed"/>
      </rPr>
      <t xml:space="preserve">
</t>
    </r>
    <r>
      <rPr>
        <sz val="11"/>
        <color rgb="FF006096"/>
        <rFont val="Roboto Condensed"/>
      </rPr>
      <t>having count(distinct inst_id) &lt; (select count(distinct inst_id) from GV$PWFILE_USERS);</t>
    </r>
    <r>
      <rPr>
        <sz val="11"/>
        <color rgb="FF006096"/>
        <rFont val="Roboto Condensed"/>
      </rPr>
      <t xml:space="preserve">
</t>
    </r>
    <r>
      <rPr>
        <sz val="11"/>
        <color rgb="FF000000"/>
        <rFont val="Calibri"/>
      </rPr>
      <t xml:space="preserve">
</t>
    </r>
    <r>
      <rPr>
        <sz val="11"/>
        <color rgb="FF000000"/>
        <rFont val="Calibri"/>
      </rPr>
      <t>If any users are not identical across RAC Instances, this is a fail.</t>
    </r>
  </si>
  <si>
    <t>4.7</t>
  </si>
  <si>
    <r>
      <rPr>
        <sz val="11"/>
        <rFont val="Calibri"/>
      </rPr>
      <t>Ensure No Public Database Links Exist</t>
    </r>
  </si>
  <si>
    <r>
      <rPr>
        <sz val="11"/>
        <color rgb="FF000000"/>
        <rFont val="Calibri"/>
      </rPr>
      <t>To remove a public database link, execute the following SQL command:</t>
    </r>
    <r>
      <rPr>
        <sz val="11"/>
        <color rgb="FF000000"/>
        <rFont val="Calibri"/>
      </rPr>
      <t xml:space="preserve">
</t>
    </r>
    <r>
      <rPr>
        <sz val="11"/>
        <color rgb="FF006096"/>
        <rFont val="Roboto Condensed"/>
      </rPr>
      <t>DROP PUBLIC DATABASE LINK &lt;DB_LINK&gt;;</t>
    </r>
    <r>
      <rPr>
        <sz val="11"/>
        <color rgb="FF006096"/>
        <rFont val="Roboto Condensed"/>
      </rPr>
      <t xml:space="preserve">
</t>
    </r>
  </si>
  <si>
    <r>
      <rPr>
        <sz val="11"/>
        <color rgb="FF000000"/>
        <rFont val="Calibri"/>
      </rPr>
      <t>Public database links provide a mechanism for establishing connections between databases, enabling data access across multiple environments.</t>
    </r>
  </si>
  <si>
    <r>
      <rPr>
        <sz val="11"/>
        <color rgb="FF000000"/>
        <rFont val="Calibri"/>
      </rPr>
      <t>Applications relying on public database links may fail after removal. Alternative connection methods (e.g., private database links) may need to be implemented.</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</si>
  <si>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SELECT DECODE(V.CON_ID, 0, 'ENTIRE-' || SYS_CONTEXT('USERENV','DB_NAME'),</t>
    </r>
    <r>
      <rPr>
        <sz val="11"/>
        <color rgb="FF006096"/>
        <rFont val="Roboto Condensed"/>
      </rPr>
      <t xml:space="preserve">
</t>
    </r>
    <r>
      <rPr>
        <sz val="11"/>
        <color rgb="FF006096"/>
        <rFont val="Roboto Condensed"/>
      </rPr>
      <t xml:space="preserve">                 	1, 'ROOTONLY-' || SYS_CONTEXT('USERENV','DB_NAME'),</t>
    </r>
    <r>
      <rPr>
        <sz val="11"/>
        <color rgb="FF006096"/>
        <rFont val="Roboto Condensed"/>
      </rPr>
      <t xml:space="preserve">
</t>
    </r>
    <r>
      <rPr>
        <sz val="11"/>
        <color rgb="FF006096"/>
        <rFont val="Roboto Condensed"/>
      </rPr>
      <t xml:space="preserve">                 	CON_ID_TO_CON_NAME(V.CON_ID)) AS CONTAINERNAME,</t>
    </r>
    <r>
      <rPr>
        <sz val="11"/>
        <color rgb="FF006096"/>
        <rFont val="Roboto Condensed"/>
      </rPr>
      <t xml:space="preserve">
</t>
    </r>
    <r>
      <rPr>
        <sz val="11"/>
        <color rgb="FF006096"/>
        <rFont val="Roboto Condensed"/>
      </rPr>
      <t xml:space="preserve">   	DB_LINK, HOST</t>
    </r>
    <r>
      <rPr>
        <sz val="11"/>
        <color rgb="FF006096"/>
        <rFont val="Roboto Condensed"/>
      </rPr>
      <t xml:space="preserve">
</t>
    </r>
    <r>
      <rPr>
        <sz val="11"/>
        <color rgb="FF006096"/>
        <rFont val="Roboto Condensed"/>
      </rPr>
      <t>FROM CDB_DB_LINKS V</t>
    </r>
    <r>
      <rPr>
        <sz val="11"/>
        <color rgb="FF006096"/>
        <rFont val="Roboto Condensed"/>
      </rPr>
      <t xml:space="preserve">
</t>
    </r>
    <r>
      <rPr>
        <sz val="11"/>
        <color rgb="FF006096"/>
        <rFont val="Roboto Condensed"/>
      </rPr>
      <t>WHERE OWNER = 'PUBLIC';</t>
    </r>
    <r>
      <rPr>
        <sz val="11"/>
        <color rgb="FF006096"/>
        <rFont val="Roboto Condensed"/>
      </rPr>
      <t xml:space="preserve">
</t>
    </r>
    <r>
      <rPr>
        <sz val="11"/>
        <color rgb="FF000000"/>
        <rFont val="Calibri"/>
      </rPr>
      <t xml:space="preserve">
</t>
    </r>
    <r>
      <rPr>
        <sz val="11"/>
        <color rgb="FF000000"/>
        <rFont val="Calibri"/>
      </rPr>
      <t>Lack of results implies compliance.</t>
    </r>
  </si>
  <si>
    <t>4.8</t>
  </si>
  <si>
    <r>
      <rPr>
        <sz val="11"/>
        <rFont val="Calibri"/>
      </rPr>
      <t>Ensure That Database Link Passwords Are Using The Latest Encryption</t>
    </r>
  </si>
  <si>
    <r>
      <rPr>
        <sz val="11"/>
        <color rgb="FF000000"/>
        <rFont val="Calibri"/>
      </rPr>
      <t>After upgrading to Oracle 26ai, drop and recreate the database link to ensure that passwords are encrypted using the latest method.</t>
    </r>
  </si>
  <si>
    <r>
      <rPr>
        <sz val="11"/>
        <color rgb="FF000000"/>
        <rFont val="Calibri"/>
      </rPr>
      <t xml:space="preserve">In Oracle databases prior to version 26ai, encrypted passwords for database links are stored in the </t>
    </r>
    <r>
      <rPr>
        <b/>
        <sz val="11"/>
        <color rgb="FF000000"/>
        <rFont val="Calibri"/>
      </rPr>
      <t>PASSWORDX</t>
    </r>
    <r>
      <rPr>
        <sz val="11"/>
        <color rgb="FF000000"/>
        <rFont val="Calibri"/>
      </rPr>
      <t xml:space="preserve"> column, which can be decrypted. Oracle 26ai enhances security by storing encrypted database link passwords in the </t>
    </r>
    <r>
      <rPr>
        <b/>
        <sz val="11"/>
        <color rgb="FF000000"/>
        <rFont val="Calibri"/>
      </rPr>
      <t>SPARE1</t>
    </r>
    <r>
      <rPr>
        <sz val="11"/>
        <color rgb="FF000000"/>
        <rFont val="Calibri"/>
      </rPr>
      <t xml:space="preserve"> column, making decryption significantly more difficult.</t>
    </r>
  </si>
  <si>
    <r>
      <rPr>
        <sz val="11"/>
        <color rgb="FF000000"/>
        <rFont val="Calibri"/>
      </rPr>
      <t>If a database link password is stored using an older encryption method, it could be decrypted and exploited, posing a security risk.</t>
    </r>
  </si>
  <si>
    <r>
      <rPr>
        <sz val="11"/>
        <color rgb="FF000000"/>
        <rFont val="Calibri"/>
      </rPr>
      <t xml:space="preserve">To verify if database link passwords are still using the </t>
    </r>
    <r>
      <rPr>
        <b/>
        <sz val="11"/>
        <color rgb="FF000000"/>
        <rFont val="Calibri"/>
      </rPr>
      <t>PASSWORDX</t>
    </r>
    <r>
      <rPr>
        <sz val="11"/>
        <color rgb="FF000000"/>
        <rFont val="Calibri"/>
      </rPr>
      <t xml:space="preserve"> column for encryption, execute the following SQL statement:</t>
    </r>
    <r>
      <rPr>
        <sz val="11"/>
        <color rgb="FF000000"/>
        <rFont val="Calibri"/>
      </rPr>
      <t xml:space="preserve">
</t>
    </r>
    <r>
      <rPr>
        <sz val="11"/>
        <color rgb="FF006096"/>
        <rFont val="Roboto Condensed"/>
      </rPr>
      <t xml:space="preserve">SELECT DECODE(v.con_id, 0, 'Entire-' || SYS_CONTEXT('USERENV', 'DB_NAME'),  </t>
    </r>
    <r>
      <rPr>
        <sz val="11"/>
        <color rgb="FF006096"/>
        <rFont val="Roboto Condensed"/>
      </rPr>
      <t xml:space="preserve">
</t>
    </r>
    <r>
      <rPr>
        <sz val="11"/>
        <color rgb="FF006096"/>
        <rFont val="Roboto Condensed"/>
      </rPr>
      <t xml:space="preserve">                      	1, 'RootOnly-' || SYS_CONTEXT('USERENV', 'DB_NAME'),  </t>
    </r>
    <r>
      <rPr>
        <sz val="11"/>
        <color rgb="FF006096"/>
        <rFont val="Roboto Condensed"/>
      </rPr>
      <t xml:space="preserve">
</t>
    </r>
    <r>
      <rPr>
        <sz val="11"/>
        <color rgb="FF006096"/>
        <rFont val="Roboto Condensed"/>
      </rPr>
      <t xml:space="preserve">                      	CON_ID_TO_CON_NAME(v.con_id)) AS container_name,  </t>
    </r>
    <r>
      <rPr>
        <sz val="11"/>
        <color rgb="FF006096"/>
        <rFont val="Roboto Condensed"/>
      </rPr>
      <t xml:space="preserve">
</t>
    </r>
    <r>
      <rPr>
        <sz val="11"/>
        <color rgb="FF006096"/>
        <rFont val="Roboto Condensed"/>
      </rPr>
      <t xml:space="preserve">   	name AS db_link,  </t>
    </r>
    <r>
      <rPr>
        <sz val="11"/>
        <color rgb="FF006096"/>
        <rFont val="Roboto Condensed"/>
      </rPr>
      <t xml:space="preserve">
</t>
    </r>
    <r>
      <rPr>
        <sz val="11"/>
        <color rgb="FF006096"/>
        <rFont val="Roboto Condensed"/>
      </rPr>
      <t xml:space="preserve">   	host,  </t>
    </r>
    <r>
      <rPr>
        <sz val="11"/>
        <color rgb="FF006096"/>
        <rFont val="Roboto Condensed"/>
      </rPr>
      <t xml:space="preserve">
</t>
    </r>
    <r>
      <rPr>
        <sz val="11"/>
        <color rgb="FF006096"/>
        <rFont val="Roboto Condensed"/>
      </rPr>
      <t xml:space="preserve">   	userid  </t>
    </r>
    <r>
      <rPr>
        <sz val="11"/>
        <color rgb="FF006096"/>
        <rFont val="Roboto Condensed"/>
      </rPr>
      <t xml:space="preserve">
</t>
    </r>
    <r>
      <rPr>
        <sz val="11"/>
        <color rgb="FF006096"/>
        <rFont val="Roboto Condensed"/>
      </rPr>
      <t xml:space="preserve">FROM CONTAINERS("SYS"."LINK$") v  </t>
    </r>
    <r>
      <rPr>
        <sz val="11"/>
        <color rgb="FF006096"/>
        <rFont val="Roboto Condensed"/>
      </rPr>
      <t xml:space="preserve">
</t>
    </r>
    <r>
      <rPr>
        <sz val="11"/>
        <color rgb="FF006096"/>
        <rFont val="Roboto Condensed"/>
      </rPr>
      <t>WHERE passwordx IS NOT NULL;</t>
    </r>
    <r>
      <rPr>
        <sz val="11"/>
        <color rgb="FF006096"/>
        <rFont val="Roboto Condensed"/>
      </rPr>
      <t xml:space="preserve">
</t>
    </r>
    <r>
      <rPr>
        <sz val="11"/>
        <color rgb="FF000000"/>
        <rFont val="Calibri"/>
      </rPr>
      <t xml:space="preserve">
</t>
    </r>
    <r>
      <rPr>
        <sz val="11"/>
        <color rgb="FF000000"/>
        <rFont val="Calibri"/>
      </rPr>
      <t>Lack of results implies compliance.</t>
    </r>
  </si>
  <si>
    <t>Unified Auditing</t>
  </si>
  <si>
    <t>5.1</t>
  </si>
  <si>
    <r>
      <rPr>
        <sz val="11"/>
        <rFont val="Calibri"/>
      </rPr>
      <t>Ensure All Auditable System Actions Commands Are Audited</t>
    </r>
  </si>
  <si>
    <r>
      <rPr>
        <sz val="11"/>
        <color rgb="FF000000"/>
        <rFont val="Calibri"/>
      </rPr>
      <t>Execute the following SQL statement to remediate this recommendation:</t>
    </r>
    <r>
      <rPr>
        <sz val="11"/>
        <color rgb="FF000000"/>
        <rFont val="Calibri"/>
      </rPr>
      <t xml:space="preserve">
</t>
    </r>
    <r>
      <rPr>
        <sz val="11"/>
        <color rgb="FF006096"/>
        <rFont val="Roboto Condensed"/>
      </rPr>
      <t>ALTER AUDIT POLICY CIS_LOCAL_SYSTEM_ACTIONS</t>
    </r>
    <r>
      <rPr>
        <sz val="11"/>
        <color rgb="FF006096"/>
        <rFont val="Roboto Condensed"/>
      </rPr>
      <t xml:space="preserve">
</t>
    </r>
    <r>
      <rPr>
        <sz val="11"/>
        <color rgb="FF006096"/>
        <rFont val="Roboto Condensed"/>
      </rPr>
      <t>ADD</t>
    </r>
    <r>
      <rPr>
        <sz val="11"/>
        <color rgb="FF006096"/>
        <rFont val="Roboto Condensed"/>
      </rPr>
      <t xml:space="preserve">
</t>
    </r>
    <r>
      <rPr>
        <sz val="11"/>
        <color rgb="FF006096"/>
        <rFont val="Roboto Condensed"/>
      </rPr>
      <t>ACTIONS</t>
    </r>
    <r>
      <rPr>
        <sz val="11"/>
        <color rgb="FF006096"/>
        <rFont val="Roboto Condensed"/>
      </rPr>
      <t xml:space="preserve">
</t>
    </r>
    <r>
      <rPr>
        <sz val="11"/>
        <color rgb="FF006096"/>
        <rFont val="Roboto Condensed"/>
      </rPr>
      <t>&lt;DDL&gt;;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ALTER AUDIT POLICY CIS_LOCAL_SYSTEM_ACTIONS</t>
    </r>
    <r>
      <rPr>
        <sz val="11"/>
        <color rgb="FF006096"/>
        <rFont val="Roboto Condensed"/>
      </rPr>
      <t xml:space="preserve">
</t>
    </r>
    <r>
      <rPr>
        <sz val="11"/>
        <color rgb="FF006096"/>
        <rFont val="Roboto Condensed"/>
      </rPr>
      <t>ADD</t>
    </r>
    <r>
      <rPr>
        <sz val="11"/>
        <color rgb="FF006096"/>
        <rFont val="Roboto Condensed"/>
      </rPr>
      <t xml:space="preserve">
</t>
    </r>
    <r>
      <rPr>
        <sz val="11"/>
        <color rgb="FF006096"/>
        <rFont val="Roboto Condensed"/>
      </rPr>
      <t xml:space="preserve">PRIVILEGES </t>
    </r>
    <r>
      <rPr>
        <sz val="11"/>
        <color rgb="FF006096"/>
        <rFont val="Roboto Condensed"/>
      </rPr>
      <t xml:space="preserve">
</t>
    </r>
    <r>
      <rPr>
        <sz val="11"/>
        <color rgb="FF006096"/>
        <rFont val="Roboto Condensed"/>
      </rPr>
      <t>&lt;DDL&gt;;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 do not have </t>
    </r>
    <r>
      <rPr>
        <b/>
        <sz val="11"/>
        <color rgb="FF000000"/>
        <rFont val="Calibri"/>
      </rPr>
      <t>CIS_CDB_DDL_ACTIONS</t>
    </r>
    <r>
      <rPr>
        <sz val="11"/>
        <color rgb="FF000000"/>
        <rFont val="Calibri"/>
      </rPr>
      <t xml:space="preserve"> or </t>
    </r>
    <r>
      <rPr>
        <b/>
        <sz val="11"/>
        <color rgb="FF000000"/>
        <rFont val="Calibri"/>
      </rPr>
      <t>CIS_PDB_DDL_ACTIONS</t>
    </r>
    <r>
      <rPr>
        <sz val="11"/>
        <color rgb="FF000000"/>
        <rFont val="Calibri"/>
      </rPr>
      <t xml:space="preserve"> policy, please create one using the </t>
    </r>
    <r>
      <rPr>
        <b/>
        <sz val="11"/>
        <color rgb="FF000000"/>
        <rFont val="Calibri"/>
      </rPr>
      <t>CREATE AUDIT POLICY</t>
    </r>
    <r>
      <rPr>
        <sz val="11"/>
        <color rgb="FF000000"/>
        <rFont val="Calibri"/>
      </rPr>
      <t xml:space="preserve"> statement. Refer to Section 8.1 where a PL/SQL block is provided to help create or modify the audit policy to remediate this item in both container and pluggable database.</t>
    </r>
  </si>
  <si>
    <r>
      <rPr>
        <sz val="11"/>
        <color rgb="FF000000"/>
        <rFont val="Calibri"/>
      </rPr>
      <t>Oracle defines (</t>
    </r>
    <r>
      <rPr>
        <b/>
        <sz val="11"/>
        <color rgb="FF000000"/>
        <rFont val="Calibri"/>
      </rPr>
      <t>*</t>
    </r>
    <r>
      <rPr>
        <sz val="11"/>
        <color rgb="FF000000"/>
        <rFont val="Calibri"/>
      </rPr>
      <t xml:space="preserve">) the various command categories such as </t>
    </r>
    <r>
      <rPr>
        <b/>
        <sz val="11"/>
        <color rgb="FF000000"/>
        <rFont val="Calibri"/>
      </rPr>
      <t>DDL</t>
    </r>
    <r>
      <rPr>
        <sz val="11"/>
        <color rgb="FF000000"/>
        <rFont val="Calibri"/>
      </rPr>
      <t xml:space="preserve">, </t>
    </r>
    <r>
      <rPr>
        <b/>
        <sz val="11"/>
        <color rgb="FF000000"/>
        <rFont val="Calibri"/>
      </rPr>
      <t>DML</t>
    </r>
    <r>
      <rPr>
        <sz val="11"/>
        <color rgb="FF000000"/>
        <rFont val="Calibri"/>
      </rPr>
      <t xml:space="preserve">, </t>
    </r>
    <r>
      <rPr>
        <b/>
        <sz val="11"/>
        <color rgb="FF000000"/>
        <rFont val="Calibri"/>
      </rPr>
      <t>TCL</t>
    </r>
    <r>
      <rPr>
        <sz val="11"/>
        <color rgb="FF000000"/>
        <rFont val="Calibri"/>
      </rPr>
      <t>, etc. partly deviating from the ANSI standard.</t>
    </r>
    <r>
      <rPr>
        <sz val="11"/>
        <color rgb="FF000000"/>
        <rFont val="Calibri"/>
      </rPr>
      <t xml:space="preserve">
</t>
    </r>
    <r>
      <rPr>
        <sz val="11"/>
        <color rgb="FF000000"/>
        <rFont val="Calibri"/>
      </rPr>
      <t>However, these command categories are incomplete and only represent a part of the auditable commands.</t>
    </r>
    <r>
      <rPr>
        <sz val="11"/>
        <color rgb="FF000000"/>
        <rFont val="Calibri"/>
      </rPr>
      <t xml:space="preserve">
</t>
    </r>
    <r>
      <rPr>
        <sz val="11"/>
        <color rgb="FF000000"/>
        <rFont val="Calibri"/>
      </rPr>
      <t>For this reason, the term “Auditable System Actions” is used in the following. This type of definition allows a flexible and future-oriented possibility to add new commands and commands that will be added to future patch sets.</t>
    </r>
    <r>
      <rPr>
        <sz val="11"/>
        <color rgb="FF000000"/>
        <rFont val="Calibri"/>
      </rPr>
      <t xml:space="preserve">
</t>
    </r>
    <r>
      <rPr>
        <sz val="11"/>
        <color rgb="FF000000"/>
        <rFont val="Calibri"/>
      </rPr>
      <t>According to the Oracle definition* of Data Definition Language (DDL) statements, these tasks can be performed by definition:</t>
    </r>
    <r>
      <rPr>
        <sz val="11"/>
        <color rgb="FF000000"/>
        <rFont val="Calibri"/>
      </rPr>
      <t xml:space="preserve">
</t>
    </r>
    <r>
      <rPr>
        <sz val="11"/>
        <color rgb="FF000000"/>
        <rFont val="Calibri"/>
      </rPr>
      <t>-  Create, modify and delete schema obje</t>
    </r>
    <r>
      <rPr>
        <sz val="11"/>
        <color rgb="FF000000"/>
        <rFont val="Calibri"/>
      </rPr>
      <t xml:space="preserve">
</t>
    </r>
    <r>
      <rPr>
        <sz val="11"/>
        <color rgb="FF000000"/>
        <rFont val="Calibri"/>
      </rPr>
      <t>-  Granting and revoking privileges and roles</t>
    </r>
    <r>
      <rPr>
        <sz val="11"/>
        <color rgb="FF000000"/>
        <rFont val="Calibri"/>
      </rPr>
      <t xml:space="preserve">
</t>
    </r>
    <r>
      <rPr>
        <sz val="11"/>
        <color rgb="FF000000"/>
        <rFont val="Calibri"/>
      </rPr>
      <t>-  Analyze information about a table, index or cluster</t>
    </r>
    <r>
      <rPr>
        <sz val="11"/>
        <color rgb="FF000000"/>
        <rFont val="Calibri"/>
      </rPr>
      <t xml:space="preserve">
</t>
    </r>
    <r>
      <rPr>
        <sz val="11"/>
        <color rgb="FF000000"/>
        <rFont val="Calibri"/>
      </rPr>
      <t>-  Setting up auditing options</t>
    </r>
    <r>
      <rPr>
        <sz val="11"/>
        <color rgb="FF000000"/>
        <rFont val="Calibri"/>
      </rPr>
      <t xml:space="preserve">
</t>
    </r>
    <r>
      <rPr>
        <sz val="11"/>
        <color rgb="FF000000"/>
        <rFont val="Calibri"/>
      </rPr>
      <t>-  Adding comments to the data dictionary</t>
    </r>
    <r>
      <rPr>
        <sz val="11"/>
        <color rgb="FF000000"/>
        <rFont val="Calibri"/>
      </rPr>
      <t xml:space="preserve">
</t>
    </r>
    <r>
      <rPr>
        <sz val="11"/>
        <color rgb="FF000000"/>
        <rFont val="Calibri"/>
      </rPr>
      <t>https://docs.oracle.com/en/database/oracle/oracle-database/23/sqlrf/Types-of-SQL-Statements.html</t>
    </r>
    <r>
      <rPr>
        <sz val="11"/>
        <color rgb="FF000000"/>
        <rFont val="Calibri"/>
      </rPr>
      <t xml:space="preserve">
</t>
    </r>
    <r>
      <rPr>
        <sz val="11"/>
        <color rgb="FF000000"/>
        <rFont val="Calibri"/>
      </rPr>
      <t xml:space="preserve">Enabling this unified action audit causes logging of all </t>
    </r>
    <r>
      <rPr>
        <b/>
        <sz val="11"/>
        <color rgb="FF000000"/>
        <rFont val="Calibri"/>
      </rPr>
      <t>DDL</t>
    </r>
    <r>
      <rPr>
        <sz val="11"/>
        <color rgb="FF000000"/>
        <rFont val="Calibri"/>
      </rPr>
      <t xml:space="preserve"> commands, whether successful or unsuccessful, issued by the users regardless of the privileges held by the users to issue such statements.</t>
    </r>
  </si>
  <si>
    <r>
      <rPr>
        <sz val="11"/>
        <color rgb="FF000000"/>
        <rFont val="Calibri"/>
      </rPr>
      <t xml:space="preserve">Auditing all </t>
    </r>
    <r>
      <rPr>
        <b/>
        <sz val="11"/>
        <color rgb="FF000000"/>
        <rFont val="Calibri"/>
      </rPr>
      <t>DDL</t>
    </r>
    <r>
      <rPr>
        <sz val="11"/>
        <color rgb="FF000000"/>
        <rFont val="Calibri"/>
      </rPr>
      <t xml:space="preserve"> can result in rapid growth of the audit trail, particularly in active or dynamic environments. This may lead to storage management challenges and require regular maintenance (e.g., purging or archiving old audit records). The audit trail may consume excessive space, leading to issues such as system slowdowns or errors when storage limits are reached if it is not carefully managed.</t>
    </r>
  </si>
  <si>
    <r>
      <rPr>
        <sz val="11"/>
        <color rgb="FF000000"/>
        <rFont val="Calibri"/>
      </rPr>
      <t>To assess this recommendation, execute the following SQL statement:</t>
    </r>
    <r>
      <rPr>
        <sz val="11"/>
        <color rgb="FF000000"/>
        <rFont val="Calibri"/>
      </rPr>
      <t xml:space="preserve">
</t>
    </r>
    <r>
      <rPr>
        <sz val="11"/>
        <color rgb="FF006096"/>
        <rFont val="Roboto Condensed"/>
      </rPr>
      <t>WITH PRIVS(PRIVILEGE) AS (</t>
    </r>
    <r>
      <rPr>
        <sz val="11"/>
        <color rgb="FF006096"/>
        <rFont val="Roboto Condensed"/>
      </rPr>
      <t xml:space="preserve">
</t>
    </r>
    <r>
      <rPr>
        <sz val="11"/>
        <color rgb="FF006096"/>
        <rFont val="Roboto Condensed"/>
      </rPr>
      <t>SELECT DISTINCT A.PRIVILEGE AS NAME FROM DBA_SYS_PRIVS A</t>
    </r>
    <r>
      <rPr>
        <sz val="11"/>
        <color rgb="FF006096"/>
        <rFont val="Roboto Condensed"/>
      </rPr>
      <t xml:space="preserve">
</t>
    </r>
    <r>
      <rPr>
        <sz val="11"/>
        <color rgb="FF006096"/>
        <rFont val="Roboto Condensed"/>
      </rPr>
      <t xml:space="preserve">    WHERE A.PRIVILEGE NOT IN (SELECT NAME FROM AUDITABLE_SYSTEM_ACTIONS WHERE COMPONENT='Standard')</t>
    </r>
    <r>
      <rPr>
        <sz val="11"/>
        <color rgb="FF006096"/>
        <rFont val="Roboto Condensed"/>
      </rPr>
      <t xml:space="preserve">
</t>
    </r>
    <r>
      <rPr>
        <sz val="11"/>
        <color rgb="FF006096"/>
        <rFont val="Roboto Condensed"/>
      </rPr>
      <t xml:space="preserve">    AND PRIVILEGE NOT IN ('INHERIT ANY PRIVILEGES')</t>
    </r>
    <r>
      <rPr>
        <sz val="11"/>
        <color rgb="FF006096"/>
        <rFont val="Roboto Condensed"/>
      </rPr>
      <t xml:space="preserve">
</t>
    </r>
    <r>
      <rPr>
        <sz val="11"/>
        <color rgb="FF006096"/>
        <rFont val="Roboto Condensed"/>
      </rPr>
      <t xml:space="preserve">    UNION</t>
    </r>
    <r>
      <rPr>
        <sz val="11"/>
        <color rgb="FF006096"/>
        <rFont val="Roboto Condensed"/>
      </rPr>
      <t xml:space="preserve">
</t>
    </r>
    <r>
      <rPr>
        <sz val="11"/>
        <color rgb="FF006096"/>
        <rFont val="Roboto Condensed"/>
      </rPr>
      <t xml:space="preserve">    SELECT A.NAME FROM AUDITABLE_SYSTEM_ACTIONS A</t>
    </r>
    <r>
      <rPr>
        <sz val="11"/>
        <color rgb="FF006096"/>
        <rFont val="Roboto Condensed"/>
      </rPr>
      <t xml:space="preserve">
</t>
    </r>
    <r>
      <rPr>
        <sz val="11"/>
        <color rgb="FF006096"/>
        <rFont val="Roboto Condensed"/>
      </rPr>
      <t xml:space="preserve">    WHERE COMPONENT='Standard'</t>
    </r>
    <r>
      <rPr>
        <sz val="11"/>
        <color rgb="FF006096"/>
        <rFont val="Roboto Condensed"/>
      </rPr>
      <t xml:space="preserve">
</t>
    </r>
    <r>
      <rPr>
        <sz val="11"/>
        <color rgb="FF006096"/>
        <rFont val="Roboto Condensed"/>
      </rPr>
      <t xml:space="preserve">    AND A.NAME NOT IN ('ALL','SELECT','DELETE','INSERT','UPDATE','EXECUTE','LOGON','LOGOFF')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CIS_AUDIT(CONTAINERNAME, CON_ID, AUDIT_OPTION) AS(</t>
    </r>
    <r>
      <rPr>
        <sz val="11"/>
        <color rgb="FF006096"/>
        <rFont val="Roboto Condensed"/>
      </rPr>
      <t xml:space="preserve">
</t>
    </r>
    <r>
      <rPr>
        <sz val="11"/>
        <color rgb="FF006096"/>
        <rFont val="Roboto Condensed"/>
      </rPr>
      <t xml:space="preserve">SELECT C.NAME, C.CON_ID, LL.PRIVILEGE FROM V$CONTAINERS C, PRIVS LL </t>
    </r>
    <r>
      <rPr>
        <sz val="11"/>
        <color rgb="FF006096"/>
        <rFont val="Roboto Condensed"/>
      </rPr>
      <t xml:space="preserve">
</t>
    </r>
    <r>
      <rPr>
        <sz val="11"/>
        <color rgb="FF006096"/>
        <rFont val="Roboto Condensed"/>
      </rPr>
      <t>WHERE C.OPEN_MODE='READ WRITE'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AUDIT_ENABLED AS </t>
    </r>
    <r>
      <rPr>
        <sz val="11"/>
        <color rgb="FF006096"/>
        <rFont val="Roboto Condensed"/>
      </rPr>
      <t xml:space="preserve">
</t>
    </r>
    <r>
      <rPr>
        <sz val="11"/>
        <color rgb="FF006096"/>
        <rFont val="Roboto Condensed"/>
      </rPr>
      <t>( SELECT DISTINCT AUD.CON_ID, AUDIT_OPTION</t>
    </r>
    <r>
      <rPr>
        <sz val="11"/>
        <color rgb="FF006096"/>
        <rFont val="Roboto Condensed"/>
      </rPr>
      <t xml:space="preserve">
</t>
    </r>
    <r>
      <rPr>
        <sz val="11"/>
        <color rgb="FF006096"/>
        <rFont val="Roboto Condensed"/>
      </rPr>
      <t xml:space="preserve">  FROM CONTAINERS(AUDIT_UNIFIED_POLICIES) AUD</t>
    </r>
    <r>
      <rPr>
        <sz val="11"/>
        <color rgb="FF006096"/>
        <rFont val="Roboto Condensed"/>
      </rPr>
      <t xml:space="preserve">
</t>
    </r>
    <r>
      <rPr>
        <sz val="11"/>
        <color rgb="FF006096"/>
        <rFont val="Roboto Condensed"/>
      </rPr>
      <t xml:space="preserve">  WHERE AUD.AUDIT_OPTION IN (SELECT PRIVILEGE FROM PRIVS )</t>
    </r>
    <r>
      <rPr>
        <sz val="11"/>
        <color rgb="FF006096"/>
        <rFont val="Roboto Condensed"/>
      </rPr>
      <t xml:space="preserve">
</t>
    </r>
    <r>
      <rPr>
        <sz val="11"/>
        <color rgb="FF006096"/>
        <rFont val="Roboto Condensed"/>
      </rPr>
      <t xml:space="preserve">       AND AUD.AUDIT_OPTION_TYPE IN ('SYSTEM PRIVILEGE','STANDARD ACTION')</t>
    </r>
    <r>
      <rPr>
        <sz val="11"/>
        <color rgb="FF006096"/>
        <rFont val="Roboto Condensed"/>
      </rPr>
      <t xml:space="preserve">
</t>
    </r>
    <r>
      <rPr>
        <sz val="11"/>
        <color rgb="FF006096"/>
        <rFont val="Roboto Condensed"/>
      </rPr>
      <t xml:space="preserve">       AND EXISTS (SELECT ENABLED.*</t>
    </r>
    <r>
      <rPr>
        <sz val="11"/>
        <color rgb="FF006096"/>
        <rFont val="Roboto Condensed"/>
      </rPr>
      <t xml:space="preserve">
</t>
    </r>
    <r>
      <rPr>
        <sz val="11"/>
        <color rgb="FF006096"/>
        <rFont val="Roboto Condensed"/>
      </rPr>
      <t xml:space="preserve">                   FROM CONTAINERS(AUDIT_UNIFIED_ENABLED_POLICIES) ENABLED</t>
    </r>
    <r>
      <rPr>
        <sz val="11"/>
        <color rgb="FF006096"/>
        <rFont val="Roboto Condensed"/>
      </rPr>
      <t xml:space="preserve">
</t>
    </r>
    <r>
      <rPr>
        <sz val="11"/>
        <color rgb="FF006096"/>
        <rFont val="Roboto Condensed"/>
      </rPr>
      <t xml:space="preserve">                   WHERE ENABLED.SUCCESS = 'YES'</t>
    </r>
    <r>
      <rPr>
        <sz val="11"/>
        <color rgb="FF006096"/>
        <rFont val="Roboto Condensed"/>
      </rPr>
      <t xml:space="preserve">
</t>
    </r>
    <r>
      <rPr>
        <sz val="11"/>
        <color rgb="FF006096"/>
        <rFont val="Roboto Condensed"/>
      </rPr>
      <t xml:space="preserve">                       AND ENABLED.FAILURE = 'YES'</t>
    </r>
    <r>
      <rPr>
        <sz val="11"/>
        <color rgb="FF006096"/>
        <rFont val="Roboto Condensed"/>
      </rPr>
      <t xml:space="preserve">
</t>
    </r>
    <r>
      <rPr>
        <sz val="11"/>
        <color rgb="FF006096"/>
        <rFont val="Roboto Condensed"/>
      </rPr>
      <t xml:space="preserve">                       AND ENABLED.ENABLED_OPTION = 'BY USER'</t>
    </r>
    <r>
      <rPr>
        <sz val="11"/>
        <color rgb="FF006096"/>
        <rFont val="Roboto Condensed"/>
      </rPr>
      <t xml:space="preserve">
</t>
    </r>
    <r>
      <rPr>
        <sz val="11"/>
        <color rgb="FF006096"/>
        <rFont val="Roboto Condensed"/>
      </rPr>
      <t xml:space="preserve">                       AND ENABLED.ENTITY_NAME = 'ALL USERS'</t>
    </r>
    <r>
      <rPr>
        <sz val="11"/>
        <color rgb="FF006096"/>
        <rFont val="Roboto Condensed"/>
      </rPr>
      <t xml:space="preserve">
</t>
    </r>
    <r>
      <rPr>
        <sz val="11"/>
        <color rgb="FF006096"/>
        <rFont val="Roboto Condensed"/>
      </rPr>
      <t xml:space="preserve">                       AND ENABLED.POLICY_NAME = AUD.POLICY_NAME</t>
    </r>
    <r>
      <rPr>
        <sz val="11"/>
        <color rgb="FF006096"/>
        <rFont val="Roboto Condensed"/>
      </rPr>
      <t xml:space="preserve">
</t>
    </r>
    <r>
      <rPr>
        <sz val="11"/>
        <color rgb="FF006096"/>
        <rFont val="Roboto Condensed"/>
      </rPr>
      <t xml:space="preserve">                       AND ENABLED.CON_ID = AUD.CON_ID)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C.CONTAINERNAME, C.AUDIT_OPTION</t>
    </r>
    <r>
      <rPr>
        <sz val="11"/>
        <color rgb="FF006096"/>
        <rFont val="Roboto Condensed"/>
      </rPr>
      <t xml:space="preserve">
</t>
    </r>
    <r>
      <rPr>
        <sz val="11"/>
        <color rgb="FF006096"/>
        <rFont val="Roboto Condensed"/>
      </rPr>
      <t>FROM CIS_AUDIT C</t>
    </r>
    <r>
      <rPr>
        <sz val="11"/>
        <color rgb="FF006096"/>
        <rFont val="Roboto Condensed"/>
      </rPr>
      <t xml:space="preserve">
</t>
    </r>
    <r>
      <rPr>
        <sz val="11"/>
        <color rgb="FF006096"/>
        <rFont val="Roboto Condensed"/>
      </rPr>
      <t xml:space="preserve">WHERE NOT EXISTS ( </t>
    </r>
    <r>
      <rPr>
        <sz val="11"/>
        <color rgb="FF006096"/>
        <rFont val="Roboto Condensed"/>
      </rPr>
      <t xml:space="preserve">
</t>
    </r>
    <r>
      <rPr>
        <sz val="11"/>
        <color rgb="FF006096"/>
        <rFont val="Roboto Condensed"/>
      </rPr>
      <t xml:space="preserve">  SELECT 1 FROM AUDIT_ENABLED E WHERE E.AUDIT_OPTION = C.AUDIT_OPTION AND E.CON_ID = C.CON_ID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ORDER BY 1, 2;</t>
    </r>
    <r>
      <rPr>
        <sz val="11"/>
        <color rgb="FF006096"/>
        <rFont val="Roboto Condensed"/>
      </rPr>
      <t xml:space="preserve">
</t>
    </r>
    <r>
      <rPr>
        <sz val="11"/>
        <color rgb="FF000000"/>
        <rFont val="Calibri"/>
      </rPr>
      <t xml:space="preserve">
</t>
    </r>
    <r>
      <rPr>
        <sz val="11"/>
        <color rgb="FF000000"/>
        <rFont val="Calibri"/>
      </rPr>
      <t>Lack of results implies compliance.</t>
    </r>
  </si>
  <si>
    <t>5.2</t>
  </si>
  <si>
    <r>
      <rPr>
        <sz val="11"/>
        <rFont val="Calibri"/>
      </rPr>
      <t xml:space="preserve">Ensure the </t>
    </r>
    <r>
      <rPr>
        <sz val="11"/>
        <color rgb="FF000000"/>
        <rFont val="Calibri"/>
      </rPr>
      <t>'</t>
    </r>
    <r>
      <rPr>
        <b/>
        <sz val="11"/>
        <color rgb="FF000000"/>
        <rFont val="Calibri"/>
      </rPr>
      <t>LOGON</t>
    </r>
    <r>
      <rPr>
        <sz val="11"/>
        <color rgb="FF000000"/>
        <rFont val="Calibri"/>
      </rPr>
      <t>'</t>
    </r>
    <r>
      <rPr>
        <sz val="11"/>
        <color rgb="FF000000"/>
        <rFont val="Calibri"/>
      </rPr>
      <t xml:space="preserve"> AND </t>
    </r>
    <r>
      <rPr>
        <sz val="11"/>
        <color rgb="FF000000"/>
        <rFont val="Calibri"/>
      </rPr>
      <t>'</t>
    </r>
    <r>
      <rPr>
        <b/>
        <sz val="11"/>
        <color rgb="FF000000"/>
        <rFont val="Calibri"/>
      </rPr>
      <t>LOGOFF</t>
    </r>
    <r>
      <rPr>
        <sz val="11"/>
        <color rgb="FF000000"/>
        <rFont val="Calibri"/>
      </rPr>
      <t>'</t>
    </r>
    <r>
      <rPr>
        <sz val="11"/>
        <color rgb="FF000000"/>
        <rFont val="Calibri"/>
      </rPr>
      <t xml:space="preserve"> Actions Audit Is Enabled</t>
    </r>
  </si>
  <si>
    <r>
      <rPr>
        <sz val="11"/>
        <color rgb="FF000000"/>
        <rFont val="Calibri"/>
      </rPr>
      <t>Execute the following SQL statement to remediate this setting.</t>
    </r>
    <r>
      <rPr>
        <sz val="11"/>
        <color rgb="FF000000"/>
        <rFont val="Calibri"/>
      </rPr>
      <t xml:space="preserve">
</t>
    </r>
    <r>
      <rPr>
        <sz val="11"/>
        <color rgb="FF000000"/>
        <rFont val="Calibri"/>
      </rPr>
      <t>Run the following query in the CDB and in each PDB:</t>
    </r>
    <r>
      <rPr>
        <sz val="11"/>
        <color rgb="FF000000"/>
        <rFont val="Calibri"/>
      </rPr>
      <t xml:space="preserve">
</t>
    </r>
    <r>
      <rPr>
        <sz val="11"/>
        <color rgb="FF006096"/>
        <rFont val="Roboto Condensed"/>
      </rPr>
      <t>CREATE AUDIT POLICY CIS_CDB_LOGON_LOGOFF</t>
    </r>
    <r>
      <rPr>
        <sz val="11"/>
        <color rgb="FF006096"/>
        <rFont val="Roboto Condensed"/>
      </rPr>
      <t xml:space="preserve">
</t>
    </r>
    <r>
      <rPr>
        <sz val="11"/>
        <color rgb="FF006096"/>
        <rFont val="Roboto Condensed"/>
      </rPr>
      <t xml:space="preserve">ACTIONS </t>
    </r>
    <r>
      <rPr>
        <sz val="11"/>
        <color rgb="FF006096"/>
        <rFont val="Roboto Condensed"/>
      </rPr>
      <t xml:space="preserve">
</t>
    </r>
    <r>
      <rPr>
        <sz val="11"/>
        <color rgb="FF006096"/>
        <rFont val="Roboto Condensed"/>
      </rPr>
      <t>LOGON, LOGOFF</t>
    </r>
    <r>
      <rPr>
        <sz val="11"/>
        <color rgb="FF006096"/>
        <rFont val="Roboto Condensed"/>
      </rPr>
      <t xml:space="preserve">
</t>
    </r>
    <r>
      <rPr>
        <sz val="11"/>
        <color rgb="FF006096"/>
        <rFont val="Roboto Condensed"/>
      </rPr>
      <t xml:space="preserve">ACTIONS </t>
    </r>
    <r>
      <rPr>
        <sz val="11"/>
        <color rgb="FF006096"/>
        <rFont val="Roboto Condensed"/>
      </rPr>
      <t xml:space="preserve">
</t>
    </r>
    <r>
      <rPr>
        <sz val="11"/>
        <color rgb="FF006096"/>
        <rFont val="Roboto Condensed"/>
      </rPr>
      <t>COMPONENT=PROTOCOL HTTP, FTP, AUTHENTICATION;</t>
    </r>
    <r>
      <rPr>
        <sz val="11"/>
        <color rgb="FF006096"/>
        <rFont val="Roboto Condensed"/>
      </rPr>
      <t xml:space="preserve">
</t>
    </r>
    <r>
      <rPr>
        <sz val="11"/>
        <color rgb="FF006096"/>
        <rFont val="Roboto Condensed"/>
      </rPr>
      <t>AUDIT POLICY CIS_CDB_LOGON_LOGOFF;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 do not have </t>
    </r>
    <r>
      <rPr>
        <b/>
        <sz val="11"/>
        <color rgb="FF000000"/>
        <rFont val="Calibri"/>
      </rPr>
      <t>CIS_CDB_LOGON_LOGOFF</t>
    </r>
    <r>
      <rPr>
        <sz val="11"/>
        <color rgb="FF000000"/>
        <rFont val="Calibri"/>
      </rPr>
      <t xml:space="preserve">,  please create one using the </t>
    </r>
    <r>
      <rPr>
        <b/>
        <sz val="11"/>
        <color rgb="FF000000"/>
        <rFont val="Calibri"/>
      </rPr>
      <t>CREATE AUDIT POLICY</t>
    </r>
    <r>
      <rPr>
        <sz val="11"/>
        <color rgb="FF000000"/>
        <rFont val="Calibri"/>
      </rPr>
      <t xml:space="preserve"> statement. Refer to Section 8.2 where a PL/SQL block is provided to help create or modify the audit policy to remediate this item in both container and pluggable database.</t>
    </r>
  </si>
  <si>
    <r>
      <rPr>
        <sz val="11"/>
        <color rgb="FF000000"/>
        <rFont val="Calibri"/>
      </rPr>
      <t xml:space="preserve">Oracle database users log on to the database to perform their work. Enabling this unified audit causes logging of all </t>
    </r>
    <r>
      <rPr>
        <b/>
        <sz val="11"/>
        <color rgb="FF000000"/>
        <rFont val="Calibri"/>
      </rPr>
      <t>LOGON</t>
    </r>
    <r>
      <rPr>
        <sz val="11"/>
        <color rgb="FF000000"/>
        <rFont val="Calibri"/>
      </rPr>
      <t xml:space="preserve"> actions, whether successful or unsuccessful, issued by the users regardless of the privileges held by the users to log into the database. In addition, </t>
    </r>
    <r>
      <rPr>
        <b/>
        <sz val="11"/>
        <color rgb="FF000000"/>
        <rFont val="Calibri"/>
      </rPr>
      <t>LOGOFF</t>
    </r>
    <r>
      <rPr>
        <sz val="11"/>
        <color rgb="FF000000"/>
        <rFont val="Calibri"/>
      </rPr>
      <t xml:space="preserve"> and </t>
    </r>
    <r>
      <rPr>
        <b/>
        <sz val="11"/>
        <color rgb="FF000000"/>
        <rFont val="Calibri"/>
      </rPr>
      <t>LOGOFF BY CLEANUP</t>
    </r>
    <r>
      <rPr>
        <sz val="11"/>
        <color rgb="FF000000"/>
        <rFont val="Calibri"/>
      </rPr>
      <t xml:space="preserve"> action audit captures logoff activities. This audit action also captures logon/logoff to the open database by </t>
    </r>
    <r>
      <rPr>
        <b/>
        <sz val="11"/>
        <color rgb="FF000000"/>
        <rFont val="Calibri"/>
      </rPr>
      <t>SYSDBA</t>
    </r>
    <r>
      <rPr>
        <sz val="11"/>
        <color rgb="FF000000"/>
        <rFont val="Calibri"/>
      </rPr>
      <t xml:space="preserve"> and </t>
    </r>
    <r>
      <rPr>
        <b/>
        <sz val="11"/>
        <color rgb="FF000000"/>
        <rFont val="Calibri"/>
      </rPr>
      <t>SYSOPER</t>
    </r>
    <r>
      <rPr>
        <sz val="11"/>
        <color rgb="FF000000"/>
        <rFont val="Calibri"/>
      </rPr>
      <t>.</t>
    </r>
  </si>
  <si>
    <r>
      <rPr>
        <sz val="11"/>
        <color rgb="FF000000"/>
        <rFont val="Calibri"/>
      </rPr>
      <t>To assess this recommendation, execute the following SQL statement.</t>
    </r>
    <r>
      <rPr>
        <sz val="11"/>
        <color rgb="FF000000"/>
        <rFont val="Calibri"/>
      </rPr>
      <t xml:space="preserve">
</t>
    </r>
    <r>
      <rPr>
        <sz val="11"/>
        <color rgb="FF006096"/>
        <rFont val="Roboto Condensed"/>
      </rPr>
      <t xml:space="preserve">WITH </t>
    </r>
    <r>
      <rPr>
        <sz val="11"/>
        <color rgb="FF006096"/>
        <rFont val="Roboto Condensed"/>
      </rPr>
      <t xml:space="preserve">
</t>
    </r>
    <r>
      <rPr>
        <sz val="11"/>
        <color rgb="FF006096"/>
        <rFont val="Roboto Condensed"/>
      </rPr>
      <t>CIS_AUDIT(CONTAINERNAME, CON_ID, AUDIT_OPTION) AS(</t>
    </r>
    <r>
      <rPr>
        <sz val="11"/>
        <color rgb="FF006096"/>
        <rFont val="Roboto Condensed"/>
      </rPr>
      <t xml:space="preserve">
</t>
    </r>
    <r>
      <rPr>
        <sz val="11"/>
        <color rgb="FF006096"/>
        <rFont val="Roboto Condensed"/>
      </rPr>
      <t xml:space="preserve">SELECT C.NAME, C.CON_ID, LL.COLUMN_VALUE AS AUDIT_OPTION FROM V$CONTAINERS C, TABLE(DBMSOUTPUT_LINESARRAY('LOGON','LOGOFF')) LL </t>
    </r>
    <r>
      <rPr>
        <sz val="11"/>
        <color rgb="FF006096"/>
        <rFont val="Roboto Condensed"/>
      </rPr>
      <t xml:space="preserve">
</t>
    </r>
    <r>
      <rPr>
        <sz val="11"/>
        <color rgb="FF006096"/>
        <rFont val="Roboto Condensed"/>
      </rPr>
      <t>WHERE C.OPEN_MODE='READ WRITE'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AUDIT_ENABLED AS </t>
    </r>
    <r>
      <rPr>
        <sz val="11"/>
        <color rgb="FF006096"/>
        <rFont val="Roboto Condensed"/>
      </rPr>
      <t xml:space="preserve">
</t>
    </r>
    <r>
      <rPr>
        <sz val="11"/>
        <color rgb="FF006096"/>
        <rFont val="Roboto Condensed"/>
      </rPr>
      <t>( SELECT DISTINCT AUD.CON_ID, AUDIT_OPTION</t>
    </r>
    <r>
      <rPr>
        <sz val="11"/>
        <color rgb="FF006096"/>
        <rFont val="Roboto Condensed"/>
      </rPr>
      <t xml:space="preserve">
</t>
    </r>
    <r>
      <rPr>
        <sz val="11"/>
        <color rgb="FF006096"/>
        <rFont val="Roboto Condensed"/>
      </rPr>
      <t xml:space="preserve">  FROM CONTAINERS(AUDIT_UNIFIED_POLICIES) AUD</t>
    </r>
    <r>
      <rPr>
        <sz val="11"/>
        <color rgb="FF006096"/>
        <rFont val="Roboto Condensed"/>
      </rPr>
      <t xml:space="preserve">
</t>
    </r>
    <r>
      <rPr>
        <sz val="11"/>
        <color rgb="FF006096"/>
        <rFont val="Roboto Condensed"/>
      </rPr>
      <t xml:space="preserve">  WHERE AUD.AUDIT_OPTION IN ('LOGON','LOGOFF')</t>
    </r>
    <r>
      <rPr>
        <sz val="11"/>
        <color rgb="FF006096"/>
        <rFont val="Roboto Condensed"/>
      </rPr>
      <t xml:space="preserve">
</t>
    </r>
    <r>
      <rPr>
        <sz val="11"/>
        <color rgb="FF006096"/>
        <rFont val="Roboto Condensed"/>
      </rPr>
      <t xml:space="preserve">       AND AUD.AUDIT_OPTION_TYPE = 'STANDARD ACTION'</t>
    </r>
    <r>
      <rPr>
        <sz val="11"/>
        <color rgb="FF006096"/>
        <rFont val="Roboto Condensed"/>
      </rPr>
      <t xml:space="preserve">
</t>
    </r>
    <r>
      <rPr>
        <sz val="11"/>
        <color rgb="FF006096"/>
        <rFont val="Roboto Condensed"/>
      </rPr>
      <t xml:space="preserve">       AND EXISTS (SELECT ENABLED.*</t>
    </r>
    <r>
      <rPr>
        <sz val="11"/>
        <color rgb="FF006096"/>
        <rFont val="Roboto Condensed"/>
      </rPr>
      <t xml:space="preserve">
</t>
    </r>
    <r>
      <rPr>
        <sz val="11"/>
        <color rgb="FF006096"/>
        <rFont val="Roboto Condensed"/>
      </rPr>
      <t xml:space="preserve">                   FROM CONTAINERS(AUDIT_UNIFIED_ENABLED_POLICIES) ENABLED</t>
    </r>
    <r>
      <rPr>
        <sz val="11"/>
        <color rgb="FF006096"/>
        <rFont val="Roboto Condensed"/>
      </rPr>
      <t xml:space="preserve">
</t>
    </r>
    <r>
      <rPr>
        <sz val="11"/>
        <color rgb="FF006096"/>
        <rFont val="Roboto Condensed"/>
      </rPr>
      <t xml:space="preserve">                   WHERE ENABLED.SUCCESS = 'YES'</t>
    </r>
    <r>
      <rPr>
        <sz val="11"/>
        <color rgb="FF006096"/>
        <rFont val="Roboto Condensed"/>
      </rPr>
      <t xml:space="preserve">
</t>
    </r>
    <r>
      <rPr>
        <sz val="11"/>
        <color rgb="FF006096"/>
        <rFont val="Roboto Condensed"/>
      </rPr>
      <t xml:space="preserve">                       AND ENABLED.FAILURE = 'YES'</t>
    </r>
    <r>
      <rPr>
        <sz val="11"/>
        <color rgb="FF006096"/>
        <rFont val="Roboto Condensed"/>
      </rPr>
      <t xml:space="preserve">
</t>
    </r>
    <r>
      <rPr>
        <sz val="11"/>
        <color rgb="FF006096"/>
        <rFont val="Roboto Condensed"/>
      </rPr>
      <t xml:space="preserve">                       AND ENABLED.ENABLED_OPTION = 'BY USER'</t>
    </r>
    <r>
      <rPr>
        <sz val="11"/>
        <color rgb="FF006096"/>
        <rFont val="Roboto Condensed"/>
      </rPr>
      <t xml:space="preserve">
</t>
    </r>
    <r>
      <rPr>
        <sz val="11"/>
        <color rgb="FF006096"/>
        <rFont val="Roboto Condensed"/>
      </rPr>
      <t xml:space="preserve">                       AND ENABLED.ENTITY_NAME = 'ALL USERS'</t>
    </r>
    <r>
      <rPr>
        <sz val="11"/>
        <color rgb="FF006096"/>
        <rFont val="Roboto Condensed"/>
      </rPr>
      <t xml:space="preserve">
</t>
    </r>
    <r>
      <rPr>
        <sz val="11"/>
        <color rgb="FF006096"/>
        <rFont val="Roboto Condensed"/>
      </rPr>
      <t xml:space="preserve">                       AND ENABLED.POLICY_NAME = AUD.POLICY_NAME</t>
    </r>
    <r>
      <rPr>
        <sz val="11"/>
        <color rgb="FF006096"/>
        <rFont val="Roboto Condensed"/>
      </rPr>
      <t xml:space="preserve">
</t>
    </r>
    <r>
      <rPr>
        <sz val="11"/>
        <color rgb="FF006096"/>
        <rFont val="Roboto Condensed"/>
      </rPr>
      <t xml:space="preserve">                       AND ENABLED.CON_ID = AUD.CON_ID)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C.CONTAINERNAME, C.AUDIT_OPTION</t>
    </r>
    <r>
      <rPr>
        <sz val="11"/>
        <color rgb="FF006096"/>
        <rFont val="Roboto Condensed"/>
      </rPr>
      <t xml:space="preserve">
</t>
    </r>
    <r>
      <rPr>
        <sz val="11"/>
        <color rgb="FF006096"/>
        <rFont val="Roboto Condensed"/>
      </rPr>
      <t xml:space="preserve">FROM CIS_AUDIT C </t>
    </r>
    <r>
      <rPr>
        <sz val="11"/>
        <color rgb="FF006096"/>
        <rFont val="Roboto Condensed"/>
      </rPr>
      <t xml:space="preserve">
</t>
    </r>
    <r>
      <rPr>
        <sz val="11"/>
        <color rgb="FF006096"/>
        <rFont val="Roboto Condensed"/>
      </rPr>
      <t xml:space="preserve">WHERE NOT EXISTS ( </t>
    </r>
    <r>
      <rPr>
        <sz val="11"/>
        <color rgb="FF006096"/>
        <rFont val="Roboto Condensed"/>
      </rPr>
      <t xml:space="preserve">
</t>
    </r>
    <r>
      <rPr>
        <sz val="11"/>
        <color rgb="FF006096"/>
        <rFont val="Roboto Condensed"/>
      </rPr>
      <t xml:space="preserve">  SELECT 1 FROM AUDIT_ENABLED E WHERE E.AUDIT_OPTION = C.AUDIT_OPTION AND E.CON_ID = C.CON_ID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ORDER BY 1, 2;</t>
    </r>
    <r>
      <rPr>
        <sz val="11"/>
        <color rgb="FF006096"/>
        <rFont val="Roboto Condensed"/>
      </rPr>
      <t xml:space="preserve">
</t>
    </r>
    <r>
      <rPr>
        <sz val="11"/>
        <color rgb="FF000000"/>
        <rFont val="Calibri"/>
      </rPr>
      <t xml:space="preserve">
</t>
    </r>
    <r>
      <rPr>
        <sz val="11"/>
        <color rgb="FF000000"/>
        <rFont val="Calibri"/>
      </rPr>
      <t>Lack of results implies compliance.</t>
    </r>
  </si>
  <si>
    <t>5.3</t>
  </si>
  <si>
    <r>
      <rPr>
        <sz val="11"/>
        <rFont val="Calibri"/>
      </rPr>
      <t>Ensure Critical Packages Are Audited</t>
    </r>
  </si>
  <si>
    <r>
      <rPr>
        <sz val="11"/>
        <color rgb="FF000000"/>
        <rFont val="Calibri"/>
      </rPr>
      <t>Execute the following SQL statement to remediate this recommendation:</t>
    </r>
    <r>
      <rPr>
        <sz val="11"/>
        <color rgb="FF000000"/>
        <rFont val="Calibri"/>
      </rPr>
      <t xml:space="preserve">
</t>
    </r>
    <r>
      <rPr>
        <sz val="11"/>
        <color rgb="FF006096"/>
        <rFont val="Roboto Condensed"/>
      </rPr>
      <t>CREATE AUDIT POLICY CIS_CDB_CRITICAL_PACKAGES</t>
    </r>
    <r>
      <rPr>
        <sz val="11"/>
        <color rgb="FF006096"/>
        <rFont val="Roboto Condensed"/>
      </rPr>
      <t xml:space="preserve">
</t>
    </r>
    <r>
      <rPr>
        <sz val="11"/>
        <color rgb="FF006096"/>
        <rFont val="Roboto Condensed"/>
      </rPr>
      <t xml:space="preserve">ACTIONS </t>
    </r>
    <r>
      <rPr>
        <sz val="11"/>
        <color rgb="FF006096"/>
        <rFont val="Roboto Condensed"/>
      </rPr>
      <t xml:space="preserve">
</t>
    </r>
    <r>
      <rPr>
        <sz val="11"/>
        <color rgb="FF006096"/>
        <rFont val="Roboto Condensed"/>
      </rPr>
      <t>EXECUTE ON SYS.DBMS_AW,</t>
    </r>
    <r>
      <rPr>
        <sz val="11"/>
        <color rgb="FF006096"/>
        <rFont val="Roboto Condensed"/>
      </rPr>
      <t xml:space="preserve">
</t>
    </r>
    <r>
      <rPr>
        <sz val="11"/>
        <color rgb="FF006096"/>
        <rFont val="Roboto Condensed"/>
      </rPr>
      <t>EXECUTE ON SYS.DBMS_CRYPTO,</t>
    </r>
    <r>
      <rPr>
        <sz val="11"/>
        <color rgb="FF006096"/>
        <rFont val="Roboto Condensed"/>
      </rPr>
      <t xml:space="preserve">
</t>
    </r>
    <r>
      <rPr>
        <sz val="11"/>
        <color rgb="FF006096"/>
        <rFont val="Roboto Condensed"/>
      </rPr>
      <t>EXECUTE ON SYS.DBMS_FGA,</t>
    </r>
    <r>
      <rPr>
        <sz val="11"/>
        <color rgb="FF006096"/>
        <rFont val="Roboto Condensed"/>
      </rPr>
      <t xml:space="preserve">
</t>
    </r>
    <r>
      <rPr>
        <sz val="11"/>
        <color rgb="FF006096"/>
        <rFont val="Roboto Condensed"/>
      </rPr>
      <t>EXECUTE ON SYS.DBMS_JAVA_TEST,</t>
    </r>
    <r>
      <rPr>
        <sz val="11"/>
        <color rgb="FF006096"/>
        <rFont val="Roboto Condensed"/>
      </rPr>
      <t xml:space="preserve">
</t>
    </r>
    <r>
      <rPr>
        <sz val="11"/>
        <color rgb="FF006096"/>
        <rFont val="Roboto Condensed"/>
      </rPr>
      <t>EXECUTE ON SYS.DBMS_JOB,</t>
    </r>
    <r>
      <rPr>
        <sz val="11"/>
        <color rgb="FF006096"/>
        <rFont val="Roboto Condensed"/>
      </rPr>
      <t xml:space="preserve">
</t>
    </r>
    <r>
      <rPr>
        <sz val="11"/>
        <color rgb="FF006096"/>
        <rFont val="Roboto Condensed"/>
      </rPr>
      <t>EXECUTE ON SYS.DBMS_LOGMNR,</t>
    </r>
    <r>
      <rPr>
        <sz val="11"/>
        <color rgb="FF006096"/>
        <rFont val="Roboto Condensed"/>
      </rPr>
      <t xml:space="preserve">
</t>
    </r>
    <r>
      <rPr>
        <sz val="11"/>
        <color rgb="FF006096"/>
        <rFont val="Roboto Condensed"/>
      </rPr>
      <t>EXECUTE ON SYS.DBMS_NETWORK_ACL_ADMIN,</t>
    </r>
    <r>
      <rPr>
        <sz val="11"/>
        <color rgb="FF006096"/>
        <rFont val="Roboto Condensed"/>
      </rPr>
      <t xml:space="preserve">
</t>
    </r>
    <r>
      <rPr>
        <sz val="11"/>
        <color rgb="FF006096"/>
        <rFont val="Roboto Condensed"/>
      </rPr>
      <t>EXECUTE ON SYS.DBMS_REDACT,</t>
    </r>
    <r>
      <rPr>
        <sz val="11"/>
        <color rgb="FF006096"/>
        <rFont val="Roboto Condensed"/>
      </rPr>
      <t xml:space="preserve">
</t>
    </r>
    <r>
      <rPr>
        <sz val="11"/>
        <color rgb="FF006096"/>
        <rFont val="Roboto Condensed"/>
      </rPr>
      <t>EXECUTE ON SYS.DBMS_REDEFINITION,</t>
    </r>
    <r>
      <rPr>
        <sz val="11"/>
        <color rgb="FF006096"/>
        <rFont val="Roboto Condensed"/>
      </rPr>
      <t xml:space="preserve">
</t>
    </r>
    <r>
      <rPr>
        <sz val="11"/>
        <color rgb="FF006096"/>
        <rFont val="Roboto Condensed"/>
      </rPr>
      <t>EXECUTE ON SYS.DBMS_RLS,</t>
    </r>
    <r>
      <rPr>
        <sz val="11"/>
        <color rgb="FF006096"/>
        <rFont val="Roboto Condensed"/>
      </rPr>
      <t xml:space="preserve">
</t>
    </r>
    <r>
      <rPr>
        <sz val="11"/>
        <color rgb="FF006096"/>
        <rFont val="Roboto Condensed"/>
      </rPr>
      <t>EXECUTE ON SYS.DBMS_SCHEDULER,</t>
    </r>
    <r>
      <rPr>
        <sz val="11"/>
        <color rgb="FF006096"/>
        <rFont val="Roboto Condensed"/>
      </rPr>
      <t xml:space="preserve">
</t>
    </r>
    <r>
      <rPr>
        <sz val="11"/>
        <color rgb="FF006096"/>
        <rFont val="Roboto Condensed"/>
      </rPr>
      <t>EXECUTE ON SYS.DBMS_SQL_TRANSLATOR,</t>
    </r>
    <r>
      <rPr>
        <sz val="11"/>
        <color rgb="FF006096"/>
        <rFont val="Roboto Condensed"/>
      </rPr>
      <t xml:space="preserve">
</t>
    </r>
    <r>
      <rPr>
        <sz val="11"/>
        <color rgb="FF006096"/>
        <rFont val="Roboto Condensed"/>
      </rPr>
      <t>EXECUTE ON SYS.DBMS_SYS_SQL,</t>
    </r>
    <r>
      <rPr>
        <sz val="11"/>
        <color rgb="FF006096"/>
        <rFont val="Roboto Condensed"/>
      </rPr>
      <t xml:space="preserve">
</t>
    </r>
    <r>
      <rPr>
        <sz val="11"/>
        <color rgb="FF006096"/>
        <rFont val="Roboto Condensed"/>
      </rPr>
      <t>EXECUTE ON SYS.DBMS_TSDP_MANAGE,</t>
    </r>
    <r>
      <rPr>
        <sz val="11"/>
        <color rgb="FF006096"/>
        <rFont val="Roboto Condensed"/>
      </rPr>
      <t xml:space="preserve">
</t>
    </r>
    <r>
      <rPr>
        <sz val="11"/>
        <color rgb="FF006096"/>
        <rFont val="Roboto Condensed"/>
      </rPr>
      <t>EXECUTE ON SYS.DBMS_TSDP_PROTECT,</t>
    </r>
    <r>
      <rPr>
        <sz val="11"/>
        <color rgb="FF006096"/>
        <rFont val="Roboto Condensed"/>
      </rPr>
      <t xml:space="preserve">
</t>
    </r>
    <r>
      <rPr>
        <sz val="11"/>
        <color rgb="FF006096"/>
        <rFont val="Roboto Condensed"/>
      </rPr>
      <t>EXECUTE ON SYS.DBMS_XMLGEN,</t>
    </r>
    <r>
      <rPr>
        <sz val="11"/>
        <color rgb="FF006096"/>
        <rFont val="Roboto Condensed"/>
      </rPr>
      <t xml:space="preserve">
</t>
    </r>
    <r>
      <rPr>
        <sz val="11"/>
        <color rgb="FF006096"/>
        <rFont val="Roboto Condensed"/>
      </rPr>
      <t>EXECUTE ON SYS.DBMS_XMLSTORE,</t>
    </r>
    <r>
      <rPr>
        <sz val="11"/>
        <color rgb="FF006096"/>
        <rFont val="Roboto Condensed"/>
      </rPr>
      <t xml:space="preserve">
</t>
    </r>
    <r>
      <rPr>
        <sz val="11"/>
        <color rgb="FF006096"/>
        <rFont val="Roboto Condensed"/>
      </rPr>
      <t>EXECUTE ON SYS.OWA_UTIL</t>
    </r>
    <r>
      <rPr>
        <sz val="11"/>
        <color rgb="FF006096"/>
        <rFont val="Roboto Condensed"/>
      </rPr>
      <t xml:space="preserve">
</t>
    </r>
    <r>
      <rPr>
        <sz val="11"/>
        <color rgb="FF006096"/>
        <rFont val="Roboto Condensed"/>
      </rPr>
      <t>ONLY TOPLEVEL;</t>
    </r>
    <r>
      <rPr>
        <sz val="11"/>
        <color rgb="FF006096"/>
        <rFont val="Roboto Condensed"/>
      </rPr>
      <t xml:space="preserve">
</t>
    </r>
    <r>
      <rPr>
        <sz val="11"/>
        <color rgb="FF006096"/>
        <rFont val="Roboto Condensed"/>
      </rPr>
      <t>AUDIT POLICY CIS_CDB_CRITICAL_PACKAGES;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 do not have </t>
    </r>
    <r>
      <rPr>
        <b/>
        <sz val="11"/>
        <color rgb="FF000000"/>
        <rFont val="Calibri"/>
      </rPr>
      <t>CIS_CDB_CRITICAL_PACKAGES</t>
    </r>
    <r>
      <rPr>
        <sz val="11"/>
        <color rgb="FF000000"/>
        <rFont val="Calibri"/>
      </rPr>
      <t xml:space="preserve">, please create one using the </t>
    </r>
    <r>
      <rPr>
        <b/>
        <sz val="11"/>
        <color rgb="FF000000"/>
        <rFont val="Calibri"/>
      </rPr>
      <t>CREATE AUDIT POLICY</t>
    </r>
    <r>
      <rPr>
        <sz val="11"/>
        <color rgb="FF000000"/>
        <rFont val="Calibri"/>
      </rPr>
      <t xml:space="preserve"> statement. Refer to Section 8.3 where a PL/SQL block is provided to help create or modify the audit policy to remediate this item in both container and pluggable database.</t>
    </r>
  </si>
  <si>
    <r>
      <rPr>
        <sz val="11"/>
        <color rgb="FF000000"/>
        <rFont val="Calibri"/>
      </rPr>
      <t>Auditing critical packages in Oracle is essential to ensure database security, maintain accountability, and support compliance with regulatory requirements. These packages provide powerful functionality, such as scheduling jobs, performing cryptographic operations, or handling web-based utilities where, if misused or exploited, can compromise the integrity, confidentiality, and availability of the database.</t>
    </r>
    <r>
      <rPr>
        <sz val="11"/>
        <color rgb="FF000000"/>
        <rFont val="Calibri"/>
      </rPr>
      <t xml:space="preserve">
</t>
    </r>
    <r>
      <rPr>
        <sz val="11"/>
        <color rgb="FF000000"/>
        <rFont val="Calibri"/>
      </rPr>
      <t>Auditing these critical packages is recommended; however, it should be enabled based on the specific needs and requirements of the organization:</t>
    </r>
    <r>
      <rPr>
        <sz val="11"/>
        <color rgb="FF000000"/>
        <rFont val="Calibri"/>
      </rPr>
      <t xml:space="preserve">
</t>
    </r>
    <r>
      <rPr>
        <sz val="11"/>
        <color rgb="FF000000"/>
        <rFont val="Calibri"/>
      </rPr>
      <t xml:space="preserve">- </t>
    </r>
    <r>
      <rPr>
        <b/>
        <sz val="11"/>
        <color rgb="FF000000"/>
        <rFont val="Calibri"/>
      </rPr>
      <t>SYS.DBMS_AW</t>
    </r>
    <r>
      <rPr>
        <sz val="11"/>
        <color rgb="FF000000"/>
        <rFont val="Calibri"/>
      </rPr>
      <t xml:space="preserve">
</t>
    </r>
    <r>
      <rPr>
        <sz val="11"/>
        <color rgb="FF000000"/>
        <rFont val="Calibri"/>
      </rPr>
      <t xml:space="preserve">- </t>
    </r>
    <r>
      <rPr>
        <b/>
        <sz val="11"/>
        <color rgb="FF000000"/>
        <rFont val="Calibri"/>
      </rPr>
      <t>SYS.DBMS_CRYPTO</t>
    </r>
    <r>
      <rPr>
        <sz val="11"/>
        <color rgb="FF000000"/>
        <rFont val="Calibri"/>
      </rPr>
      <t xml:space="preserve">
</t>
    </r>
    <r>
      <rPr>
        <sz val="11"/>
        <color rgb="FF000000"/>
        <rFont val="Calibri"/>
      </rPr>
      <t xml:space="preserve">- </t>
    </r>
    <r>
      <rPr>
        <b/>
        <sz val="11"/>
        <color rgb="FF000000"/>
        <rFont val="Calibri"/>
      </rPr>
      <t>SYS.DBMS_FGA</t>
    </r>
    <r>
      <rPr>
        <sz val="11"/>
        <color rgb="FF000000"/>
        <rFont val="Calibri"/>
      </rPr>
      <t xml:space="preserve">
</t>
    </r>
    <r>
      <rPr>
        <sz val="11"/>
        <color rgb="FF000000"/>
        <rFont val="Calibri"/>
      </rPr>
      <t xml:space="preserve">- </t>
    </r>
    <r>
      <rPr>
        <b/>
        <sz val="11"/>
        <color rgb="FF000000"/>
        <rFont val="Calibri"/>
      </rPr>
      <t>SYS.DBMS_JAVA_TEST</t>
    </r>
    <r>
      <rPr>
        <sz val="11"/>
        <color rgb="FF000000"/>
        <rFont val="Calibri"/>
      </rPr>
      <t xml:space="preserve">
</t>
    </r>
    <r>
      <rPr>
        <sz val="11"/>
        <color rgb="FF000000"/>
        <rFont val="Calibri"/>
      </rPr>
      <t xml:space="preserve">- </t>
    </r>
    <r>
      <rPr>
        <b/>
        <sz val="11"/>
        <color rgb="FF000000"/>
        <rFont val="Calibri"/>
      </rPr>
      <t>SYS.DBMS_JOB</t>
    </r>
    <r>
      <rPr>
        <sz val="11"/>
        <color rgb="FF000000"/>
        <rFont val="Calibri"/>
      </rPr>
      <t xml:space="preserve">
</t>
    </r>
    <r>
      <rPr>
        <sz val="11"/>
        <color rgb="FF000000"/>
        <rFont val="Calibri"/>
      </rPr>
      <t xml:space="preserve">- </t>
    </r>
    <r>
      <rPr>
        <b/>
        <sz val="11"/>
        <color rgb="FF000000"/>
        <rFont val="Calibri"/>
      </rPr>
      <t>SYS.DBMS_LOGMNR</t>
    </r>
    <r>
      <rPr>
        <sz val="11"/>
        <color rgb="FF000000"/>
        <rFont val="Calibri"/>
      </rPr>
      <t xml:space="preserve">
</t>
    </r>
    <r>
      <rPr>
        <sz val="11"/>
        <color rgb="FF000000"/>
        <rFont val="Calibri"/>
      </rPr>
      <t xml:space="preserve">- </t>
    </r>
    <r>
      <rPr>
        <b/>
        <sz val="11"/>
        <color rgb="FF000000"/>
        <rFont val="Calibri"/>
      </rPr>
      <t>SYS.DBMS_NETWORK_ACL_ADMIN</t>
    </r>
    <r>
      <rPr>
        <sz val="11"/>
        <color rgb="FF000000"/>
        <rFont val="Calibri"/>
      </rPr>
      <t xml:space="preserve">
</t>
    </r>
    <r>
      <rPr>
        <sz val="11"/>
        <color rgb="FF000000"/>
        <rFont val="Calibri"/>
      </rPr>
      <t xml:space="preserve">- </t>
    </r>
    <r>
      <rPr>
        <b/>
        <sz val="11"/>
        <color rgb="FF000000"/>
        <rFont val="Calibri"/>
      </rPr>
      <t>SYS.DBMS_REDACT</t>
    </r>
    <r>
      <rPr>
        <sz val="11"/>
        <color rgb="FF000000"/>
        <rFont val="Calibri"/>
      </rPr>
      <t xml:space="preserve">
</t>
    </r>
    <r>
      <rPr>
        <sz val="11"/>
        <color rgb="FF000000"/>
        <rFont val="Calibri"/>
      </rPr>
      <t xml:space="preserve">- </t>
    </r>
    <r>
      <rPr>
        <b/>
        <sz val="11"/>
        <color rgb="FF000000"/>
        <rFont val="Calibri"/>
      </rPr>
      <t>SYS.DBMS_REDEFINITION</t>
    </r>
    <r>
      <rPr>
        <sz val="11"/>
        <color rgb="FF000000"/>
        <rFont val="Calibri"/>
      </rPr>
      <t xml:space="preserve">
</t>
    </r>
    <r>
      <rPr>
        <sz val="11"/>
        <color rgb="FF000000"/>
        <rFont val="Calibri"/>
      </rPr>
      <t xml:space="preserve">- </t>
    </r>
    <r>
      <rPr>
        <b/>
        <sz val="11"/>
        <color rgb="FF000000"/>
        <rFont val="Calibri"/>
      </rPr>
      <t>SYS.DBMS_RLS</t>
    </r>
    <r>
      <rPr>
        <sz val="11"/>
        <color rgb="FF000000"/>
        <rFont val="Calibri"/>
      </rPr>
      <t xml:space="preserve">
</t>
    </r>
    <r>
      <rPr>
        <sz val="11"/>
        <color rgb="FF000000"/>
        <rFont val="Calibri"/>
      </rPr>
      <t xml:space="preserve">- </t>
    </r>
    <r>
      <rPr>
        <b/>
        <sz val="11"/>
        <color rgb="FF000000"/>
        <rFont val="Calibri"/>
      </rPr>
      <t>SYS.DBMS_SCHEDULER</t>
    </r>
    <r>
      <rPr>
        <sz val="11"/>
        <color rgb="FF000000"/>
        <rFont val="Calibri"/>
      </rPr>
      <t xml:space="preserve">
</t>
    </r>
    <r>
      <rPr>
        <sz val="11"/>
        <color rgb="FF000000"/>
        <rFont val="Calibri"/>
      </rPr>
      <t xml:space="preserve">- </t>
    </r>
    <r>
      <rPr>
        <b/>
        <sz val="11"/>
        <color rgb="FF000000"/>
        <rFont val="Calibri"/>
      </rPr>
      <t>SYS.DBMS_SQL_TRANSLATOR</t>
    </r>
    <r>
      <rPr>
        <sz val="11"/>
        <color rgb="FF000000"/>
        <rFont val="Calibri"/>
      </rPr>
      <t xml:space="preserve">
</t>
    </r>
    <r>
      <rPr>
        <sz val="11"/>
        <color rgb="FF000000"/>
        <rFont val="Calibri"/>
      </rPr>
      <t xml:space="preserve">- </t>
    </r>
    <r>
      <rPr>
        <b/>
        <sz val="11"/>
        <color rgb="FF000000"/>
        <rFont val="Calibri"/>
      </rPr>
      <t>SYS.DBMS_SYS_SQL</t>
    </r>
    <r>
      <rPr>
        <sz val="11"/>
        <color rgb="FF000000"/>
        <rFont val="Calibri"/>
      </rPr>
      <t xml:space="preserve">
</t>
    </r>
    <r>
      <rPr>
        <sz val="11"/>
        <color rgb="FF000000"/>
        <rFont val="Calibri"/>
      </rPr>
      <t xml:space="preserve">- </t>
    </r>
    <r>
      <rPr>
        <b/>
        <sz val="11"/>
        <color rgb="FF000000"/>
        <rFont val="Calibri"/>
      </rPr>
      <t>SYS.DBMS_TSDP_MANAGE</t>
    </r>
    <r>
      <rPr>
        <sz val="11"/>
        <color rgb="FF000000"/>
        <rFont val="Calibri"/>
      </rPr>
      <t xml:space="preserve">
</t>
    </r>
    <r>
      <rPr>
        <sz val="11"/>
        <color rgb="FF000000"/>
        <rFont val="Calibri"/>
      </rPr>
      <t xml:space="preserve">- </t>
    </r>
    <r>
      <rPr>
        <b/>
        <sz val="11"/>
        <color rgb="FF000000"/>
        <rFont val="Calibri"/>
      </rPr>
      <t>SYS.DBMS_TSDP_PROTECT</t>
    </r>
    <r>
      <rPr>
        <sz val="11"/>
        <color rgb="FF000000"/>
        <rFont val="Calibri"/>
      </rPr>
      <t xml:space="preserve">
</t>
    </r>
    <r>
      <rPr>
        <sz val="11"/>
        <color rgb="FF000000"/>
        <rFont val="Calibri"/>
      </rPr>
      <t xml:space="preserve">- </t>
    </r>
    <r>
      <rPr>
        <b/>
        <sz val="11"/>
        <color rgb="FF000000"/>
        <rFont val="Calibri"/>
      </rPr>
      <t>SYS.DBMS_XMLGEN</t>
    </r>
    <r>
      <rPr>
        <sz val="11"/>
        <color rgb="FF000000"/>
        <rFont val="Calibri"/>
      </rPr>
      <t xml:space="preserve">
</t>
    </r>
    <r>
      <rPr>
        <sz val="11"/>
        <color rgb="FF000000"/>
        <rFont val="Calibri"/>
      </rPr>
      <t xml:space="preserve">- </t>
    </r>
    <r>
      <rPr>
        <b/>
        <sz val="11"/>
        <color rgb="FF000000"/>
        <rFont val="Calibri"/>
      </rPr>
      <t>SYS.DBMS_XMLSTORE</t>
    </r>
    <r>
      <rPr>
        <sz val="11"/>
        <color rgb="FF000000"/>
        <rFont val="Calibri"/>
      </rPr>
      <t xml:space="preserve">
</t>
    </r>
    <r>
      <rPr>
        <sz val="11"/>
        <color rgb="FF000000"/>
        <rFont val="Calibri"/>
      </rPr>
      <t xml:space="preserve">- </t>
    </r>
    <r>
      <rPr>
        <b/>
        <sz val="11"/>
        <color rgb="FF000000"/>
        <rFont val="Calibri"/>
      </rPr>
      <t>SYS.OWA_UTIL</t>
    </r>
  </si>
  <si>
    <r>
      <rPr>
        <sz val="11"/>
        <color rgb="FF000000"/>
        <rFont val="Calibri"/>
      </rPr>
      <t>Auditing system packages generate additional logs, which can impact system performance, especially in high-transaction environments. Auditing can introduce slight delays in query execution due to the extra logging steps.</t>
    </r>
  </si>
  <si>
    <r>
      <rPr>
        <sz val="11"/>
        <color rgb="FF000000"/>
        <rFont val="Calibri"/>
      </rPr>
      <t>To assess this recommendation, execute the following SQL statement.</t>
    </r>
    <r>
      <rPr>
        <sz val="11"/>
        <color rgb="FF000000"/>
        <rFont val="Calibri"/>
      </rPr>
      <t xml:space="preserve">
</t>
    </r>
    <r>
      <rPr>
        <sz val="11"/>
        <color rgb="FF006096"/>
        <rFont val="Roboto Condensed"/>
      </rPr>
      <t xml:space="preserve">WITH </t>
    </r>
    <r>
      <rPr>
        <sz val="11"/>
        <color rgb="FF006096"/>
        <rFont val="Roboto Condensed"/>
      </rPr>
      <t xml:space="preserve">
</t>
    </r>
    <r>
      <rPr>
        <sz val="11"/>
        <color rgb="FF006096"/>
        <rFont val="Roboto Condensed"/>
      </rPr>
      <t>CIS_AUDIT(NAME, CON_ID, AUDIT_OBJECT_NAME) AS(</t>
    </r>
    <r>
      <rPr>
        <sz val="11"/>
        <color rgb="FF006096"/>
        <rFont val="Roboto Condensed"/>
      </rPr>
      <t xml:space="preserve">
</t>
    </r>
    <r>
      <rPr>
        <sz val="11"/>
        <color rgb="FF006096"/>
        <rFont val="Roboto Condensed"/>
      </rPr>
      <t xml:space="preserve">SELECT C.NAME, C.CON_ID, LL.* FROM V$CONTAINERS C, </t>
    </r>
    <r>
      <rPr>
        <sz val="11"/>
        <color rgb="FF006096"/>
        <rFont val="Roboto Condensed"/>
      </rPr>
      <t xml:space="preserve">
</t>
    </r>
    <r>
      <rPr>
        <sz val="11"/>
        <color rgb="FF006096"/>
        <rFont val="Roboto Condensed"/>
      </rPr>
      <t>TABLE(DBMSOUTPUT_LINESARRAY('DBMS_AW','DBMS_CRYPTO','DBMS_FGA',</t>
    </r>
    <r>
      <rPr>
        <sz val="11"/>
        <color rgb="FF006096"/>
        <rFont val="Roboto Condensed"/>
      </rPr>
      <t xml:space="preserve">
</t>
    </r>
    <r>
      <rPr>
        <sz val="11"/>
        <color rgb="FF006096"/>
        <rFont val="Roboto Condensed"/>
      </rPr>
      <t>'DBMS_JAVA_TEST','DBMS_JOB','DBMS_LOGMNR',</t>
    </r>
    <r>
      <rPr>
        <sz val="11"/>
        <color rgb="FF006096"/>
        <rFont val="Roboto Condensed"/>
      </rPr>
      <t xml:space="preserve">
</t>
    </r>
    <r>
      <rPr>
        <sz val="11"/>
        <color rgb="FF006096"/>
        <rFont val="Roboto Condensed"/>
      </rPr>
      <t>'DBMS_NETWORK_ACL_ADMIN','DBMS_REDACT','DBMS_REDEFINITION','DBMS_RLS',</t>
    </r>
    <r>
      <rPr>
        <sz val="11"/>
        <color rgb="FF006096"/>
        <rFont val="Roboto Condensed"/>
      </rPr>
      <t xml:space="preserve">
</t>
    </r>
    <r>
      <rPr>
        <sz val="11"/>
        <color rgb="FF006096"/>
        <rFont val="Roboto Condensed"/>
      </rPr>
      <t>'DBMS_SCHEDULER','DBMS_SQL_TRANSLATOR','DBMS_SYS_SQL','DBMS_TSDP_MANAGE',</t>
    </r>
    <r>
      <rPr>
        <sz val="11"/>
        <color rgb="FF006096"/>
        <rFont val="Roboto Condensed"/>
      </rPr>
      <t xml:space="preserve">
</t>
    </r>
    <r>
      <rPr>
        <sz val="11"/>
        <color rgb="FF006096"/>
        <rFont val="Roboto Condensed"/>
      </rPr>
      <t>'DBMS_TSDP_PROTECT','DBMS_XMLGEN','DBMS_XMLSTORE','OWA_UTIL')</t>
    </r>
    <r>
      <rPr>
        <sz val="11"/>
        <color rgb="FF006096"/>
        <rFont val="Roboto Condensed"/>
      </rPr>
      <t xml:space="preserve">
</t>
    </r>
    <r>
      <rPr>
        <sz val="11"/>
        <color rgb="FF006096"/>
        <rFont val="Roboto Condensed"/>
      </rPr>
      <t>) LL WHERE C.OPEN_MODE='READ WRITE'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AUDIT_ENABLED AS </t>
    </r>
    <r>
      <rPr>
        <sz val="11"/>
        <color rgb="FF006096"/>
        <rFont val="Roboto Condensed"/>
      </rPr>
      <t xml:space="preserve">
</t>
    </r>
    <r>
      <rPr>
        <sz val="11"/>
        <color rgb="FF006096"/>
        <rFont val="Roboto Condensed"/>
      </rPr>
      <t xml:space="preserve">( SELECT DISTINCT CON_ID_TO_CON_NAME(AUD.CON_ID) AS CONTAINERNAME, AUDIT_OPTION, </t>
    </r>
    <r>
      <rPr>
        <sz val="11"/>
        <color rgb="FF006096"/>
        <rFont val="Roboto Condensed"/>
      </rPr>
      <t xml:space="preserve">
</t>
    </r>
    <r>
      <rPr>
        <sz val="11"/>
        <color rgb="FF006096"/>
        <rFont val="Roboto Condensed"/>
      </rPr>
      <t>AUD.OBJECT_NAME, AUD.POLICY_NAME, AUD.CON_ID</t>
    </r>
    <r>
      <rPr>
        <sz val="11"/>
        <color rgb="FF006096"/>
        <rFont val="Roboto Condensed"/>
      </rPr>
      <t xml:space="preserve">
</t>
    </r>
    <r>
      <rPr>
        <sz val="11"/>
        <color rgb="FF006096"/>
        <rFont val="Roboto Condensed"/>
      </rPr>
      <t xml:space="preserve">  FROM CONTAINERS(AUDIT_UNIFIED_POLICIES) AUD</t>
    </r>
    <r>
      <rPr>
        <sz val="11"/>
        <color rgb="FF006096"/>
        <rFont val="Roboto Condensed"/>
      </rPr>
      <t xml:space="preserve">
</t>
    </r>
    <r>
      <rPr>
        <sz val="11"/>
        <color rgb="FF006096"/>
        <rFont val="Roboto Condensed"/>
      </rPr>
      <t xml:space="preserve">  WHERE AUD.OBJECT_NAME IN ('DBMS_AW','DBMS_CRYPTO','DBMS_FGA','DBMS_JAVA_TEST','DBMS_JOB','DBMS_LOGMNR',</t>
    </r>
    <r>
      <rPr>
        <sz val="11"/>
        <color rgb="FF006096"/>
        <rFont val="Roboto Condensed"/>
      </rPr>
      <t xml:space="preserve">
</t>
    </r>
    <r>
      <rPr>
        <sz val="11"/>
        <color rgb="FF006096"/>
        <rFont val="Roboto Condensed"/>
      </rPr>
      <t xml:space="preserve">  'DBMS_NETWORK_ACL_ADMIN','DBMS_REDACT','DBMS_REDEFINITION','DBMS_RLS',</t>
    </r>
    <r>
      <rPr>
        <sz val="11"/>
        <color rgb="FF006096"/>
        <rFont val="Roboto Condensed"/>
      </rPr>
      <t xml:space="preserve">
</t>
    </r>
    <r>
      <rPr>
        <sz val="11"/>
        <color rgb="FF006096"/>
        <rFont val="Roboto Condensed"/>
      </rPr>
      <t xml:space="preserve">  'DBMS_SCHEDULER','DBMS_SQL_TRANSLATOR','DBMS_SYS_SQL','DBMS_TSDP_MANAGE',</t>
    </r>
    <r>
      <rPr>
        <sz val="11"/>
        <color rgb="FF006096"/>
        <rFont val="Roboto Condensed"/>
      </rPr>
      <t xml:space="preserve">
</t>
    </r>
    <r>
      <rPr>
        <sz val="11"/>
        <color rgb="FF006096"/>
        <rFont val="Roboto Condensed"/>
      </rPr>
      <t xml:space="preserve">  'DBMS_TSDP_PROTECT','DBMS_XMLGEN','DBMS_XMLSTORE','OWA_UTIL')</t>
    </r>
    <r>
      <rPr>
        <sz val="11"/>
        <color rgb="FF006096"/>
        <rFont val="Roboto Condensed"/>
      </rPr>
      <t xml:space="preserve">
</t>
    </r>
    <r>
      <rPr>
        <sz val="11"/>
        <color rgb="FF006096"/>
        <rFont val="Roboto Condensed"/>
      </rPr>
      <t xml:space="preserve">    AND AUD.AUDIT_OPTION_TYPE = 'OBJECT ACTION'</t>
    </r>
    <r>
      <rPr>
        <sz val="11"/>
        <color rgb="FF006096"/>
        <rFont val="Roboto Condensed"/>
      </rPr>
      <t xml:space="preserve">
</t>
    </r>
    <r>
      <rPr>
        <sz val="11"/>
        <color rgb="FF006096"/>
        <rFont val="Roboto Condensed"/>
      </rPr>
      <t xml:space="preserve">    AND EXISTS (SELECT CON_ID_TO_CON_NAME(ENABLED.CON_ID) AS CONTAINERNAME, ENABLED.*</t>
    </r>
    <r>
      <rPr>
        <sz val="11"/>
        <color rgb="FF006096"/>
        <rFont val="Roboto Condensed"/>
      </rPr>
      <t xml:space="preserve">
</t>
    </r>
    <r>
      <rPr>
        <sz val="11"/>
        <color rgb="FF006096"/>
        <rFont val="Roboto Condensed"/>
      </rPr>
      <t xml:space="preserve">      FROM CONTAINERS(AUDIT_UNIFIED_ENABLED_POLICIES) ENABLED</t>
    </r>
    <r>
      <rPr>
        <sz val="11"/>
        <color rgb="FF006096"/>
        <rFont val="Roboto Condensed"/>
      </rPr>
      <t xml:space="preserve">
</t>
    </r>
    <r>
      <rPr>
        <sz val="11"/>
        <color rgb="FF006096"/>
        <rFont val="Roboto Condensed"/>
      </rPr>
      <t xml:space="preserve">      WHERE ENABLED.SUCCESS = 'YES'</t>
    </r>
    <r>
      <rPr>
        <sz val="11"/>
        <color rgb="FF006096"/>
        <rFont val="Roboto Condensed"/>
      </rPr>
      <t xml:space="preserve">
</t>
    </r>
    <r>
      <rPr>
        <sz val="11"/>
        <color rgb="FF006096"/>
        <rFont val="Roboto Condensed"/>
      </rPr>
      <t xml:space="preserve">        AND ENABLED.FAILURE = 'YES'</t>
    </r>
    <r>
      <rPr>
        <sz val="11"/>
        <color rgb="FF006096"/>
        <rFont val="Roboto Condensed"/>
      </rPr>
      <t xml:space="preserve">
</t>
    </r>
    <r>
      <rPr>
        <sz val="11"/>
        <color rgb="FF006096"/>
        <rFont val="Roboto Condensed"/>
      </rPr>
      <t xml:space="preserve">        AND ENABLED.ENABLED_OPTION = 'BY USER'</t>
    </r>
    <r>
      <rPr>
        <sz val="11"/>
        <color rgb="FF006096"/>
        <rFont val="Roboto Condensed"/>
      </rPr>
      <t xml:space="preserve">
</t>
    </r>
    <r>
      <rPr>
        <sz val="11"/>
        <color rgb="FF006096"/>
        <rFont val="Roboto Condensed"/>
      </rPr>
      <t xml:space="preserve">        AND ENABLED.ENTITY_NAME = 'ALL USERS'</t>
    </r>
    <r>
      <rPr>
        <sz val="11"/>
        <color rgb="FF006096"/>
        <rFont val="Roboto Condensed"/>
      </rPr>
      <t xml:space="preserve">
</t>
    </r>
    <r>
      <rPr>
        <sz val="11"/>
        <color rgb="FF006096"/>
        <rFont val="Roboto Condensed"/>
      </rPr>
      <t xml:space="preserve">        AND ENABLED.POLICY_NAME = AUD.POLICY_NAME</t>
    </r>
    <r>
      <rPr>
        <sz val="11"/>
        <color rgb="FF006096"/>
        <rFont val="Roboto Condensed"/>
      </rPr>
      <t xml:space="preserve">
</t>
    </r>
    <r>
      <rPr>
        <sz val="11"/>
        <color rgb="FF006096"/>
        <rFont val="Roboto Condensed"/>
      </rPr>
      <t xml:space="preserve">        AND ENABLED.CON_ID = AUD.CON_ID)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C.NAME, C.AUDIT_OBJECT_NAME</t>
    </r>
    <r>
      <rPr>
        <sz val="11"/>
        <color rgb="FF006096"/>
        <rFont val="Roboto Condensed"/>
      </rPr>
      <t xml:space="preserve">
</t>
    </r>
    <r>
      <rPr>
        <sz val="11"/>
        <color rgb="FF006096"/>
        <rFont val="Roboto Condensed"/>
      </rPr>
      <t xml:space="preserve">FROM CIS_AUDIT C </t>
    </r>
    <r>
      <rPr>
        <sz val="11"/>
        <color rgb="FF006096"/>
        <rFont val="Roboto Condensed"/>
      </rPr>
      <t xml:space="preserve">
</t>
    </r>
    <r>
      <rPr>
        <sz val="11"/>
        <color rgb="FF006096"/>
        <rFont val="Roboto Condensed"/>
      </rPr>
      <t xml:space="preserve">WHERE NOT EXISTS ( </t>
    </r>
    <r>
      <rPr>
        <sz val="11"/>
        <color rgb="FF006096"/>
        <rFont val="Roboto Condensed"/>
      </rPr>
      <t xml:space="preserve">
</t>
    </r>
    <r>
      <rPr>
        <sz val="11"/>
        <color rgb="FF006096"/>
        <rFont val="Roboto Condensed"/>
      </rPr>
      <t xml:space="preserve">  SELECT 1 FROM AUDIT_ENABLED E WHERE E.OBJECT_NAME = C.AUDIT_OBJECT_NAME AND E.CON_ID = C.CON_ID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ORDER BY 1, 2;</t>
    </r>
    <r>
      <rPr>
        <sz val="11"/>
        <color rgb="FF006096"/>
        <rFont val="Roboto Condensed"/>
      </rPr>
      <t xml:space="preserve">
</t>
    </r>
    <r>
      <rPr>
        <sz val="11"/>
        <color rgb="FF000000"/>
        <rFont val="Calibri"/>
      </rPr>
      <t xml:space="preserve">
</t>
    </r>
    <r>
      <rPr>
        <sz val="11"/>
        <color rgb="FF000000"/>
        <rFont val="Calibri"/>
      </rPr>
      <t>Lack of results implies compliance.</t>
    </r>
  </si>
  <si>
    <r>
      <rPr>
        <sz val="11"/>
        <color rgb="FF000000"/>
        <rFont val="Calibri"/>
      </rPr>
      <t>These packages are not audited by default.</t>
    </r>
  </si>
  <si>
    <t>5.4</t>
  </si>
  <si>
    <r>
      <rPr>
        <sz val="11"/>
        <rFont val="Calibri"/>
      </rPr>
      <t>Ensure All Export Activities Are Audited</t>
    </r>
  </si>
  <si>
    <r>
      <rPr>
        <sz val="11"/>
        <color rgb="FF000000"/>
        <rFont val="Calibri"/>
      </rPr>
      <t>Execute the following SQL statement in the CDB and in each PDB to remediate this recommendation:</t>
    </r>
    <r>
      <rPr>
        <sz val="11"/>
        <color rgb="FF000000"/>
        <rFont val="Calibri"/>
      </rPr>
      <t xml:space="preserve">
</t>
    </r>
    <r>
      <rPr>
        <sz val="11"/>
        <color rgb="FF006096"/>
        <rFont val="Roboto Condensed"/>
      </rPr>
      <t>ALTER AUDIT POLICY CIS_CDB_EXPORT</t>
    </r>
    <r>
      <rPr>
        <sz val="11"/>
        <color rgb="FF006096"/>
        <rFont val="Roboto Condensed"/>
      </rPr>
      <t xml:space="preserve">
</t>
    </r>
    <r>
      <rPr>
        <sz val="11"/>
        <color rgb="FF006096"/>
        <rFont val="Roboto Condensed"/>
      </rPr>
      <t xml:space="preserve">ADD </t>
    </r>
    <r>
      <rPr>
        <sz val="11"/>
        <color rgb="FF006096"/>
        <rFont val="Roboto Condensed"/>
      </rPr>
      <t xml:space="preserve">
</t>
    </r>
    <r>
      <rPr>
        <sz val="11"/>
        <color rgb="FF006096"/>
        <rFont val="Roboto Condensed"/>
      </rPr>
      <t>ACTIONS</t>
    </r>
    <r>
      <rPr>
        <sz val="11"/>
        <color rgb="FF006096"/>
        <rFont val="Roboto Condensed"/>
      </rPr>
      <t xml:space="preserve">
</t>
    </r>
    <r>
      <rPr>
        <sz val="11"/>
        <color rgb="FF006096"/>
        <rFont val="Roboto Condensed"/>
      </rPr>
      <t xml:space="preserve">COMPONENT=datapump </t>
    </r>
    <r>
      <rPr>
        <sz val="11"/>
        <color rgb="FF006096"/>
        <rFont val="Roboto Condensed"/>
      </rPr>
      <t xml:space="preserve">
</t>
    </r>
    <r>
      <rPr>
        <sz val="11"/>
        <color rgb="FF006096"/>
        <rFont val="Roboto Condensed"/>
      </rPr>
      <t>EXPORT;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 do not have </t>
    </r>
    <r>
      <rPr>
        <b/>
        <sz val="11"/>
        <color rgb="FF000000"/>
        <rFont val="Calibri"/>
      </rPr>
      <t>CIS_CDB_EXPORT</t>
    </r>
    <r>
      <rPr>
        <sz val="11"/>
        <color rgb="FF000000"/>
        <rFont val="Calibri"/>
      </rPr>
      <t xml:space="preserve">, please create one using the </t>
    </r>
    <r>
      <rPr>
        <b/>
        <sz val="11"/>
        <color rgb="FF000000"/>
        <rFont val="Calibri"/>
      </rPr>
      <t>CREATE AUDIT POLICY</t>
    </r>
    <r>
      <rPr>
        <sz val="11"/>
        <color rgb="FF000000"/>
        <rFont val="Calibri"/>
      </rPr>
      <t xml:space="preserve"> statement. Refer to Section 8.4 where a PL/SQL block is provided to help create or modify the audit policy to remediate this item in both container and pluggable database.</t>
    </r>
  </si>
  <si>
    <r>
      <rPr>
        <sz val="11"/>
        <color rgb="FF000000"/>
        <rFont val="Calibri"/>
      </rPr>
      <t>Auditing all export activities in Oracle is crucial for several security and compliance reasons such as data leakage prevention, accountability and traceability as well as compliance with regulations.</t>
    </r>
  </si>
  <si>
    <r>
      <rPr>
        <sz val="11"/>
        <color rgb="FF000000"/>
        <rFont val="Calibri"/>
      </rPr>
      <t>Auditing export operations can introduce additional I/O and CPU usage, especially in large-volume exports.</t>
    </r>
  </si>
  <si>
    <r>
      <rPr>
        <sz val="11"/>
        <color rgb="FF000000"/>
        <rFont val="Calibri"/>
      </rPr>
      <t>To assess this recommendation, execute the following SQL statement.</t>
    </r>
    <r>
      <rPr>
        <sz val="11"/>
        <color rgb="FF000000"/>
        <rFont val="Calibri"/>
      </rPr>
      <t xml:space="preserve">
</t>
    </r>
    <r>
      <rPr>
        <sz val="11"/>
        <color rgb="FF006096"/>
        <rFont val="Roboto Condensed"/>
      </rPr>
      <t xml:space="preserve">WITH </t>
    </r>
    <r>
      <rPr>
        <sz val="11"/>
        <color rgb="FF006096"/>
        <rFont val="Roboto Condensed"/>
      </rPr>
      <t xml:space="preserve">
</t>
    </r>
    <r>
      <rPr>
        <sz val="11"/>
        <color rgb="FF006096"/>
        <rFont val="Roboto Condensed"/>
      </rPr>
      <t>CIS_AUDIT(NAME, CON_ID, AUDIT_OPTION) AS(</t>
    </r>
    <r>
      <rPr>
        <sz val="11"/>
        <color rgb="FF006096"/>
        <rFont val="Roboto Condensed"/>
      </rPr>
      <t xml:space="preserve">
</t>
    </r>
    <r>
      <rPr>
        <sz val="11"/>
        <color rgb="FF006096"/>
        <rFont val="Roboto Condensed"/>
      </rPr>
      <t>SELECT C.NAME, C.CON_ID, 'EXPORT' AS AUDIT_OPTION FROM V$CONTAINERS C WHERE C.OPEN_MODE='READ WRITE'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AUDIT_ENABLED AS </t>
    </r>
    <r>
      <rPr>
        <sz val="11"/>
        <color rgb="FF006096"/>
        <rFont val="Roboto Condensed"/>
      </rPr>
      <t xml:space="preserve">
</t>
    </r>
    <r>
      <rPr>
        <sz val="11"/>
        <color rgb="FF006096"/>
        <rFont val="Roboto Condensed"/>
      </rPr>
      <t>( SELECT DISTINCT CON_ID_TO_CON_NAME(AUD.CON_ID) AS CONTAINERNAME, AUDIT_OPTION, AUD.POLICY_NAME, AUD.CON_ID</t>
    </r>
    <r>
      <rPr>
        <sz val="11"/>
        <color rgb="FF006096"/>
        <rFont val="Roboto Condensed"/>
      </rPr>
      <t xml:space="preserve">
</t>
    </r>
    <r>
      <rPr>
        <sz val="11"/>
        <color rgb="FF006096"/>
        <rFont val="Roboto Condensed"/>
      </rPr>
      <t xml:space="preserve">  FROM CONTAINERS(AUDIT_UNIFIED_POLICIES) AUD</t>
    </r>
    <r>
      <rPr>
        <sz val="11"/>
        <color rgb="FF006096"/>
        <rFont val="Roboto Condensed"/>
      </rPr>
      <t xml:space="preserve">
</t>
    </r>
    <r>
      <rPr>
        <sz val="11"/>
        <color rgb="FF006096"/>
        <rFont val="Roboto Condensed"/>
      </rPr>
      <t xml:space="preserve">  WHERE AUD.AUDIT_OPTION IN ('EXPORT')</t>
    </r>
    <r>
      <rPr>
        <sz val="11"/>
        <color rgb="FF006096"/>
        <rFont val="Roboto Condensed"/>
      </rPr>
      <t xml:space="preserve">
</t>
    </r>
    <r>
      <rPr>
        <sz val="11"/>
        <color rgb="FF006096"/>
        <rFont val="Roboto Condensed"/>
      </rPr>
      <t xml:space="preserve">       AND AUD.AUDIT_OPTION_TYPE = 'DATAPUMP ACTION'</t>
    </r>
    <r>
      <rPr>
        <sz val="11"/>
        <color rgb="FF006096"/>
        <rFont val="Roboto Condensed"/>
      </rPr>
      <t xml:space="preserve">
</t>
    </r>
    <r>
      <rPr>
        <sz val="11"/>
        <color rgb="FF006096"/>
        <rFont val="Roboto Condensed"/>
      </rPr>
      <t xml:space="preserve">       AND EXISTS (SELECT CON_ID_TO_CON_NAME(ENABLED.CON_ID) AS CONTAINERNAME, ENABLED.*</t>
    </r>
    <r>
      <rPr>
        <sz val="11"/>
        <color rgb="FF006096"/>
        <rFont val="Roboto Condensed"/>
      </rPr>
      <t xml:space="preserve">
</t>
    </r>
    <r>
      <rPr>
        <sz val="11"/>
        <color rgb="FF006096"/>
        <rFont val="Roboto Condensed"/>
      </rPr>
      <t xml:space="preserve">                   FROM CONTAINERS(AUDIT_UNIFIED_ENABLED_POLICIES) ENABLED</t>
    </r>
    <r>
      <rPr>
        <sz val="11"/>
        <color rgb="FF006096"/>
        <rFont val="Roboto Condensed"/>
      </rPr>
      <t xml:space="preserve">
</t>
    </r>
    <r>
      <rPr>
        <sz val="11"/>
        <color rgb="FF006096"/>
        <rFont val="Roboto Condensed"/>
      </rPr>
      <t xml:space="preserve">                   WHERE ENABLED.SUCCESS = 'YES'</t>
    </r>
    <r>
      <rPr>
        <sz val="11"/>
        <color rgb="FF006096"/>
        <rFont val="Roboto Condensed"/>
      </rPr>
      <t xml:space="preserve">
</t>
    </r>
    <r>
      <rPr>
        <sz val="11"/>
        <color rgb="FF006096"/>
        <rFont val="Roboto Condensed"/>
      </rPr>
      <t xml:space="preserve">                       AND ENABLED.FAILURE = 'YES'</t>
    </r>
    <r>
      <rPr>
        <sz val="11"/>
        <color rgb="FF006096"/>
        <rFont val="Roboto Condensed"/>
      </rPr>
      <t xml:space="preserve">
</t>
    </r>
    <r>
      <rPr>
        <sz val="11"/>
        <color rgb="FF006096"/>
        <rFont val="Roboto Condensed"/>
      </rPr>
      <t xml:space="preserve">                       AND ENABLED.ENABLED_OPTION = 'BY USER'</t>
    </r>
    <r>
      <rPr>
        <sz val="11"/>
        <color rgb="FF006096"/>
        <rFont val="Roboto Condensed"/>
      </rPr>
      <t xml:space="preserve">
</t>
    </r>
    <r>
      <rPr>
        <sz val="11"/>
        <color rgb="FF006096"/>
        <rFont val="Roboto Condensed"/>
      </rPr>
      <t xml:space="preserve">                       AND ENABLED.ENTITY_NAME = 'ALL USERS'</t>
    </r>
    <r>
      <rPr>
        <sz val="11"/>
        <color rgb="FF006096"/>
        <rFont val="Roboto Condensed"/>
      </rPr>
      <t xml:space="preserve">
</t>
    </r>
    <r>
      <rPr>
        <sz val="11"/>
        <color rgb="FF006096"/>
        <rFont val="Roboto Condensed"/>
      </rPr>
      <t xml:space="preserve">                       AND ENABLED.POLICY_NAME = AUD.POLICY_NAME</t>
    </r>
    <r>
      <rPr>
        <sz val="11"/>
        <color rgb="FF006096"/>
        <rFont val="Roboto Condensed"/>
      </rPr>
      <t xml:space="preserve">
</t>
    </r>
    <r>
      <rPr>
        <sz val="11"/>
        <color rgb="FF006096"/>
        <rFont val="Roboto Condensed"/>
      </rPr>
      <t xml:space="preserve">                       AND ENABLED.CON_ID = AUD.CON_ID)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SELECT C.NAME, C.AUDIT_OPTION </t>
    </r>
    <r>
      <rPr>
        <sz val="11"/>
        <color rgb="FF006096"/>
        <rFont val="Roboto Condensed"/>
      </rPr>
      <t xml:space="preserve">
</t>
    </r>
    <r>
      <rPr>
        <sz val="11"/>
        <color rgb="FF006096"/>
        <rFont val="Roboto Condensed"/>
      </rPr>
      <t xml:space="preserve">FROM CIS_AUDIT C </t>
    </r>
    <r>
      <rPr>
        <sz val="11"/>
        <color rgb="FF006096"/>
        <rFont val="Roboto Condensed"/>
      </rPr>
      <t xml:space="preserve">
</t>
    </r>
    <r>
      <rPr>
        <sz val="11"/>
        <color rgb="FF006096"/>
        <rFont val="Roboto Condensed"/>
      </rPr>
      <t xml:space="preserve">WHERE NOT EXISTS ( </t>
    </r>
    <r>
      <rPr>
        <sz val="11"/>
        <color rgb="FF006096"/>
        <rFont val="Roboto Condensed"/>
      </rPr>
      <t xml:space="preserve">
</t>
    </r>
    <r>
      <rPr>
        <sz val="11"/>
        <color rgb="FF006096"/>
        <rFont val="Roboto Condensed"/>
      </rPr>
      <t xml:space="preserve">  SELECT 1 FROM AUDIT_ENABLED E WHERE E.AUDIT_OPTION = C.AUDIT_OPTION AND E.CON_ID = C.CON_ID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ORDER BY 1, 2;</t>
    </r>
    <r>
      <rPr>
        <sz val="11"/>
        <color rgb="FF006096"/>
        <rFont val="Roboto Condensed"/>
      </rPr>
      <t xml:space="preserve">
</t>
    </r>
    <r>
      <rPr>
        <sz val="11"/>
        <color rgb="FF000000"/>
        <rFont val="Calibri"/>
      </rPr>
      <t xml:space="preserve">
</t>
    </r>
    <r>
      <rPr>
        <sz val="11"/>
        <color rgb="FF000000"/>
        <rFont val="Calibri"/>
      </rPr>
      <t>Lack of results implies compliance.</t>
    </r>
  </si>
  <si>
    <r>
      <rPr>
        <sz val="11"/>
        <color rgb="FF000000"/>
        <rFont val="Calibri"/>
      </rPr>
      <t xml:space="preserve">Export </t>
    </r>
    <r>
      <rPr>
        <b/>
        <sz val="11"/>
        <color rgb="FF000000"/>
        <rFont val="Calibri"/>
      </rPr>
      <t>datapump</t>
    </r>
    <r>
      <rPr>
        <sz val="11"/>
        <color rgb="FF000000"/>
        <rFont val="Calibri"/>
      </rPr>
      <t xml:space="preserve"> activities are not audited by default.</t>
    </r>
  </si>
  <si>
    <t>5.5</t>
  </si>
  <si>
    <r>
      <rPr>
        <sz val="11"/>
        <rFont val="Calibri"/>
      </rPr>
      <t>Ensure The Use Of SYS* Privileges Is Audited</t>
    </r>
  </si>
  <si>
    <r>
      <rPr>
        <sz val="11"/>
        <color rgb="FF000000"/>
        <rFont val="Calibri"/>
      </rPr>
      <t>Execute the following SQL statement in the CDB and in each PDB to remediate this recommendation:</t>
    </r>
    <r>
      <rPr>
        <sz val="11"/>
        <color rgb="FF000000"/>
        <rFont val="Calibri"/>
      </rPr>
      <t xml:space="preserve">
</t>
    </r>
    <r>
      <rPr>
        <sz val="11"/>
        <color rgb="FF006096"/>
        <rFont val="Roboto Condensed"/>
      </rPr>
      <t>CREATE AUDIT POLICY CIS_CDB_ALL_ACTIONS_BY_PRIVILEGED_USERS</t>
    </r>
    <r>
      <rPr>
        <sz val="11"/>
        <color rgb="FF006096"/>
        <rFont val="Roboto Condensed"/>
      </rPr>
      <t xml:space="preserve">
</t>
    </r>
    <r>
      <rPr>
        <sz val="11"/>
        <color rgb="FF006096"/>
        <rFont val="Roboto Condensed"/>
      </rPr>
      <t>ACTIONS ALL</t>
    </r>
    <r>
      <rPr>
        <sz val="11"/>
        <color rgb="FF006096"/>
        <rFont val="Roboto Condensed"/>
      </rPr>
      <t xml:space="preserve">
</t>
    </r>
    <r>
      <rPr>
        <sz val="11"/>
        <color rgb="FF006096"/>
        <rFont val="Roboto Condensed"/>
      </rPr>
      <t xml:space="preserve">WHEN q'! (SYS_CONTEXT('USERENV','CLIENT_PROGRAM_NAME') NOT IN ('emagent') AND INSTR(UPPER(SYS_CONTEXT('USERENV','CLIENT_PROGRAM_NAME')),'PERL') = 0  AND INSTR(UPPER(SYS_CONTEXT('USERENV','CLIENT_PROGRAM_NAME')),'RMAN') = 0  AND INSTR(UPPER(SYS_CONTEXT('USERENV','CLIENT_PROGRAM_NAME')),'OMS') = 0)!' </t>
    </r>
    <r>
      <rPr>
        <sz val="11"/>
        <color rgb="FF006096"/>
        <rFont val="Roboto Condensed"/>
      </rPr>
      <t xml:space="preserve">
</t>
    </r>
    <r>
      <rPr>
        <sz val="11"/>
        <color rgb="FF006096"/>
        <rFont val="Roboto Condensed"/>
      </rPr>
      <t>EVALUATE PER SESSION</t>
    </r>
    <r>
      <rPr>
        <sz val="11"/>
        <color rgb="FF006096"/>
        <rFont val="Roboto Condensed"/>
      </rPr>
      <t xml:space="preserve">
</t>
    </r>
    <r>
      <rPr>
        <sz val="11"/>
        <color rgb="FF006096"/>
        <rFont val="Roboto Condensed"/>
      </rPr>
      <t>ONLY TOPLEVEL;</t>
    </r>
    <r>
      <rPr>
        <sz val="11"/>
        <color rgb="FF006096"/>
        <rFont val="Roboto Condensed"/>
      </rPr>
      <t xml:space="preserve">
</t>
    </r>
    <r>
      <rPr>
        <sz val="11"/>
        <color rgb="FF006096"/>
        <rFont val="Roboto Condensed"/>
      </rPr>
      <t>AUDIT POLICY CIS_CDB_ALL_ACTIONS_BY_PRIVILEGED_USERS BY SYS, SYSKM, SYSBACKUP, SYSRAC, SYSDG, PUBLIC;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 do not have </t>
    </r>
    <r>
      <rPr>
        <b/>
        <sz val="11"/>
        <color rgb="FF000000"/>
        <rFont val="Calibri"/>
      </rPr>
      <t>CIS_CDB_ALL_ACTIONS_BY_PRIVILEGED_USERS</t>
    </r>
    <r>
      <rPr>
        <sz val="11"/>
        <color rgb="FF000000"/>
        <rFont val="Calibri"/>
      </rPr>
      <t xml:space="preserve">, please create one using the </t>
    </r>
    <r>
      <rPr>
        <b/>
        <sz val="11"/>
        <color rgb="FF000000"/>
        <rFont val="Calibri"/>
      </rPr>
      <t>CREATE AUDIT POLICY</t>
    </r>
    <r>
      <rPr>
        <sz val="11"/>
        <color rgb="FF000000"/>
        <rFont val="Calibri"/>
      </rPr>
      <t xml:space="preserve"> statement. Refer to Section 8.5 where a PL/SQL block is provided to help create or modify the audit policy to remediate this item in both container and pluggable database.</t>
    </r>
    <r>
      <rPr>
        <sz val="11"/>
        <color rgb="FF000000"/>
        <rFont val="Calibri"/>
      </rPr>
      <t xml:space="preserve">
</t>
    </r>
    <r>
      <rPr>
        <sz val="11"/>
        <color rgb="FF000000"/>
        <rFont val="Calibri"/>
      </rPr>
      <t xml:space="preserve">For legacy reasons the </t>
    </r>
    <r>
      <rPr>
        <b/>
        <sz val="11"/>
        <color rgb="FF000000"/>
        <rFont val="Calibri"/>
      </rPr>
      <t>SYSOPER</t>
    </r>
    <r>
      <rPr>
        <sz val="11"/>
        <color rgb="FF000000"/>
        <rFont val="Calibri"/>
      </rPr>
      <t xml:space="preserve"> privilege is using the name </t>
    </r>
    <r>
      <rPr>
        <b/>
        <sz val="11"/>
        <color rgb="FF000000"/>
        <rFont val="Calibri"/>
      </rPr>
      <t>PUBLIC</t>
    </r>
    <r>
      <rPr>
        <sz val="11"/>
        <color rgb="FF000000"/>
        <rFont val="Calibri"/>
      </rPr>
      <t xml:space="preserve">. The used privilege in the unified audit log is </t>
    </r>
    <r>
      <rPr>
        <b/>
        <sz val="11"/>
        <color rgb="FF000000"/>
        <rFont val="Calibri"/>
      </rPr>
      <t>SYSOPR</t>
    </r>
    <r>
      <rPr>
        <sz val="11"/>
        <color rgb="FF000000"/>
        <rFont val="Calibri"/>
      </rPr>
      <t xml:space="preserve">. </t>
    </r>
    <r>
      <rPr>
        <b/>
        <sz val="11"/>
        <color rgb="FF000000"/>
        <rFont val="Calibri"/>
      </rPr>
      <t>Emagent</t>
    </r>
    <r>
      <rPr>
        <sz val="11"/>
        <color rgb="FF000000"/>
        <rFont val="Calibri"/>
      </rPr>
      <t xml:space="preserve">, </t>
    </r>
    <r>
      <rPr>
        <b/>
        <sz val="11"/>
        <color rgb="FF000000"/>
        <rFont val="Calibri"/>
      </rPr>
      <t>OMS</t>
    </r>
    <r>
      <rPr>
        <sz val="11"/>
        <color rgb="FF000000"/>
        <rFont val="Calibri"/>
      </rPr>
      <t xml:space="preserve">, </t>
    </r>
    <r>
      <rPr>
        <b/>
        <sz val="11"/>
        <color rgb="FF000000"/>
        <rFont val="Calibri"/>
      </rPr>
      <t>RMAN</t>
    </r>
    <r>
      <rPr>
        <sz val="11"/>
        <color rgb="FF000000"/>
        <rFont val="Calibri"/>
      </rPr>
      <t xml:space="preserve"> and </t>
    </r>
    <r>
      <rPr>
        <b/>
        <sz val="11"/>
        <color rgb="FF000000"/>
        <rFont val="Calibri"/>
      </rPr>
      <t>Perl</t>
    </r>
    <r>
      <rPr>
        <sz val="11"/>
        <color rgb="FF000000"/>
        <rFont val="Calibri"/>
      </rPr>
      <t xml:space="preserve"> have been excluded to prevent an excessive number of events and issues with spillover files.</t>
    </r>
  </si>
  <si>
    <r>
      <rPr>
        <sz val="11"/>
        <color rgb="FF000000"/>
        <rFont val="Calibri"/>
      </rPr>
      <t xml:space="preserve">The usage of the </t>
    </r>
    <r>
      <rPr>
        <b/>
        <sz val="11"/>
        <color rgb="FF000000"/>
        <rFont val="Calibri"/>
      </rPr>
      <t>SYS*</t>
    </r>
    <r>
      <rPr>
        <sz val="11"/>
        <color rgb="FF000000"/>
        <rFont val="Calibri"/>
      </rPr>
      <t xml:space="preserve"> (</t>
    </r>
    <r>
      <rPr>
        <b/>
        <sz val="11"/>
        <color rgb="FF000000"/>
        <rFont val="Calibri"/>
      </rPr>
      <t>SYS</t>
    </r>
    <r>
      <rPr>
        <sz val="11"/>
        <color rgb="FF000000"/>
        <rFont val="Calibri"/>
      </rPr>
      <t xml:space="preserve">, </t>
    </r>
    <r>
      <rPr>
        <b/>
        <sz val="11"/>
        <color rgb="FF000000"/>
        <rFont val="Calibri"/>
      </rPr>
      <t>SYSKM</t>
    </r>
    <r>
      <rPr>
        <sz val="11"/>
        <color rgb="FF000000"/>
        <rFont val="Calibri"/>
      </rPr>
      <t xml:space="preserve">, </t>
    </r>
    <r>
      <rPr>
        <b/>
        <sz val="11"/>
        <color rgb="FF000000"/>
        <rFont val="Calibri"/>
      </rPr>
      <t>SYSBACKUP</t>
    </r>
    <r>
      <rPr>
        <sz val="11"/>
        <color rgb="FF000000"/>
        <rFont val="Calibri"/>
      </rPr>
      <t xml:space="preserve">, </t>
    </r>
    <r>
      <rPr>
        <b/>
        <sz val="11"/>
        <color rgb="FF000000"/>
        <rFont val="Calibri"/>
      </rPr>
      <t>SYSRAC</t>
    </r>
    <r>
      <rPr>
        <sz val="11"/>
        <color rgb="FF000000"/>
        <rFont val="Calibri"/>
      </rPr>
      <t xml:space="preserve">, </t>
    </r>
    <r>
      <rPr>
        <b/>
        <sz val="11"/>
        <color rgb="FF000000"/>
        <rFont val="Calibri"/>
      </rPr>
      <t>SYSDG</t>
    </r>
    <r>
      <rPr>
        <sz val="11"/>
        <color rgb="FF000000"/>
        <rFont val="Calibri"/>
      </rPr>
      <t xml:space="preserve">, </t>
    </r>
    <r>
      <rPr>
        <b/>
        <sz val="11"/>
        <color rgb="FF000000"/>
        <rFont val="Calibri"/>
      </rPr>
      <t>PUBLICSYS</t>
    </r>
    <r>
      <rPr>
        <sz val="11"/>
        <color rgb="FF000000"/>
        <rFont val="Calibri"/>
      </rPr>
      <t xml:space="preserve">, </t>
    </r>
    <r>
      <rPr>
        <b/>
        <sz val="11"/>
        <color rgb="FF000000"/>
        <rFont val="Calibri"/>
      </rPr>
      <t>SYSKM</t>
    </r>
    <r>
      <rPr>
        <sz val="11"/>
        <color rgb="FF000000"/>
        <rFont val="Calibri"/>
      </rPr>
      <t xml:space="preserve">, </t>
    </r>
    <r>
      <rPr>
        <b/>
        <sz val="11"/>
        <color rgb="FF000000"/>
        <rFont val="Calibri"/>
      </rPr>
      <t>SYSBACKUP</t>
    </r>
    <r>
      <rPr>
        <sz val="11"/>
        <color rgb="FF000000"/>
        <rFont val="Calibri"/>
      </rPr>
      <t xml:space="preserve">, </t>
    </r>
    <r>
      <rPr>
        <b/>
        <sz val="11"/>
        <color rgb="FF000000"/>
        <rFont val="Calibri"/>
      </rPr>
      <t>SYSRAC</t>
    </r>
    <r>
      <rPr>
        <sz val="11"/>
        <color rgb="FF000000"/>
        <rFont val="Calibri"/>
      </rPr>
      <t xml:space="preserve">, </t>
    </r>
    <r>
      <rPr>
        <b/>
        <sz val="11"/>
        <color rgb="FF000000"/>
        <rFont val="Calibri"/>
      </rPr>
      <t>SYSDG</t>
    </r>
    <r>
      <rPr>
        <sz val="11"/>
        <color rgb="FF000000"/>
        <rFont val="Calibri"/>
      </rPr>
      <t xml:space="preserve">, </t>
    </r>
    <r>
      <rPr>
        <b/>
        <sz val="11"/>
        <color rgb="FF000000"/>
        <rFont val="Calibri"/>
      </rPr>
      <t>PUBLIC</t>
    </r>
    <r>
      <rPr>
        <sz val="11"/>
        <color rgb="FF000000"/>
        <rFont val="Calibri"/>
      </rPr>
      <t>) privileges should always be audited.</t>
    </r>
    <r>
      <rPr>
        <sz val="11"/>
        <color rgb="FF000000"/>
        <rFont val="Calibri"/>
      </rPr>
      <t xml:space="preserve">
</t>
    </r>
    <r>
      <rPr>
        <sz val="11"/>
        <color rgb="FF000000"/>
        <rFont val="Calibri"/>
      </rPr>
      <t xml:space="preserve">Under Oracle classic auditing, this was the case with the parameter </t>
    </r>
    <r>
      <rPr>
        <b/>
        <sz val="11"/>
        <color rgb="FF000000"/>
        <rFont val="Calibri"/>
      </rPr>
      <t>AUDIT_SYS_OPERATIONS = TRUE</t>
    </r>
    <r>
      <rPr>
        <sz val="11"/>
        <color rgb="FF000000"/>
        <rFont val="Calibri"/>
      </rPr>
      <t xml:space="preserve">. To achieve the same behavior with Unified Auditing, it is necessary to audit all users who use </t>
    </r>
    <r>
      <rPr>
        <b/>
        <sz val="11"/>
        <color rgb="FF000000"/>
        <rFont val="Calibri"/>
      </rPr>
      <t>SYS*</t>
    </r>
    <r>
      <rPr>
        <sz val="11"/>
        <color rgb="FF000000"/>
        <rFont val="Calibri"/>
      </rPr>
      <t xml:space="preserve"> privileges.</t>
    </r>
    <r>
      <rPr>
        <sz val="11"/>
        <color rgb="FF000000"/>
        <rFont val="Calibri"/>
      </rPr>
      <t xml:space="preserve">
</t>
    </r>
    <r>
      <rPr>
        <sz val="11"/>
        <color rgb="FF000000"/>
        <rFont val="Calibri"/>
      </rPr>
      <t xml:space="preserve">As the </t>
    </r>
    <r>
      <rPr>
        <b/>
        <sz val="11"/>
        <color rgb="FF000000"/>
        <rFont val="Calibri"/>
      </rPr>
      <t>SYS*</t>
    </r>
    <r>
      <rPr>
        <sz val="11"/>
        <color rgb="FF000000"/>
        <rFont val="Calibri"/>
      </rPr>
      <t xml:space="preserve"> privileges have the special feature of being used first, it is necessary to audit them separately, as otherwise they will not be taken into account by the other audit policies.</t>
    </r>
    <r>
      <rPr>
        <sz val="11"/>
        <color rgb="FF000000"/>
        <rFont val="Calibri"/>
      </rPr>
      <t xml:space="preserve">
</t>
    </r>
    <r>
      <rPr>
        <sz val="11"/>
        <color rgb="FF000000"/>
        <rFont val="Calibri"/>
      </rPr>
      <t xml:space="preserve">Example:A user with </t>
    </r>
    <r>
      <rPr>
        <b/>
        <sz val="11"/>
        <color rgb="FF000000"/>
        <rFont val="Calibri"/>
      </rPr>
      <t>SYSDBA</t>
    </r>
    <r>
      <rPr>
        <sz val="11"/>
        <color rgb="FF000000"/>
        <rFont val="Calibri"/>
      </rPr>
      <t xml:space="preserve"> privileges accesses a table (e.g. </t>
    </r>
    <r>
      <rPr>
        <b/>
        <sz val="11"/>
        <color rgb="FF000000"/>
        <rFont val="Calibri"/>
      </rPr>
      <t>HR.EMP</t>
    </r>
    <r>
      <rPr>
        <sz val="11"/>
        <color rgb="FF000000"/>
        <rFont val="Calibri"/>
      </rPr>
      <t xml:space="preserve">). In this case, not the </t>
    </r>
    <r>
      <rPr>
        <b/>
        <sz val="11"/>
        <color rgb="FF000000"/>
        <rFont val="Calibri"/>
      </rPr>
      <t>SELECT ANY TABLE</t>
    </r>
    <r>
      <rPr>
        <sz val="11"/>
        <color rgb="FF000000"/>
        <rFont val="Calibri"/>
      </rPr>
      <t xml:space="preserve"> privilege, but the </t>
    </r>
    <r>
      <rPr>
        <b/>
        <sz val="11"/>
        <color rgb="FF000000"/>
        <rFont val="Calibri"/>
      </rPr>
      <t>SYSDBA</t>
    </r>
    <r>
      <rPr>
        <sz val="11"/>
        <color rgb="FF000000"/>
        <rFont val="Calibri"/>
      </rPr>
      <t xml:space="preserve"> privilege is used. As a result, audit rule 5.1 does not fire.</t>
    </r>
    <r>
      <rPr>
        <sz val="11"/>
        <color rgb="FF000000"/>
        <rFont val="Calibri"/>
      </rPr>
      <t xml:space="preserve">
</t>
    </r>
    <r>
      <rPr>
        <sz val="11"/>
        <color rgb="FF000000"/>
        <rFont val="Calibri"/>
      </rPr>
      <t>With unified auditing, it must always be ensured that the privileges are used for object access in the following order (if available):</t>
    </r>
    <r>
      <rPr>
        <sz val="11"/>
        <color rgb="FF000000"/>
        <rFont val="Calibri"/>
      </rPr>
      <t xml:space="preserve">
</t>
    </r>
    <r>
      <rPr>
        <sz val="11"/>
        <color rgb="FF000000"/>
        <rFont val="Calibri"/>
      </rPr>
      <t xml:space="preserve">- </t>
    </r>
    <r>
      <rPr>
        <b/>
        <sz val="11"/>
        <color rgb="FF000000"/>
        <rFont val="Calibri"/>
      </rPr>
      <t>SYS*</t>
    </r>
    <r>
      <rPr>
        <sz val="11"/>
        <color rgb="FF000000"/>
        <rFont val="Calibri"/>
      </rPr>
      <t xml:space="preserve"> privileges (e.g. </t>
    </r>
    <r>
      <rPr>
        <b/>
        <sz val="11"/>
        <color rgb="FF000000"/>
        <rFont val="Calibri"/>
      </rPr>
      <t>SYSDBA)</t>
    </r>
    <r>
      <rPr>
        <sz val="11"/>
        <color rgb="FF000000"/>
        <rFont val="Calibri"/>
      </rPr>
      <t xml:space="preserve">
</t>
    </r>
    <r>
      <rPr>
        <sz val="11"/>
        <color rgb="FF000000"/>
        <rFont val="Calibri"/>
      </rPr>
      <t>- Direct access rights (e.g. direct object grant or public grant)</t>
    </r>
    <r>
      <rPr>
        <sz val="11"/>
        <color rgb="FF000000"/>
        <rFont val="Calibri"/>
      </rPr>
      <t xml:space="preserve">
</t>
    </r>
    <r>
      <rPr>
        <sz val="11"/>
        <color rgb="FF000000"/>
        <rFont val="Calibri"/>
      </rPr>
      <t xml:space="preserve">- </t>
    </r>
    <r>
      <rPr>
        <b/>
        <sz val="11"/>
        <color rgb="FF000000"/>
        <rFont val="Calibri"/>
      </rPr>
      <t>ANY</t>
    </r>
    <r>
      <rPr>
        <sz val="11"/>
        <color rgb="FF000000"/>
        <rFont val="Calibri"/>
      </rPr>
      <t xml:space="preserve"> rights</t>
    </r>
  </si>
  <si>
    <r>
      <rPr>
        <b/>
        <sz val="11"/>
        <color rgb="FF000000"/>
        <rFont val="Calibri"/>
      </rPr>
      <t>SYS*</t>
    </r>
    <r>
      <rPr>
        <sz val="11"/>
        <color rgb="FF000000"/>
        <rFont val="Calibri"/>
      </rPr>
      <t xml:space="preserve"> performs critical system-level operations, and auditing every action can add considerable performance overhead. </t>
    </r>
    <r>
      <rPr>
        <b/>
        <sz val="11"/>
        <color rgb="FF000000"/>
        <rFont val="Calibri"/>
      </rPr>
      <t>SYS</t>
    </r>
    <r>
      <rPr>
        <sz val="11"/>
        <color rgb="FF000000"/>
        <rFont val="Calibri"/>
      </rPr>
      <t xml:space="preserve"> operations generate a large volume of audit logs, especially in high-transaction environments. Too much logging can make it difficult to identify critical security events among routine activities especially in Oracle Dataguard environments.</t>
    </r>
  </si>
  <si>
    <r>
      <rPr>
        <sz val="11"/>
        <color rgb="FF000000"/>
        <rFont val="Calibri"/>
      </rPr>
      <t>To assess this recommendation, execute the following SQL statement.</t>
    </r>
    <r>
      <rPr>
        <sz val="11"/>
        <color rgb="FF000000"/>
        <rFont val="Calibri"/>
      </rPr>
      <t xml:space="preserve">
</t>
    </r>
    <r>
      <rPr>
        <sz val="11"/>
        <color rgb="FF006096"/>
        <rFont val="Roboto Condensed"/>
      </rPr>
      <t>WITH</t>
    </r>
    <r>
      <rPr>
        <sz val="11"/>
        <color rgb="FF006096"/>
        <rFont val="Roboto Condensed"/>
      </rPr>
      <t xml:space="preserve">
</t>
    </r>
    <r>
      <rPr>
        <sz val="11"/>
        <color rgb="FF006096"/>
        <rFont val="Roboto Condensed"/>
      </rPr>
      <t xml:space="preserve">CIS_AUDIT(CONTAINERNAME, CON_ID, AUDIT_OPTION, ENTITY_NAME_EXPECTED) AS ( </t>
    </r>
    <r>
      <rPr>
        <sz val="11"/>
        <color rgb="FF006096"/>
        <rFont val="Roboto Condensed"/>
      </rPr>
      <t xml:space="preserve">
</t>
    </r>
    <r>
      <rPr>
        <sz val="11"/>
        <color rgb="FF006096"/>
        <rFont val="Roboto Condensed"/>
      </rPr>
      <t xml:space="preserve">  SELECT C.NAME, C.CON_ID, 'ALL' AS AUDIT_OPTION, LL.COLUMN_VALUE AS ENTITY_NAME_EXPECTED FROM V$CONTAINERS C, TABLE(DBMSOUTPUT_LINESARRAY('SYS','SYSBACKUP','SYSDG','SYSKM','SYSRAC','PUBLIC')) LL</t>
    </r>
    <r>
      <rPr>
        <sz val="11"/>
        <color rgb="FF006096"/>
        <rFont val="Roboto Condensed"/>
      </rPr>
      <t xml:space="preserve">
</t>
    </r>
    <r>
      <rPr>
        <sz val="11"/>
        <color rgb="FF006096"/>
        <rFont val="Roboto Condensed"/>
      </rPr>
      <t xml:space="preserve">  WHERE C.OPEN_MODE='READ WRITE'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AUDIT_ENABLED AS ( </t>
    </r>
    <r>
      <rPr>
        <sz val="11"/>
        <color rgb="FF006096"/>
        <rFont val="Roboto Condensed"/>
      </rPr>
      <t xml:space="preserve">
</t>
    </r>
    <r>
      <rPr>
        <sz val="11"/>
        <color rgb="FF006096"/>
        <rFont val="Roboto Condensed"/>
      </rPr>
      <t xml:space="preserve">  SELECT DISTINCT AUD.CON_ID, AUD.AUDIT_OPTION, ENABLED.ENTITY_NAME </t>
    </r>
    <r>
      <rPr>
        <sz val="11"/>
        <color rgb="FF006096"/>
        <rFont val="Roboto Condensed"/>
      </rPr>
      <t xml:space="preserve">
</t>
    </r>
    <r>
      <rPr>
        <sz val="11"/>
        <color rgb="FF006096"/>
        <rFont val="Roboto Condensed"/>
      </rPr>
      <t xml:space="preserve">  FROM CONTAINERS(AUDIT_UNIFIED_POLICIES) AUD, CONTAINERS(AUDIT_UNIFIED_ENABLED_POLICIES) ENABLED </t>
    </r>
    <r>
      <rPr>
        <sz val="11"/>
        <color rgb="FF006096"/>
        <rFont val="Roboto Condensed"/>
      </rPr>
      <t xml:space="preserve">
</t>
    </r>
    <r>
      <rPr>
        <sz val="11"/>
        <color rgb="FF006096"/>
        <rFont val="Roboto Condensed"/>
      </rPr>
      <t xml:space="preserve">  WHERE ENABLED.CON_ID = AUD.CON_ID </t>
    </r>
    <r>
      <rPr>
        <sz val="11"/>
        <color rgb="FF006096"/>
        <rFont val="Roboto Condensed"/>
      </rPr>
      <t xml:space="preserve">
</t>
    </r>
    <r>
      <rPr>
        <sz val="11"/>
        <color rgb="FF006096"/>
        <rFont val="Roboto Condensed"/>
      </rPr>
      <t xml:space="preserve">    AND ENABLED.POLICY_NAME = AUD.POLICY_NAME </t>
    </r>
    <r>
      <rPr>
        <sz val="11"/>
        <color rgb="FF006096"/>
        <rFont val="Roboto Condensed"/>
      </rPr>
      <t xml:space="preserve">
</t>
    </r>
    <r>
      <rPr>
        <sz val="11"/>
        <color rgb="FF006096"/>
        <rFont val="Roboto Condensed"/>
      </rPr>
      <t xml:space="preserve">    AND AUD.AUDIT_OPTION IN ('ALL') </t>
    </r>
    <r>
      <rPr>
        <sz val="11"/>
        <color rgb="FF006096"/>
        <rFont val="Roboto Condensed"/>
      </rPr>
      <t xml:space="preserve">
</t>
    </r>
    <r>
      <rPr>
        <sz val="11"/>
        <color rgb="FF006096"/>
        <rFont val="Roboto Condensed"/>
      </rPr>
      <t xml:space="preserve">    AND AUD.AUDIT_OPTION_TYPE = 'STANDARD ACTION' </t>
    </r>
    <r>
      <rPr>
        <sz val="11"/>
        <color rgb="FF006096"/>
        <rFont val="Roboto Condensed"/>
      </rPr>
      <t xml:space="preserve">
</t>
    </r>
    <r>
      <rPr>
        <sz val="11"/>
        <color rgb="FF006096"/>
        <rFont val="Roboto Condensed"/>
      </rPr>
      <t xml:space="preserve">    AND ENABLED.SUCCESS = 'YES' </t>
    </r>
    <r>
      <rPr>
        <sz val="11"/>
        <color rgb="FF006096"/>
        <rFont val="Roboto Condensed"/>
      </rPr>
      <t xml:space="preserve">
</t>
    </r>
    <r>
      <rPr>
        <sz val="11"/>
        <color rgb="FF006096"/>
        <rFont val="Roboto Condensed"/>
      </rPr>
      <t xml:space="preserve">    AND ENABLED.FAILURE = 'YES' </t>
    </r>
    <r>
      <rPr>
        <sz val="11"/>
        <color rgb="FF006096"/>
        <rFont val="Roboto Condensed"/>
      </rPr>
      <t xml:space="preserve">
</t>
    </r>
    <r>
      <rPr>
        <sz val="11"/>
        <color rgb="FF006096"/>
        <rFont val="Roboto Condensed"/>
      </rPr>
      <t xml:space="preserve">    AND ENABLED.ENABLED_OPTION = 'BY USER' </t>
    </r>
    <r>
      <rPr>
        <sz val="11"/>
        <color rgb="FF006096"/>
        <rFont val="Roboto Condensed"/>
      </rPr>
      <t xml:space="preserve">
</t>
    </r>
    <r>
      <rPr>
        <sz val="11"/>
        <color rgb="FF006096"/>
        <rFont val="Roboto Condensed"/>
      </rPr>
      <t xml:space="preserve">    AND ENABLED.ENTITY_NAME IN ('SYS','SYSBACKUP','SYSDG','SYSKM','SYSRAC','PUBLIC')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SELECT C.CONTAINERNAME, C.AUDIT_OPTION, C.ENTITY_NAME_EXPECTED </t>
    </r>
    <r>
      <rPr>
        <sz val="11"/>
        <color rgb="FF006096"/>
        <rFont val="Roboto Condensed"/>
      </rPr>
      <t xml:space="preserve">
</t>
    </r>
    <r>
      <rPr>
        <sz val="11"/>
        <color rgb="FF006096"/>
        <rFont val="Roboto Condensed"/>
      </rPr>
      <t xml:space="preserve">FROM CIS_AUDIT C </t>
    </r>
    <r>
      <rPr>
        <sz val="11"/>
        <color rgb="FF006096"/>
        <rFont val="Roboto Condensed"/>
      </rPr>
      <t xml:space="preserve">
</t>
    </r>
    <r>
      <rPr>
        <sz val="11"/>
        <color rgb="FF006096"/>
        <rFont val="Roboto Condensed"/>
      </rPr>
      <t xml:space="preserve">WHERE NOT EXISTS ( </t>
    </r>
    <r>
      <rPr>
        <sz val="11"/>
        <color rgb="FF006096"/>
        <rFont val="Roboto Condensed"/>
      </rPr>
      <t xml:space="preserve">
</t>
    </r>
    <r>
      <rPr>
        <sz val="11"/>
        <color rgb="FF006096"/>
        <rFont val="Roboto Condensed"/>
      </rPr>
      <t xml:space="preserve">  SELECT 1 FROM AUDIT_ENABLED E WHERE E.AUDIT_OPTION = C.AUDIT_OPTION AND E.ENTITY_NAME = C.ENTITY_NAME_EXPECTED AND E.CON_ID = C.CON_ID</t>
    </r>
    <r>
      <rPr>
        <sz val="11"/>
        <color rgb="FF006096"/>
        <rFont val="Roboto Condensed"/>
      </rPr>
      <t xml:space="preserve">
</t>
    </r>
    <r>
      <rPr>
        <sz val="11"/>
        <color rgb="FF006096"/>
        <rFont val="Roboto Condensed"/>
      </rPr>
      <t>) ORDER BY 1, 3;</t>
    </r>
    <r>
      <rPr>
        <sz val="11"/>
        <color rgb="FF006096"/>
        <rFont val="Roboto Condensed"/>
      </rPr>
      <t xml:space="preserve">
</t>
    </r>
    <r>
      <rPr>
        <sz val="11"/>
        <color rgb="FF000000"/>
        <rFont val="Calibri"/>
      </rPr>
      <t xml:space="preserve">
</t>
    </r>
    <r>
      <rPr>
        <sz val="11"/>
        <color rgb="FF000000"/>
        <rFont val="Calibri"/>
      </rPr>
      <t>Lack of results implies compliance.</t>
    </r>
  </si>
  <si>
    <t>Excessive System Privileges</t>
  </si>
  <si>
    <t>6.1.1</t>
  </si>
  <si>
    <r>
      <rPr>
        <sz val="11"/>
        <rFont val="Calibri"/>
      </rPr>
      <t xml:space="preserve">Ensure </t>
    </r>
    <r>
      <rPr>
        <sz val="11"/>
        <color rgb="FF000000"/>
        <rFont val="Calibri"/>
      </rPr>
      <t>'</t>
    </r>
    <r>
      <rPr>
        <b/>
        <sz val="11"/>
        <color rgb="FF000000"/>
        <rFont val="Calibri"/>
      </rPr>
      <t>%ANY%</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</si>
  <si>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&lt;ANY Privilege&gt; FROM &lt;grantee&gt;;</t>
    </r>
    <r>
      <rPr>
        <sz val="11"/>
        <color rgb="FF006096"/>
        <rFont val="Roboto Condensed"/>
      </rPr>
      <t xml:space="preserve">
</t>
    </r>
    <r>
      <rPr>
        <sz val="11"/>
        <color rgb="FF000000"/>
        <rFont val="Calibri"/>
      </rPr>
      <t xml:space="preserve">
</t>
    </r>
    <r>
      <rPr>
        <sz val="11"/>
        <color rgb="FF000000"/>
        <rFont val="Calibri"/>
      </rPr>
      <t>In the case of a grant via a role :</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</si>
  <si>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Oracle database </t>
    </r>
    <r>
      <rPr>
        <b/>
        <sz val="11"/>
        <color rgb="FF000000"/>
        <rFont val="Calibri"/>
      </rPr>
      <t>ANY</t>
    </r>
    <r>
      <rPr>
        <sz val="11"/>
        <color rgb="FF000000"/>
        <rFont val="Calibri"/>
      </rPr>
      <t xml:space="preserve"> keyword provides the user the capability to alter any item in the catalog of the database. Unauthorized grantees should not have that keyword assigned to them.</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</si>
  <si>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LIKE '%ANY%'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LIKE '%ANY%'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</si>
  <si>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6.1.2</t>
  </si>
  <si>
    <r>
      <rPr>
        <sz val="11"/>
        <rFont val="Calibri"/>
      </rPr>
      <t xml:space="preserve">Ensure Admin Privileges Are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</si>
  <si>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&lt;SYSTEM PRIVILEGE&gt; FROM &lt;grantee&gt;;</t>
    </r>
    <r>
      <rPr>
        <sz val="11"/>
        <color rgb="FF006096"/>
        <rFont val="Roboto Condensed"/>
      </rPr>
      <t xml:space="preserve">
</t>
    </r>
    <r>
      <rPr>
        <sz val="11"/>
        <color rgb="FF000000"/>
        <rFont val="Calibri"/>
      </rPr>
      <t xml:space="preserve">
</t>
    </r>
    <r>
      <rPr>
        <sz val="11"/>
        <color rgb="FF000000"/>
        <rFont val="Calibri"/>
      </rPr>
      <t>If needed, grant the privilege to user without admin option:</t>
    </r>
    <r>
      <rPr>
        <sz val="11"/>
        <color rgb="FF000000"/>
        <rFont val="Calibri"/>
      </rPr>
      <t xml:space="preserve">
</t>
    </r>
    <r>
      <rPr>
        <sz val="11"/>
        <color rgb="FF006096"/>
        <rFont val="Roboto Condensed"/>
      </rPr>
      <t>GRANT &lt;SYSTEM PRIVILEGE&gt; TO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</si>
  <si>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Oracle database </t>
    </r>
    <r>
      <rPr>
        <b/>
        <sz val="11"/>
        <color rgb="FF000000"/>
        <rFont val="Calibri"/>
      </rPr>
      <t>WITH_ADMIN</t>
    </r>
    <r>
      <rPr>
        <sz val="11"/>
        <color rgb="FF000000"/>
        <rFont val="Calibri"/>
      </rPr>
      <t xml:space="preserve"> privilege allows the designated user to grant another user the same privileges. Unauthorized grantees should not have that privilege.</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</si>
  <si>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ADMIN_OPTION = 'YES'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P.ADMIN_OPTION = 'Y'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</si>
  <si>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6.1.3</t>
  </si>
  <si>
    <r>
      <rPr>
        <sz val="11"/>
        <rFont val="Calibri"/>
      </rPr>
      <t xml:space="preserve">Ensure </t>
    </r>
    <r>
      <rPr>
        <sz val="11"/>
        <color rgb="FF000000"/>
        <rFont val="Calibri"/>
      </rPr>
      <t>'</t>
    </r>
    <r>
      <rPr>
        <b/>
        <sz val="11"/>
        <color rgb="FF000000"/>
        <rFont val="Calibri"/>
      </rPr>
      <t>IMPORT</t>
    </r>
    <r>
      <rPr>
        <sz val="11"/>
        <color rgb="FF000000"/>
        <rFont val="Calibri"/>
      </rPr>
      <t>'</t>
    </r>
    <r>
      <rPr>
        <sz val="11"/>
        <color rgb="FF000000"/>
        <rFont val="Calibri"/>
      </rPr>
      <t xml:space="preserve"> And </t>
    </r>
    <r>
      <rPr>
        <sz val="11"/>
        <color rgb="FF000000"/>
        <rFont val="Calibri"/>
      </rPr>
      <t>'</t>
    </r>
    <r>
      <rPr>
        <b/>
        <sz val="11"/>
        <color rgb="FF000000"/>
        <rFont val="Calibri"/>
      </rPr>
      <t>EXPORT</t>
    </r>
    <r>
      <rPr>
        <sz val="11"/>
        <color rgb="FF000000"/>
        <rFont val="Calibri"/>
      </rPr>
      <t>'</t>
    </r>
    <r>
      <rPr>
        <sz val="11"/>
        <color rgb="FF000000"/>
        <rFont val="Calibri"/>
      </rPr>
      <t xml:space="preserve"> </t>
    </r>
    <r>
      <rPr>
        <sz val="11"/>
        <color rgb="FF000000"/>
        <rFont val="Calibri"/>
      </rPr>
      <t>'</t>
    </r>
    <r>
      <rPr>
        <b/>
        <sz val="11"/>
        <color rgb="FF000000"/>
        <rFont val="Calibri"/>
      </rPr>
      <t>FULL 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</si>
  <si>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IMPORT FULL DATABASE FROM &lt;grantee&gt;;</t>
    </r>
    <r>
      <rPr>
        <sz val="11"/>
        <color rgb="FF006096"/>
        <rFont val="Roboto Condensed"/>
      </rPr>
      <t xml:space="preserve">
</t>
    </r>
    <r>
      <rPr>
        <sz val="11"/>
        <color rgb="FF006096"/>
        <rFont val="Roboto Condensed"/>
      </rPr>
      <t>REVOKE EXPORT FULL DATABASE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</si>
  <si>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EXPORT FULL DATABASE</t>
    </r>
    <r>
      <rPr>
        <sz val="11"/>
        <color rgb="FF000000"/>
        <rFont val="Calibri"/>
      </rPr>
      <t xml:space="preserve"> and </t>
    </r>
    <r>
      <rPr>
        <b/>
        <sz val="11"/>
        <color rgb="FF000000"/>
        <rFont val="Calibri"/>
      </rPr>
      <t>IMPORT FULL DATABASE</t>
    </r>
    <r>
      <rPr>
        <sz val="11"/>
        <color rgb="FF000000"/>
        <rFont val="Calibri"/>
      </rPr>
      <t xml:space="preserve"> privileges in Oracle Database allow users to perform full database exports and imports, which can lead to data exfiltration, unauthorized modifications, and compliance violations if granted to unauthorized users.</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</si>
  <si>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('IMPORT FULL DATABASE','EXPORT FULL DATABASE')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('IMPORT FULL DATABASE','EXPORT FULL DATABASE')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</si>
  <si>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6.1.4</t>
  </si>
  <si>
    <r>
      <rPr>
        <sz val="11"/>
        <rFont val="Calibri"/>
      </rPr>
      <t xml:space="preserve">Ensure </t>
    </r>
    <r>
      <rPr>
        <sz val="11"/>
        <color rgb="FF000000"/>
        <rFont val="Calibri"/>
      </rPr>
      <t>'</t>
    </r>
    <r>
      <rPr>
        <b/>
        <sz val="11"/>
        <color rgb="FF000000"/>
        <rFont val="Calibri"/>
      </rPr>
      <t>CREATE EXTERNAL JOB</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</si>
  <si>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CREATE EXTERNAL JOB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</si>
  <si>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CREATE EXTERNAL JOB</t>
    </r>
    <r>
      <rPr>
        <sz val="11"/>
        <color rgb="FF000000"/>
        <rFont val="Calibri"/>
      </rPr>
      <t xml:space="preserve"> privilege in Oracle allows a user to create external jobs that run at the OS level using Oracle Scheduler.</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</si>
  <si>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('CREATE EXTERNAL JOB')</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('CREATE EXTERNAL JOB')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</si>
  <si>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6.1.5</t>
  </si>
  <si>
    <r>
      <rPr>
        <sz val="11"/>
        <rFont val="Calibri"/>
      </rPr>
      <t xml:space="preserve">Ensure </t>
    </r>
    <r>
      <rPr>
        <sz val="11"/>
        <color rgb="FF000000"/>
        <rFont val="Calibri"/>
      </rPr>
      <t>'</t>
    </r>
    <r>
      <rPr>
        <b/>
        <sz val="11"/>
        <color rgb="FF000000"/>
        <rFont val="Calibri"/>
      </rPr>
      <t>BECOME USER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</si>
  <si>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BECOME USER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</si>
  <si>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BECOME USER</t>
    </r>
    <r>
      <rPr>
        <sz val="11"/>
        <color rgb="FF000000"/>
        <rFont val="Calibri"/>
      </rPr>
      <t xml:space="preserve"> system privilege allows a user to switch identities to another database user during the execution of a session, which can lead to serious security risks if granted to unauthorized users.</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</si>
  <si>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('BECOME USER')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('BECOME USER')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</si>
  <si>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6.1.6</t>
  </si>
  <si>
    <r>
      <rPr>
        <sz val="11"/>
        <rFont val="Calibri"/>
      </rPr>
      <t xml:space="preserve">Ensure </t>
    </r>
    <r>
      <rPr>
        <sz val="11"/>
        <color rgb="FF000000"/>
        <rFont val="Calibri"/>
      </rPr>
      <t>'</t>
    </r>
    <r>
      <rPr>
        <b/>
        <sz val="11"/>
        <color rgb="FF000000"/>
        <rFont val="Calibri"/>
      </rPr>
      <t>TEXT DATASTORE ACCESS</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</si>
  <si>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TEXT DATASTORE ACCESS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</si>
  <si>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TEXT DATASTORE ACCESS</t>
    </r>
    <r>
      <rPr>
        <sz val="11"/>
        <color rgb="FF000000"/>
        <rFont val="Calibri"/>
      </rPr>
      <t xml:space="preserve"> system privilege should be restricted due to the potential security risks associated with Oracle Text and its ability to access external files and data sources.</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</si>
  <si>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('TEXT DATASTORE ACCESS')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('TEXT DATASTORE ACCESS')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</si>
  <si>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6.1.7</t>
  </si>
  <si>
    <r>
      <rPr>
        <sz val="11"/>
        <rFont val="Calibri"/>
      </rPr>
      <t xml:space="preserve">Ensure </t>
    </r>
    <r>
      <rPr>
        <sz val="11"/>
        <color rgb="FF000000"/>
        <rFont val="Calibri"/>
      </rPr>
      <t>'</t>
    </r>
    <r>
      <rPr>
        <b/>
        <sz val="11"/>
        <color rgb="FF000000"/>
        <rFont val="Calibri"/>
      </rPr>
      <t>CREATE</t>
    </r>
    <r>
      <rPr>
        <sz val="11"/>
        <color rgb="FF000000"/>
        <rFont val="Calibri"/>
      </rPr>
      <t>'</t>
    </r>
    <r>
      <rPr>
        <sz val="11"/>
        <color rgb="FF000000"/>
        <rFont val="Calibri"/>
      </rPr>
      <t xml:space="preserve">, </t>
    </r>
    <r>
      <rPr>
        <sz val="11"/>
        <color rgb="FF000000"/>
        <rFont val="Calibri"/>
      </rPr>
      <t>'</t>
    </r>
    <r>
      <rPr>
        <b/>
        <sz val="11"/>
        <color rgb="FF000000"/>
        <rFont val="Calibri"/>
      </rPr>
      <t>ALTER</t>
    </r>
    <r>
      <rPr>
        <sz val="11"/>
        <color rgb="FF000000"/>
        <rFont val="Calibri"/>
      </rPr>
      <t>'</t>
    </r>
    <r>
      <rPr>
        <sz val="11"/>
        <color rgb="FF000000"/>
        <rFont val="Calibri"/>
      </rPr>
      <t xml:space="preserve">, And </t>
    </r>
    <r>
      <rPr>
        <sz val="11"/>
        <color rgb="FF000000"/>
        <rFont val="Calibri"/>
      </rPr>
      <t>'</t>
    </r>
    <r>
      <rPr>
        <b/>
        <sz val="11"/>
        <color rgb="FF000000"/>
        <rFont val="Calibri"/>
      </rPr>
      <t>DROP</t>
    </r>
    <r>
      <rPr>
        <sz val="11"/>
        <color rgb="FF000000"/>
        <rFont val="Calibri"/>
      </rPr>
      <t>'</t>
    </r>
    <r>
      <rPr>
        <sz val="11"/>
        <color rgb="FF000000"/>
        <rFont val="Calibri"/>
      </rPr>
      <t xml:space="preserve"> </t>
    </r>
    <r>
      <rPr>
        <sz val="11"/>
        <color rgb="FF000000"/>
        <rFont val="Calibri"/>
      </rPr>
      <t>'</t>
    </r>
    <r>
      <rPr>
        <b/>
        <sz val="11"/>
        <color rgb="FF000000"/>
        <rFont val="Calibri"/>
      </rPr>
      <t>PUBLIC DATABASE LINK</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</si>
  <si>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CREATE PUBLIC DATABASE LINK FROM &lt;grantee&gt;;</t>
    </r>
    <r>
      <rPr>
        <sz val="11"/>
        <color rgb="FF006096"/>
        <rFont val="Roboto Condensed"/>
      </rPr>
      <t xml:space="preserve">
</t>
    </r>
    <r>
      <rPr>
        <sz val="11"/>
        <color rgb="FF006096"/>
        <rFont val="Roboto Condensed"/>
      </rPr>
      <t>REVOKE ALTER PUBLIC DATABASE LINK FROM &lt;grantee&gt;;</t>
    </r>
    <r>
      <rPr>
        <sz val="11"/>
        <color rgb="FF006096"/>
        <rFont val="Roboto Condensed"/>
      </rPr>
      <t xml:space="preserve">
</t>
    </r>
    <r>
      <rPr>
        <sz val="11"/>
        <color rgb="FF006096"/>
        <rFont val="Roboto Condensed"/>
      </rPr>
      <t>REVOKE DROP PUBLIC DATABASE LINK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</si>
  <si>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Public database links in Oracle allow database users to connect to remote databases without needing explicit credentials each time.</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</si>
  <si>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('CREATE PUBLIC DATABASE LINK','ALTER PUBLIC DATABASE LINK','DROP PUBLIC DATABASE LINK')</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('CREATE PUBLIC DATABASE LINK','ALTER PUBLIC DATABASE LINK','DROP PUBLIC DATABASE LINK')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</si>
  <si>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6.1.8</t>
  </si>
  <si>
    <r>
      <rPr>
        <sz val="11"/>
        <rFont val="Calibri"/>
      </rPr>
      <t xml:space="preserve">Ensure </t>
    </r>
    <r>
      <rPr>
        <sz val="11"/>
        <color rgb="FF000000"/>
        <rFont val="Calibri"/>
      </rPr>
      <t>'</t>
    </r>
    <r>
      <rPr>
        <b/>
        <sz val="11"/>
        <color rgb="FF000000"/>
        <rFont val="Calibri"/>
      </rPr>
      <t>LOGMINING</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</si>
  <si>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LOGMINING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</si>
  <si>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LOGMINING</t>
    </r>
    <r>
      <rPr>
        <sz val="11"/>
        <color rgb="FF000000"/>
        <rFont val="Calibri"/>
      </rPr>
      <t xml:space="preserve"> system privilege in Oracle Database is a powerful privilege that allows users to query online and archived database redo log files through a SQL interface.</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</si>
  <si>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('LOGMINING')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('LOGMINING')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</si>
  <si>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6.1.9</t>
  </si>
  <si>
    <r>
      <rPr>
        <sz val="11"/>
        <rFont val="Calibri"/>
      </rPr>
      <t xml:space="preserve">Ensure </t>
    </r>
    <r>
      <rPr>
        <sz val="11"/>
        <color rgb="FF000000"/>
        <rFont val="Calibri"/>
      </rPr>
      <t>'</t>
    </r>
    <r>
      <rPr>
        <b/>
        <sz val="11"/>
        <color rgb="FF000000"/>
        <rFont val="Calibri"/>
      </rPr>
      <t>ALTER SYSTEM</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</si>
  <si>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t>
    </r>
    <r>
      <rPr>
        <sz val="11"/>
        <color rgb="FF000000"/>
        <rFont val="Calibri"/>
      </rPr>
      <t xml:space="preserve">
</t>
    </r>
    <r>
      <rPr>
        <sz val="11"/>
        <color rgb="FF006096"/>
        <rFont val="Roboto Condensed"/>
      </rPr>
      <t>REVOKE ALTER SYSTEM FROM &lt;grantee&gt;;</t>
    </r>
    <r>
      <rPr>
        <sz val="11"/>
        <color rgb="FF006096"/>
        <rFont val="Roboto Condensed"/>
      </rPr>
      <t xml:space="preserve">
</t>
    </r>
  </si>
  <si>
    <r>
      <rPr>
        <sz val="11"/>
        <color rgb="FF000000"/>
        <rFont val="Calibri"/>
      </rPr>
      <t xml:space="preserve">The Oracle database </t>
    </r>
    <r>
      <rPr>
        <b/>
        <sz val="11"/>
        <color rgb="FF000000"/>
        <rFont val="Calibri"/>
      </rPr>
      <t>ALTER SYSTEM</t>
    </r>
    <r>
      <rPr>
        <sz val="11"/>
        <color rgb="FF000000"/>
        <rFont val="Calibri"/>
      </rPr>
      <t xml:space="preserve"> privilege allows the designated user to dynamically alter the instance's running operations. Unauthorized grantees should not have that privilege.</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</si>
  <si>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('ALTER SYSTEM')</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('ALTER SYSTEM')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</si>
  <si>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6.1.10</t>
  </si>
  <si>
    <r>
      <rPr>
        <sz val="11"/>
        <rFont val="Calibri"/>
      </rPr>
      <t xml:space="preserve">Ensure </t>
    </r>
    <r>
      <rPr>
        <sz val="11"/>
        <color rgb="FF000000"/>
        <rFont val="Calibri"/>
      </rPr>
      <t>'</t>
    </r>
    <r>
      <rPr>
        <b/>
        <sz val="11"/>
        <color rgb="FF000000"/>
        <rFont val="Calibri"/>
      </rPr>
      <t>CREATE LIBRARY</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</si>
  <si>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CREATE LIBRARY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</si>
  <si>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Oracle database </t>
    </r>
    <r>
      <rPr>
        <b/>
        <sz val="11"/>
        <color rgb="FF000000"/>
        <rFont val="Calibri"/>
      </rPr>
      <t>CREATE LIBRARY</t>
    </r>
    <r>
      <rPr>
        <sz val="11"/>
        <color rgb="FF000000"/>
        <rFont val="Calibri"/>
      </rPr>
      <t xml:space="preserve"> privilege allows the designated user to create objects that are associated with the shared libraries. Unauthorized grantees should not have that privilege.</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</si>
  <si>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('CREATE LIBRARY')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('CREATE LIBRARY')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</si>
  <si>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6.1.11</t>
  </si>
  <si>
    <r>
      <rPr>
        <sz val="11"/>
        <rFont val="Calibri"/>
      </rPr>
      <t xml:space="preserve">Ensure All `SYSTEM` Privileges Are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</si>
  <si>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&lt;SYSTEM PRIVILEGE&gt;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</si>
  <si>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System privileges grant access to sensitive operations, such as creating or modifying database structures, managing user accounts, and accessing sensitive data.</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</si>
  <si>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</si>
  <si>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Excessive Role Privileges</t>
  </si>
  <si>
    <t>6.2.1</t>
  </si>
  <si>
    <r>
      <rPr>
        <sz val="11"/>
        <rFont val="Calibri"/>
      </rPr>
      <t xml:space="preserve">Ensure </t>
    </r>
    <r>
      <rPr>
        <sz val="11"/>
        <color rgb="FF000000"/>
        <rFont val="Calibri"/>
      </rPr>
      <t>'</t>
    </r>
    <r>
      <rPr>
        <b/>
        <sz val="11"/>
        <color rgb="FF000000"/>
        <rFont val="Calibri"/>
      </rPr>
      <t>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</si>
  <si>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DBA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</si>
  <si>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DBA</t>
    </r>
    <r>
      <rPr>
        <sz val="11"/>
        <color rgb="FF000000"/>
        <rFont val="Calibri"/>
      </rPr>
      <t xml:space="preserve"> role provides </t>
    </r>
    <r>
      <rPr>
        <b/>
        <sz val="11"/>
        <color rgb="FF000000"/>
        <rFont val="Calibri"/>
      </rPr>
      <t>full administrative privileges</t>
    </r>
    <r>
      <rPr>
        <sz val="11"/>
        <color rgb="FF000000"/>
        <rFont val="Calibri"/>
      </rPr>
      <t xml:space="preserve"> over the database, allowing grantees to perform any operation. Unauthorized users with this role can access and modify critical database configurations and objects.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</si>
  <si>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('DBA')</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('DBA')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</si>
  <si>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6.2.2</t>
  </si>
  <si>
    <r>
      <rPr>
        <sz val="11"/>
        <rFont val="Calibri"/>
      </rPr>
      <t xml:space="preserve">Ensure </t>
    </r>
    <r>
      <rPr>
        <sz val="11"/>
        <color rgb="FF000000"/>
        <rFont val="Calibri"/>
      </rPr>
      <t>'</t>
    </r>
    <r>
      <rPr>
        <b/>
        <sz val="11"/>
        <color rgb="FF000000"/>
        <rFont val="Calibri"/>
      </rPr>
      <t>EXP_FULL_DATABASE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</si>
  <si>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EXP_FULL_DATABASE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</si>
  <si>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EXP_FULL_DATABASE</t>
    </r>
    <r>
      <rPr>
        <sz val="11"/>
        <color rgb="FF000000"/>
        <rFont val="Calibri"/>
      </rPr>
      <t xml:space="preserve"> privilege allows a user to export all objects in the database using Oracle export utility. Unauthorized access to this privilege may result in data leakage.</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</si>
  <si>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('EXP_FULL_DATABASE')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('EXP_FULL_DATABASE')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</si>
  <si>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6.2.3</t>
  </si>
  <si>
    <r>
      <rPr>
        <sz val="11"/>
        <rFont val="Calibri"/>
      </rPr>
      <t xml:space="preserve">Ensure </t>
    </r>
    <r>
      <rPr>
        <sz val="11"/>
        <color rgb="FF000000"/>
        <rFont val="Calibri"/>
      </rPr>
      <t>'</t>
    </r>
    <r>
      <rPr>
        <b/>
        <sz val="11"/>
        <color rgb="FF000000"/>
        <rFont val="Calibri"/>
      </rPr>
      <t>IMP_FULL_DATABASE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</si>
  <si>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IMP_FULL_DATABASE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</si>
  <si>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IMP_FULL_DATABASE</t>
    </r>
    <r>
      <rPr>
        <sz val="11"/>
        <color rgb="FF000000"/>
        <rFont val="Calibri"/>
      </rPr>
      <t xml:space="preserve"> privilege allows users to import database objects using </t>
    </r>
    <r>
      <rPr>
        <b/>
        <sz val="11"/>
        <color rgb="FF000000"/>
        <rFont val="Calibri"/>
      </rPr>
      <t>Oracle Import utility</t>
    </r>
    <r>
      <rPr>
        <sz val="11"/>
        <color rgb="FF000000"/>
        <rFont val="Calibri"/>
      </rPr>
      <t xml:space="preserve">. Unauthorized access to this privilege can lead to </t>
    </r>
    <r>
      <rPr>
        <b/>
        <sz val="11"/>
        <color rgb="FF000000"/>
        <rFont val="Calibri"/>
      </rPr>
      <t>data corruption</t>
    </r>
    <r>
      <rPr>
        <sz val="11"/>
        <color rgb="FF000000"/>
        <rFont val="Calibri"/>
      </rPr>
      <t>.</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</si>
  <si>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('IMP_FULL_DATABASE')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('IMP_FULL_DATABASE')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</si>
  <si>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6.2.4</t>
  </si>
  <si>
    <r>
      <rPr>
        <sz val="11"/>
        <rFont val="Calibri"/>
      </rPr>
      <t xml:space="preserve">Ensure </t>
    </r>
    <r>
      <rPr>
        <sz val="11"/>
        <color rgb="FF000000"/>
        <rFont val="Calibri"/>
      </rPr>
      <t>'</t>
    </r>
    <r>
      <rPr>
        <b/>
        <sz val="11"/>
        <color rgb="FF000000"/>
        <rFont val="Calibri"/>
      </rPr>
      <t>DATAPUMP_EXP_FULL_DATABASE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</si>
  <si>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DATAPUMP_EXP_FULL_DATABASE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</si>
  <si>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DATAPUMP_EXP_FULL_DATABASE</t>
    </r>
    <r>
      <rPr>
        <sz val="11"/>
        <color rgb="FF000000"/>
        <rFont val="Calibri"/>
      </rPr>
      <t xml:space="preserve"> privilege allows a user to export all objects in the database using Oracle data pump export utility. Unauthorized access to this privilege may result in data leakage.</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</si>
  <si>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('DATAPUMP_EXP_FULL_DATABASE')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('DATAPUMP_EXP_FULL_DATABASE')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</si>
  <si>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6.2.5</t>
  </si>
  <si>
    <r>
      <rPr>
        <sz val="11"/>
        <rFont val="Calibri"/>
      </rPr>
      <t xml:space="preserve">Ensure </t>
    </r>
    <r>
      <rPr>
        <sz val="11"/>
        <color rgb="FF000000"/>
        <rFont val="Calibri"/>
      </rPr>
      <t>'</t>
    </r>
    <r>
      <rPr>
        <b/>
        <sz val="11"/>
        <color rgb="FF000000"/>
        <rFont val="Calibri"/>
      </rPr>
      <t>DATAPUMP_IMP_FULL_DATABASE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</si>
  <si>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DATAPUMP_IMP_FULL_DATABASE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</si>
  <si>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DATAPUMP_IMP_FULL_DATABASE</t>
    </r>
    <r>
      <rPr>
        <sz val="11"/>
        <color rgb="FF000000"/>
        <rFont val="Calibri"/>
      </rPr>
      <t xml:space="preserve"> privilege allows users to import database objects using </t>
    </r>
    <r>
      <rPr>
        <b/>
        <sz val="11"/>
        <color rgb="FF000000"/>
        <rFont val="Calibri"/>
      </rPr>
      <t>Oracle Data Pump Import utility</t>
    </r>
    <r>
      <rPr>
        <sz val="11"/>
        <color rgb="FF000000"/>
        <rFont val="Calibri"/>
      </rPr>
      <t xml:space="preserve">. Unauthorized access to this privilege can lead to </t>
    </r>
    <r>
      <rPr>
        <b/>
        <sz val="11"/>
        <color rgb="FF000000"/>
        <rFont val="Calibri"/>
      </rPr>
      <t>data corruption</t>
    </r>
    <r>
      <rPr>
        <sz val="11"/>
        <color rgb="FF000000"/>
        <rFont val="Calibri"/>
      </rPr>
      <t>.</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</si>
  <si>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('DATAPUMP_IMP_FULL_DATABASE')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('DATAPUMP_IMP_FULL_DATABASE')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</si>
  <si>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6.2.6</t>
  </si>
  <si>
    <r>
      <rPr>
        <sz val="11"/>
        <rFont val="Calibri"/>
      </rPr>
      <t xml:space="preserve">Ensure </t>
    </r>
    <r>
      <rPr>
        <sz val="11"/>
        <color rgb="FF000000"/>
        <rFont val="Calibri"/>
      </rPr>
      <t>'</t>
    </r>
    <r>
      <rPr>
        <b/>
        <sz val="11"/>
        <color rgb="FF000000"/>
        <rFont val="Calibri"/>
      </rPr>
      <t xml:space="preserve">DV_ADMIN’ Is Revoked From Unauthorized </t>
    </r>
    <r>
      <rPr>
        <sz val="11"/>
        <color rgb="FF000000"/>
        <rFont val="Calibri"/>
      </rPr>
      <t>'</t>
    </r>
    <r>
      <rPr>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</si>
  <si>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DV_ADMIN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</si>
  <si>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DV_ADMIN</t>
    </r>
    <r>
      <rPr>
        <sz val="11"/>
        <color rgb="FF000000"/>
        <rFont val="Calibri"/>
      </rPr>
      <t xml:space="preserve"> role allows users to configure </t>
    </r>
    <r>
      <rPr>
        <b/>
        <sz val="11"/>
        <color rgb="FF000000"/>
        <rFont val="Calibri"/>
      </rPr>
      <t>Database Vault policies</t>
    </r>
    <r>
      <rPr>
        <sz val="11"/>
        <color rgb="FF000000"/>
        <rFont val="Calibri"/>
      </rPr>
      <t xml:space="preserve"> and manage security controls. Unauthorized access can </t>
    </r>
    <r>
      <rPr>
        <b/>
        <sz val="11"/>
        <color rgb="FF000000"/>
        <rFont val="Calibri"/>
      </rPr>
      <t>weaken security</t>
    </r>
    <r>
      <rPr>
        <sz val="11"/>
        <color rgb="FF000000"/>
        <rFont val="Calibri"/>
      </rPr>
      <t>.</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</si>
  <si>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('DV_ADMIN')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('DV_ADMIN')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</si>
  <si>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6.2.7</t>
  </si>
  <si>
    <r>
      <rPr>
        <sz val="11"/>
        <rFont val="Calibri"/>
      </rPr>
      <t xml:space="preserve">Ensure </t>
    </r>
    <r>
      <rPr>
        <sz val="11"/>
        <color rgb="FF000000"/>
        <rFont val="Calibri"/>
      </rPr>
      <t>'</t>
    </r>
    <r>
      <rPr>
        <b/>
        <sz val="11"/>
        <color rgb="FF000000"/>
        <rFont val="Calibri"/>
      </rPr>
      <t xml:space="preserve">DV_AUDIT_CLEANUP’ Is Revoked From Unauthorized </t>
    </r>
    <r>
      <rPr>
        <sz val="11"/>
        <color rgb="FF000000"/>
        <rFont val="Calibri"/>
      </rPr>
      <t>'</t>
    </r>
    <r>
      <rPr>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</si>
  <si>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DV_AUDIT_CLEANUP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</si>
  <si>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DV_AUDIT_CLEANUP</t>
    </r>
    <r>
      <rPr>
        <sz val="11"/>
        <color rgb="FF000000"/>
        <rFont val="Calibri"/>
      </rPr>
      <t xml:space="preserve"> role allows grantees to delete or purge data vault audit records. Unauthorized users with this role can temper with audit records, resulting in violation of security compliance policies.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</si>
  <si>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('DV_AUDIT_CLEANUP')</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('DV_AUDIT_CLEANUP')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</si>
  <si>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6.2.8</t>
  </si>
  <si>
    <r>
      <rPr>
        <sz val="11"/>
        <rFont val="Calibri"/>
      </rPr>
      <t xml:space="preserve">Ensure </t>
    </r>
    <r>
      <rPr>
        <sz val="11"/>
        <color rgb="FF000000"/>
        <rFont val="Calibri"/>
      </rPr>
      <t>'</t>
    </r>
    <r>
      <rPr>
        <b/>
        <sz val="11"/>
        <color rgb="FF000000"/>
        <rFont val="Calibri"/>
      </rPr>
      <t>OLAP_DBA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</si>
  <si>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OLAP_DBA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</si>
  <si>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OLAP_DBA</t>
    </r>
    <r>
      <rPr>
        <sz val="11"/>
        <color rgb="FF000000"/>
        <rFont val="Calibri"/>
      </rPr>
      <t xml:space="preserve"> role allows grantees to perform Oracle OLAP administration tasks. Unauthorized access can impact analytical workspaces.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</si>
  <si>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('OLAP_DBA')</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('OLAP_DBA')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</si>
  <si>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6.2.9</t>
  </si>
  <si>
    <r>
      <rPr>
        <sz val="11"/>
        <rFont val="Calibri"/>
      </rPr>
      <t xml:space="preserve">Ensure </t>
    </r>
    <r>
      <rPr>
        <sz val="11"/>
        <color rgb="FF000000"/>
        <rFont val="Calibri"/>
      </rPr>
      <t>'</t>
    </r>
    <r>
      <rPr>
        <b/>
        <sz val="11"/>
        <color rgb="FF000000"/>
        <rFont val="Calibri"/>
      </rPr>
      <t>LBAC_DBA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</si>
  <si>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LBAC_DBA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</si>
  <si>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LBAC_DBA</t>
    </r>
    <r>
      <rPr>
        <sz val="11"/>
        <color rgb="FF000000"/>
        <rFont val="Calibri"/>
      </rPr>
      <t xml:space="preserve"> role allows users to administer </t>
    </r>
    <r>
      <rPr>
        <b/>
        <sz val="11"/>
        <color rgb="FF000000"/>
        <rFont val="Calibri"/>
      </rPr>
      <t>Label-Based Access Control (LBAC)</t>
    </r>
    <r>
      <rPr>
        <sz val="11"/>
        <color rgb="FF000000"/>
        <rFont val="Calibri"/>
      </rPr>
      <t>. Unauthorized users can modify security labels.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</si>
  <si>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('LBAC_DBA')</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('LBAC_DBA')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</si>
  <si>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6.2.10</t>
  </si>
  <si>
    <r>
      <rPr>
        <sz val="11"/>
        <rFont val="Calibri"/>
      </rPr>
      <t xml:space="preserve">Ensure </t>
    </r>
    <r>
      <rPr>
        <sz val="11"/>
        <color rgb="FF000000"/>
        <rFont val="Calibri"/>
      </rPr>
      <t>'</t>
    </r>
    <r>
      <rPr>
        <b/>
        <sz val="11"/>
        <color rgb="FF000000"/>
        <rFont val="Calibri"/>
      </rPr>
      <t>JAVA_ADMIN</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</si>
  <si>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JAVA_ADMIN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</si>
  <si>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JAVA_ADMIN</t>
    </r>
    <r>
      <rPr>
        <sz val="11"/>
        <color rgb="FF000000"/>
        <rFont val="Calibri"/>
      </rPr>
      <t xml:space="preserve"> role allows users to manage Java objects within the database. Unauthorized users with this role may leverage this role to compromise Java-based security mechanisms.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</si>
  <si>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('JAVA_ADMIN')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('JAVA_ADMIN')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</si>
  <si>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6.2.11</t>
  </si>
  <si>
    <r>
      <rPr>
        <sz val="11"/>
        <rFont val="Calibri"/>
      </rPr>
      <t xml:space="preserve">Ensure </t>
    </r>
    <r>
      <rPr>
        <sz val="11"/>
        <color rgb="FF000000"/>
        <rFont val="Calibri"/>
      </rPr>
      <t>'</t>
    </r>
    <r>
      <rPr>
        <b/>
        <sz val="11"/>
        <color rgb="FF000000"/>
        <rFont val="Calibri"/>
      </rPr>
      <t>JAVASYSPRIVS</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</si>
  <si>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JAVAUSERPRIV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</si>
  <si>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JAVASYSPRIV</t>
    </r>
    <r>
      <rPr>
        <sz val="11"/>
        <color rgb="FF000000"/>
        <rFont val="Calibri"/>
      </rPr>
      <t xml:space="preserve"> privilege grants Java system-level permissions within the database. Unauthorized access could allow unrestricted Java execution.</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</si>
  <si>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('JAVAUSERPRIV')</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('JAVAUSERPRIV')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</si>
  <si>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6.2.12</t>
  </si>
  <si>
    <r>
      <rPr>
        <sz val="11"/>
        <rFont val="Calibri"/>
      </rPr>
      <t xml:space="preserve">Ensure </t>
    </r>
    <r>
      <rPr>
        <sz val="11"/>
        <color rgb="FF000000"/>
        <rFont val="Calibri"/>
      </rPr>
      <t>'</t>
    </r>
    <r>
      <rPr>
        <b/>
        <sz val="11"/>
        <color rgb="FF000000"/>
        <rFont val="Calibri"/>
      </rPr>
      <t>LOGSTDBY_ADMINISTRATOR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</si>
  <si>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LOGSTDBY_ADMINISTRATOR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</si>
  <si>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LOGSTDBY_ADMINISTRATOR</t>
    </r>
    <r>
      <rPr>
        <sz val="11"/>
        <color rgb="FF000000"/>
        <rFont val="Calibri"/>
      </rPr>
      <t xml:space="preserve"> role provides privileges to administer logical standby databases. Unauthorized grantees can perform operations that can disrupt logical standby database.</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</si>
  <si>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('LOGSTDBY_ADMINISTRATOR')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('LOGSTDBY_ADMINISTRATOR')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</si>
  <si>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6.2.13</t>
  </si>
  <si>
    <r>
      <rPr>
        <sz val="11"/>
        <rFont val="Calibri"/>
      </rPr>
      <t xml:space="preserve">Ensure </t>
    </r>
    <r>
      <rPr>
        <sz val="11"/>
        <color rgb="FF000000"/>
        <rFont val="Calibri"/>
      </rPr>
      <t>'</t>
    </r>
    <r>
      <rPr>
        <b/>
        <sz val="11"/>
        <color rgb="FF000000"/>
        <rFont val="Calibri"/>
      </rPr>
      <t>SQL_FIREWALL_ADMIN</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</si>
  <si>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SQL_FIREWALL_ADMIN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</si>
  <si>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SQL_FIREWALL_ADMIN</t>
    </r>
    <r>
      <rPr>
        <sz val="11"/>
        <color rgb="FF000000"/>
        <rFont val="Calibri"/>
      </rPr>
      <t xml:space="preserve"> role grants administrative privileges to the SQL Firewall, allowing grantees to configure security policies through firewall rules. Unauthorized users can bypass firewall rules, potentially allowing execution of malicious code, including SQL injection attacks.</t>
    </r>
  </si>
  <si>
    <r>
      <rPr>
        <sz val="11"/>
        <color rgb="FF000000"/>
        <rFont val="Calibri"/>
      </rPr>
      <t>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('SQL_FIREWALL_ADMIN')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('SQL_FIREWALL_ADMIN')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</si>
  <si>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6.2.14</t>
  </si>
  <si>
    <r>
      <rPr>
        <sz val="11"/>
        <rFont val="Calibri"/>
      </rPr>
      <t xml:space="preserve">Ensure </t>
    </r>
    <r>
      <rPr>
        <sz val="11"/>
        <color rgb="FF000000"/>
        <rFont val="Calibri"/>
      </rPr>
      <t>'</t>
    </r>
    <r>
      <rPr>
        <b/>
        <sz val="11"/>
        <color rgb="FF000000"/>
        <rFont val="Calibri"/>
      </rPr>
      <t>MAINTPLAN_APP</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</si>
  <si>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MAINTPLAN_APP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</si>
  <si>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MAINTPLAN_APP</t>
    </r>
    <r>
      <rPr>
        <sz val="11"/>
        <color rgb="FF000000"/>
        <rFont val="Calibri"/>
      </rPr>
      <t xml:space="preserve"> role grants access to database maintenance plans. Unauthorized use can lead to disruptions in Oracle database operation and service.</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</si>
  <si>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('MAINTPLAN_APP')</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('MAINTPLAN_APP')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</si>
  <si>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6.2.15</t>
  </si>
  <si>
    <r>
      <rPr>
        <sz val="11"/>
        <rFont val="Calibri"/>
      </rPr>
      <t xml:space="preserve">Ensure </t>
    </r>
    <r>
      <rPr>
        <sz val="11"/>
        <color rgb="FF000000"/>
        <rFont val="Calibri"/>
      </rPr>
      <t>'</t>
    </r>
    <r>
      <rPr>
        <b/>
        <sz val="11"/>
        <color rgb="FF000000"/>
        <rFont val="Calibri"/>
      </rPr>
      <t>JAVADEBUGPRIV</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</si>
  <si>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JAVADEBUGPRIV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</si>
  <si>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JAVADEBUGPRIV</t>
    </r>
    <r>
      <rPr>
        <sz val="11"/>
        <color rgb="FF000000"/>
        <rFont val="Calibri"/>
      </rPr>
      <t xml:space="preserve"> privilege allows debugging of Java stored procedures within the Oracle database. Debugging privileges can potentially be exploited to inspect or alter Java code execution. Revoking this privilege from unauthorized users helps prevent unauthorized debugging of Java stored procedures and reduces the risk of exposing internal Java code logic.</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</si>
  <si>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('JAVADEBUGPRIV')</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('JAVADEBUGPRIV')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</si>
  <si>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6.2.16</t>
  </si>
  <si>
    <r>
      <rPr>
        <sz val="11"/>
        <rFont val="Calibri"/>
      </rPr>
      <t xml:space="preserve">Ensure </t>
    </r>
    <r>
      <rPr>
        <sz val="11"/>
        <color rgb="FF000000"/>
        <rFont val="Calibri"/>
      </rPr>
      <t>'</t>
    </r>
    <r>
      <rPr>
        <b/>
        <sz val="11"/>
        <color rgb="FF000000"/>
        <rFont val="Calibri"/>
      </rPr>
      <t>DV_PATCH_ADMIN</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</si>
  <si>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DV_PATCH_ADMIN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</si>
  <si>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DV_PATCH_ADMIN</t>
    </r>
    <r>
      <rPr>
        <sz val="11"/>
        <color rgb="FF000000"/>
        <rFont val="Calibri"/>
      </rPr>
      <t xml:space="preserve"> privilege allows users to apply patches to the database vault component of the Oracle database. This privilege grants the ability to update/upgrade a critical component of the database.</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</si>
  <si>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('DV_PATCH_ADMIN')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('DV_PATCH_ADMIN')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</si>
  <si>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6.2.17</t>
  </si>
  <si>
    <r>
      <rPr>
        <sz val="11"/>
        <rFont val="Calibri"/>
      </rPr>
      <t xml:space="preserve">Ensure </t>
    </r>
    <r>
      <rPr>
        <sz val="11"/>
        <color rgb="FF000000"/>
        <rFont val="Calibri"/>
      </rPr>
      <t>'</t>
    </r>
    <r>
      <rPr>
        <b/>
        <sz val="11"/>
        <color rgb="FF000000"/>
        <rFont val="Calibri"/>
      </rPr>
      <t>DV_POLICY_OWNER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</si>
  <si>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DV_POLICY_OWNER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</si>
  <si>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DV_POLICY_OWNER</t>
    </r>
    <r>
      <rPr>
        <sz val="11"/>
        <color rgb="FF000000"/>
        <rFont val="Calibri"/>
      </rPr>
      <t xml:space="preserve"> privilege allows a user to own and manage security policies within Oracle Database Vault. This role provides control over security policies and rules governing database access.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</si>
  <si>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('DV_POLICY_OWNER')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('DV_POLICY_OWNER')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</si>
  <si>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6.2.18</t>
  </si>
  <si>
    <r>
      <rPr>
        <sz val="11"/>
        <rFont val="Calibri"/>
      </rPr>
      <t>Ensure AUDIT_ADMIN</t>
    </r>
    <r>
      <rPr>
        <sz val="11"/>
        <color rgb="FF000000"/>
        <rFont val="Calibri"/>
      </rPr>
      <t>'</t>
    </r>
    <r>
      <rPr>
        <b/>
        <sz val="11"/>
        <color rgb="FF000000"/>
        <rFont val="Calibri"/>
      </rPr>
      <t xml:space="preserve"> Is Revoked From Unauthorized </t>
    </r>
    <r>
      <rPr>
        <sz val="11"/>
        <color rgb="FF000000"/>
        <rFont val="Calibri"/>
      </rPr>
      <t>'</t>
    </r>
    <r>
      <rPr>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</si>
  <si>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AUDIT_ADMIN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</si>
  <si>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AUDIT_ADMIN</t>
    </r>
    <r>
      <rPr>
        <sz val="11"/>
        <color rgb="FF000000"/>
        <rFont val="Calibri"/>
      </rPr>
      <t xml:space="preserve"> privilege allows a user to manage database auditing policies and audit records. This role grants control over auditing configurations and access to audit trails.</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</si>
  <si>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('AUDIT_ADMIN')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('AUDIT_ADMIN')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</si>
  <si>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6.2.19</t>
  </si>
  <si>
    <r>
      <rPr>
        <sz val="11"/>
        <rFont val="Calibri"/>
      </rPr>
      <t xml:space="preserve">Ensure </t>
    </r>
    <r>
      <rPr>
        <sz val="11"/>
        <color rgb="FF000000"/>
        <rFont val="Calibri"/>
      </rPr>
      <t>'</t>
    </r>
    <r>
      <rPr>
        <b/>
        <sz val="11"/>
        <color rgb="FF000000"/>
        <rFont val="Calibri"/>
      </rPr>
      <t>AUDIT_VIEWER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</si>
  <si>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AUDIT_VIEWER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</si>
  <si>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AUDIT_VIEWER</t>
    </r>
    <r>
      <rPr>
        <sz val="11"/>
        <color rgb="FF000000"/>
        <rFont val="Calibri"/>
      </rPr>
      <t xml:space="preserve"> privilege allows users to view audit records without modifying them. This role is designed for read-only access to audit logs.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</si>
  <si>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('AUDIT_VIEWER')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('AUDIT_VIEWER')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</si>
  <si>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6.2.20</t>
  </si>
  <si>
    <r>
      <rPr>
        <sz val="11"/>
        <rFont val="Calibri"/>
      </rPr>
      <t xml:space="preserve">Ensure </t>
    </r>
    <r>
      <rPr>
        <sz val="11"/>
        <color rgb="FF000000"/>
        <rFont val="Calibri"/>
      </rPr>
      <t>'</t>
    </r>
    <r>
      <rPr>
        <b/>
        <sz val="11"/>
        <color rgb="FF000000"/>
        <rFont val="Calibri"/>
      </rPr>
      <t>PDB_DBA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</si>
  <si>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PDB_DBA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</si>
  <si>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PDB_DBA</t>
    </r>
    <r>
      <rPr>
        <sz val="11"/>
        <color rgb="FF000000"/>
        <rFont val="Calibri"/>
      </rPr>
      <t xml:space="preserve"> privilege allows users to manage Pluggable Databases (PDBs) within a Container Database (CDB). This privilege grants the ability to create, drop, and modify PDBs.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</si>
  <si>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('PDB_DBA')</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('PDB_DBA')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</si>
  <si>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6.2.21</t>
  </si>
  <si>
    <r>
      <rPr>
        <sz val="11"/>
        <rFont val="Calibri"/>
      </rPr>
      <t xml:space="preserve">Ensure </t>
    </r>
    <r>
      <rPr>
        <sz val="11"/>
        <color rgb="FF000000"/>
        <rFont val="Calibri"/>
      </rPr>
      <t>'</t>
    </r>
    <r>
      <rPr>
        <b/>
        <sz val="11"/>
        <color rgb="FF000000"/>
        <rFont val="Calibri"/>
      </rPr>
      <t>SELECT_CATALOG_ROLE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</si>
  <si>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SELECT_CATALOG_ROLE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</si>
  <si>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Oracle database </t>
    </r>
    <r>
      <rPr>
        <b/>
        <sz val="11"/>
        <color rgb="FF000000"/>
        <rFont val="Calibri"/>
      </rPr>
      <t>SELECT_CATALOG_ROLE</t>
    </r>
    <r>
      <rPr>
        <sz val="11"/>
        <color rgb="FF000000"/>
        <rFont val="Calibri"/>
      </rPr>
      <t xml:space="preserve"> provides </t>
    </r>
    <r>
      <rPr>
        <b/>
        <sz val="11"/>
        <color rgb="FF000000"/>
        <rFont val="Calibri"/>
      </rPr>
      <t>SELECT</t>
    </r>
    <r>
      <rPr>
        <sz val="11"/>
        <color rgb="FF000000"/>
        <rFont val="Calibri"/>
      </rPr>
      <t xml:space="preserve"> privileges on  two-thirds of  data dictionary views held in the </t>
    </r>
    <r>
      <rPr>
        <b/>
        <sz val="11"/>
        <color rgb="FF000000"/>
        <rFont val="Calibri"/>
      </rPr>
      <t>SYS</t>
    </r>
    <r>
      <rPr>
        <sz val="11"/>
        <color rgb="FF000000"/>
        <rFont val="Calibri"/>
      </rPr>
      <t xml:space="preserve"> schema. Unauthorized grantees should not have that role.</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</si>
  <si>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('SELECT_CATALOG_ROLE')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('SELECT_CATALOG_ROLE')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</si>
  <si>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6.2.22</t>
  </si>
  <si>
    <r>
      <rPr>
        <sz val="11"/>
        <rFont val="Calibri"/>
      </rPr>
      <t xml:space="preserve">Ensure </t>
    </r>
    <r>
      <rPr>
        <sz val="11"/>
        <color rgb="FF000000"/>
        <rFont val="Calibri"/>
      </rPr>
      <t>'</t>
    </r>
    <r>
      <rPr>
        <b/>
        <sz val="11"/>
        <color rgb="FF000000"/>
        <rFont val="Calibri"/>
      </rPr>
      <t>EXECUTE_CATALOG_ROLE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</si>
  <si>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EXECUTE_CATALOG_ROLE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</si>
  <si>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Oracle database </t>
    </r>
    <r>
      <rPr>
        <b/>
        <sz val="11"/>
        <color rgb="FF000000"/>
        <rFont val="Calibri"/>
      </rPr>
      <t>EXECUTE_CATALOG_ROLE</t>
    </r>
    <r>
      <rPr>
        <sz val="11"/>
        <color rgb="FF000000"/>
        <rFont val="Calibri"/>
      </rPr>
      <t xml:space="preserve"> provides </t>
    </r>
    <r>
      <rPr>
        <b/>
        <sz val="11"/>
        <color rgb="FF000000"/>
        <rFont val="Calibri"/>
      </rPr>
      <t>EXECUTE</t>
    </r>
    <r>
      <rPr>
        <sz val="11"/>
        <color rgb="FF000000"/>
        <rFont val="Calibri"/>
      </rPr>
      <t xml:space="preserve"> privileges for a number of packages and procedures in the data dictionary in the </t>
    </r>
    <r>
      <rPr>
        <b/>
        <sz val="11"/>
        <color rgb="FF000000"/>
        <rFont val="Calibri"/>
      </rPr>
      <t>SYS</t>
    </r>
    <r>
      <rPr>
        <sz val="11"/>
        <color rgb="FF000000"/>
        <rFont val="Calibri"/>
      </rPr>
      <t xml:space="preserve"> schema. Unauthorized grantees should not have that role.</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</si>
  <si>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('EXECUTE_CATALOG_ROLE')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('EXECUTE_CATALOG_ROLE')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</si>
  <si>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Excessive Schema Privileges</t>
  </si>
  <si>
    <t>6.3.1</t>
  </si>
  <si>
    <r>
      <rPr>
        <sz val="11"/>
        <rFont val="Calibri"/>
      </rPr>
      <t xml:space="preserve">Ensure </t>
    </r>
    <r>
      <rPr>
        <sz val="11"/>
        <color rgb="FF000000"/>
        <rFont val="Calibri"/>
      </rPr>
      <t>'</t>
    </r>
    <r>
      <rPr>
        <b/>
        <sz val="11"/>
        <color rgb="FF000000"/>
        <rFont val="Calibri"/>
      </rPr>
      <t>CDB_SCHEMA_PRIVS</t>
    </r>
    <r>
      <rPr>
        <sz val="11"/>
        <color rgb="FF000000"/>
        <rFont val="Calibri"/>
      </rPr>
      <t>'</t>
    </r>
    <r>
      <rPr>
        <sz val="11"/>
        <color rgb="FF000000"/>
        <rFont val="Calibri"/>
      </rPr>
      <t xml:space="preserve"> Does Not Have Unauthorized Privileges</t>
    </r>
  </si>
  <si>
    <r>
      <rPr>
        <sz val="11"/>
        <color rgb="FF000000"/>
        <rFont val="Calibri"/>
      </rPr>
      <t>To remediate this recommendation, revoke privileges that are no longer required by executing the following SQL statement.</t>
    </r>
    <r>
      <rPr>
        <sz val="11"/>
        <color rgb="FF000000"/>
        <rFont val="Calibri"/>
      </rPr>
      <t xml:space="preserve">
</t>
    </r>
    <r>
      <rPr>
        <sz val="11"/>
        <color rgb="FF006096"/>
        <rFont val="Roboto Condensed"/>
      </rPr>
      <t>REVOKE &lt;SCHEMA_PRIVILEGE&gt; ON SCHEMA &lt;USERNAME&gt; FROM &lt;GRANTEE&gt;;</t>
    </r>
    <r>
      <rPr>
        <sz val="11"/>
        <color rgb="FF006096"/>
        <rFont val="Roboto Condensed"/>
      </rPr>
      <t xml:space="preserve">
</t>
    </r>
  </si>
  <si>
    <r>
      <rPr>
        <sz val="11"/>
        <color rgb="FF000000"/>
        <rFont val="Calibri"/>
      </rPr>
      <t xml:space="preserve">In Oracle 26ai, the new Schema Privileges provide fine-grained control over which users can create objects in a particular schema without requiring extensive system privileges such as </t>
    </r>
    <r>
      <rPr>
        <b/>
        <sz val="11"/>
        <color rgb="FF000000"/>
        <rFont val="Calibri"/>
      </rPr>
      <t>CREATE ANY TABLE</t>
    </r>
    <r>
      <rPr>
        <sz val="11"/>
        <color rgb="FF000000"/>
        <rFont val="Calibri"/>
      </rPr>
      <t xml:space="preserve">. This improves security by allowing administrators to specifically grant </t>
    </r>
    <r>
      <rPr>
        <b/>
        <sz val="11"/>
        <color rgb="FF000000"/>
        <rFont val="Calibri"/>
      </rPr>
      <t>CREATE</t>
    </r>
    <r>
      <rPr>
        <sz val="11"/>
        <color rgb="FF000000"/>
        <rFont val="Calibri"/>
      </rPr>
      <t xml:space="preserve">, </t>
    </r>
    <r>
      <rPr>
        <b/>
        <sz val="11"/>
        <color rgb="FF000000"/>
        <rFont val="Calibri"/>
      </rPr>
      <t>ALTER</t>
    </r>
    <r>
      <rPr>
        <sz val="11"/>
        <color rgb="FF000000"/>
        <rFont val="Calibri"/>
      </rPr>
      <t xml:space="preserve">, </t>
    </r>
    <r>
      <rPr>
        <b/>
        <sz val="11"/>
        <color rgb="FF000000"/>
        <rFont val="Calibri"/>
      </rPr>
      <t>DROP</t>
    </r>
    <r>
      <rPr>
        <sz val="11"/>
        <color rgb="FF000000"/>
        <rFont val="Calibri"/>
      </rPr>
      <t xml:space="preserve"> and </t>
    </r>
    <r>
      <rPr>
        <b/>
        <sz val="11"/>
        <color rgb="FF000000"/>
        <rFont val="Calibri"/>
      </rPr>
      <t>SELECT</t>
    </r>
    <r>
      <rPr>
        <sz val="11"/>
        <color rgb="FF000000"/>
        <rFont val="Calibri"/>
      </rPr>
      <t xml:space="preserve"> privileges at the schema level instead of granting global access.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</si>
  <si>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CON_ID_TO_CON_NAME(c.con_id) AS containername, c.*</t>
    </r>
    <r>
      <rPr>
        <sz val="11"/>
        <color rgb="FF006096"/>
        <rFont val="Roboto Condensed"/>
      </rPr>
      <t xml:space="preserve">
</t>
    </r>
    <r>
      <rPr>
        <sz val="11"/>
        <color rgb="FF006096"/>
        <rFont val="Roboto Condensed"/>
      </rPr>
      <t>FROM CDB_SCHEMA_PRIVS c;</t>
    </r>
    <r>
      <rPr>
        <sz val="11"/>
        <color rgb="FF006096"/>
        <rFont val="Roboto Condensed"/>
      </rPr>
      <t xml:space="preserve">
</t>
    </r>
    <r>
      <rPr>
        <sz val="11"/>
        <color rgb="FF000000"/>
        <rFont val="Calibri"/>
      </rPr>
      <t xml:space="preserve">
</t>
    </r>
    <r>
      <rPr>
        <sz val="11"/>
        <color rgb="FF000000"/>
        <rFont val="Calibri"/>
      </rPr>
      <t>Review the results for any unauthorized privileges. If any unauthorized privileges exist, this is a fail.</t>
    </r>
  </si>
  <si>
    <t>Excessive Object Privileges</t>
  </si>
  <si>
    <t>6.4.1</t>
  </si>
  <si>
    <r>
      <rPr>
        <sz val="11"/>
        <rFont val="Calibri"/>
      </rPr>
      <t xml:space="preserve">Ensure </t>
    </r>
    <r>
      <rPr>
        <sz val="11"/>
        <color rgb="FF000000"/>
        <rFont val="Calibri"/>
      </rPr>
      <t>'</t>
    </r>
    <r>
      <rPr>
        <b/>
        <sz val="11"/>
        <color rgb="FF000000"/>
        <rFont val="Calibri"/>
      </rPr>
      <t>ALL</t>
    </r>
    <r>
      <rPr>
        <sz val="11"/>
        <color rgb="FF000000"/>
        <rFont val="Calibri"/>
      </rPr>
      <t>'</t>
    </r>
    <r>
      <rPr>
        <sz val="11"/>
        <color rgb="FF000000"/>
        <rFont val="Calibri"/>
      </rPr>
      <t xml:space="preserve"> Is Revoked On </t>
    </r>
    <r>
      <rPr>
        <sz val="11"/>
        <color rgb="FF000000"/>
        <rFont val="Calibri"/>
      </rPr>
      <t>'</t>
    </r>
    <r>
      <rPr>
        <b/>
        <sz val="11"/>
        <color rgb="FF000000"/>
        <rFont val="Calibri"/>
      </rPr>
      <t>Sensitive</t>
    </r>
    <r>
      <rPr>
        <sz val="11"/>
        <color rgb="FF000000"/>
        <rFont val="Calibri"/>
      </rPr>
      <t>'</t>
    </r>
    <r>
      <rPr>
        <sz val="11"/>
        <color rgb="FF000000"/>
        <rFont val="Calibri"/>
      </rPr>
      <t xml:space="preserve"> Tables</t>
    </r>
  </si>
  <si>
    <r>
      <rPr>
        <sz val="11"/>
        <color rgb="FF000000"/>
        <rFont val="Calibri"/>
      </rPr>
      <t>To remediate this recommendation, revoke privileges that are no longer required by executing the following SQL statement.</t>
    </r>
    <r>
      <rPr>
        <sz val="11"/>
        <color rgb="FF000000"/>
        <rFont val="Calibri"/>
      </rPr>
      <t xml:space="preserve">
</t>
    </r>
    <r>
      <rPr>
        <sz val="11"/>
        <color rgb="FF006096"/>
        <rFont val="Roboto Condensed"/>
      </rPr>
      <t>REVOKE &lt;privilege&gt; ON &lt;table&gt; &lt;directory_name&gt;;</t>
    </r>
    <r>
      <rPr>
        <sz val="11"/>
        <color rgb="FF006096"/>
        <rFont val="Roboto Condensed"/>
      </rPr>
      <t xml:space="preserve">
</t>
    </r>
  </si>
  <si>
    <r>
      <rPr>
        <sz val="11"/>
        <color rgb="FF000000"/>
        <rFont val="Calibri"/>
      </rPr>
      <t xml:space="preserve">Some tables contain critical information such as password hashes, encrypted passwords, etc. No user other than </t>
    </r>
    <r>
      <rPr>
        <b/>
        <sz val="11"/>
        <color rgb="FF000000"/>
        <rFont val="Calibri"/>
      </rPr>
      <t>SYS</t>
    </r>
    <r>
      <rPr>
        <sz val="11"/>
        <color rgb="FF000000"/>
        <rFont val="Calibri"/>
      </rPr>
      <t xml:space="preserve"> should have table privileges on these tables.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</si>
  <si>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CON_ID_TO_CON_NAME(c.con_id) AS containername, c.*</t>
    </r>
    <r>
      <rPr>
        <sz val="11"/>
        <color rgb="FF006096"/>
        <rFont val="Roboto Condensed"/>
      </rPr>
      <t xml:space="preserve">
</t>
    </r>
    <r>
      <rPr>
        <sz val="11"/>
        <color rgb="FF006096"/>
        <rFont val="Roboto Condensed"/>
      </rPr>
      <t>FROM CDB_TAB_PRIVS c</t>
    </r>
    <r>
      <rPr>
        <sz val="11"/>
        <color rgb="FF006096"/>
        <rFont val="Roboto Condensed"/>
      </rPr>
      <t xml:space="preserve">
</t>
    </r>
    <r>
      <rPr>
        <sz val="11"/>
        <color rgb="FF006096"/>
        <rFont val="Roboto Condensed"/>
      </rPr>
      <t xml:space="preserve">WHERE c.owner='SYS' AND c.table_name IN </t>
    </r>
    <r>
      <rPr>
        <sz val="11"/>
        <color rgb="FF006096"/>
        <rFont val="Roboto Condensed"/>
      </rPr>
      <t xml:space="preserve">
</t>
    </r>
    <r>
      <rPr>
        <sz val="11"/>
        <color rgb="FF006096"/>
        <rFont val="Roboto Condensed"/>
      </rPr>
      <t>('CDB_LOCAL_ADMINAUTH$','DEFAULT_PWD$','ENC$','HISTGRM$','HIST_HEAD$','LINK$','PDB_SYNC$','SCHEDULER$_CREDENTIAL','USER$','USER_HISTORY$','XS$VERIFIERS');</t>
    </r>
    <r>
      <rPr>
        <sz val="11"/>
        <color rgb="FF006096"/>
        <rFont val="Roboto Condensed"/>
      </rPr>
      <t xml:space="preserve">
</t>
    </r>
    <r>
      <rPr>
        <sz val="11"/>
        <color rgb="FF000000"/>
        <rFont val="Calibri"/>
      </rPr>
      <t xml:space="preserve">
</t>
    </r>
    <r>
      <rPr>
        <sz val="11"/>
        <color rgb="FF000000"/>
        <rFont val="Calibri"/>
      </rPr>
      <t xml:space="preserve">If any sensitive tables have users, who do </t>
    </r>
    <r>
      <rPr>
        <b/>
        <sz val="11"/>
        <color rgb="FF000000"/>
        <rFont val="Calibri"/>
      </rPr>
      <t>NOT</t>
    </r>
    <r>
      <rPr>
        <sz val="11"/>
        <color rgb="FF000000"/>
        <rFont val="Calibri"/>
      </rPr>
      <t xml:space="preserve"> have an accepted business need, with </t>
    </r>
    <r>
      <rPr>
        <b/>
        <sz val="11"/>
        <color rgb="FF000000"/>
        <rFont val="Calibri"/>
      </rPr>
      <t>ALL</t>
    </r>
    <r>
      <rPr>
        <sz val="11"/>
        <color rgb="FF000000"/>
        <rFont val="Calibri"/>
      </rPr>
      <t xml:space="preserve"> privileges, this is a fail.</t>
    </r>
  </si>
  <si>
    <t>Excessive Column Privileges</t>
  </si>
  <si>
    <t>6.5.1</t>
  </si>
  <si>
    <r>
      <rPr>
        <sz val="11"/>
        <rFont val="Calibri"/>
      </rPr>
      <t xml:space="preserve">Ensure ‘DBA_COL_PRIVS’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</si>
  <si>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recommendation, execute the following SQL statement.</t>
    </r>
    <r>
      <rPr>
        <sz val="11"/>
        <color rgb="FF000000"/>
        <rFont val="Calibri"/>
      </rPr>
      <t xml:space="preserve">
</t>
    </r>
    <r>
      <rPr>
        <sz val="11"/>
        <color rgb="FF006096"/>
        <rFont val="Roboto Condensed"/>
      </rPr>
      <t>REVOKE UPDATE ON &lt;TABLE&gt; FROM &lt;GRANTEE&gt;;</t>
    </r>
    <r>
      <rPr>
        <sz val="11"/>
        <color rgb="FF006096"/>
        <rFont val="Roboto Condensed"/>
      </rPr>
      <t xml:space="preserve">
</t>
    </r>
  </si>
  <si>
    <r>
      <rPr>
        <sz val="11"/>
        <color rgb="FF000000"/>
        <rFont val="Calibri"/>
      </rPr>
      <t xml:space="preserve">The </t>
    </r>
    <r>
      <rPr>
        <b/>
        <sz val="11"/>
        <color rgb="FF000000"/>
        <rFont val="Calibri"/>
      </rPr>
      <t>DBA_COL_PRIVS</t>
    </r>
    <r>
      <rPr>
        <sz val="11"/>
        <color rgb="FF000000"/>
        <rFont val="Calibri"/>
      </rPr>
      <t xml:space="preserve"> view provides DBAs a view to manage all column level privileges granted to users and roles.</t>
    </r>
  </si>
  <si>
    <r>
      <rPr>
        <sz val="11"/>
        <color rgb="FF000000"/>
        <rFont val="Calibri"/>
      </rPr>
      <t>To assess this recommendation, execute the following SQL statement.</t>
    </r>
    <r>
      <rPr>
        <sz val="11"/>
        <color rgb="FF000000"/>
        <rFont val="Calibri"/>
      </rPr>
      <t xml:space="preserve">
</t>
    </r>
    <r>
      <rPr>
        <sz val="11"/>
        <color rgb="FF006096"/>
        <rFont val="Roboto Condensed"/>
      </rPr>
      <t xml:space="preserve">SELECT CON_ID_TO_CON_NAME(C.CON_ID) AS CONTAINERNAME,O.ORACLE_MAINTAINED, C.*  </t>
    </r>
    <r>
      <rPr>
        <sz val="11"/>
        <color rgb="FF006096"/>
        <rFont val="Roboto Condensed"/>
      </rPr>
      <t xml:space="preserve">
</t>
    </r>
    <r>
      <rPr>
        <sz val="11"/>
        <color rgb="FF006096"/>
        <rFont val="Roboto Condensed"/>
      </rPr>
      <t xml:space="preserve">FROM CDB_COL_PRIVS C </t>
    </r>
    <r>
      <rPr>
        <sz val="11"/>
        <color rgb="FF006096"/>
        <rFont val="Roboto Condensed"/>
      </rPr>
      <t xml:space="preserve">
</t>
    </r>
    <r>
      <rPr>
        <sz val="11"/>
        <color rgb="FF006096"/>
        <rFont val="Roboto Condensed"/>
      </rPr>
      <t xml:space="preserve">JOIN CDB_OBJECTS O ON C.CON_ID = O.CON_ID AND C.OWNER=O.OWNER </t>
    </r>
    <r>
      <rPr>
        <sz val="11"/>
        <color rgb="FF006096"/>
        <rFont val="Roboto Condensed"/>
      </rPr>
      <t xml:space="preserve">
</t>
    </r>
    <r>
      <rPr>
        <sz val="11"/>
        <color rgb="FF006096"/>
        <rFont val="Roboto Condensed"/>
      </rPr>
      <t>AND O.OBJECT_NAME=C.TABLE_NAME AND O.ORACLE_MAINTAINED='N';</t>
    </r>
    <r>
      <rPr>
        <sz val="11"/>
        <color rgb="FF006096"/>
        <rFont val="Roboto Condensed"/>
      </rPr>
      <t xml:space="preserve">
</t>
    </r>
    <r>
      <rPr>
        <sz val="11"/>
        <color rgb="FF000000"/>
        <rFont val="Calibri"/>
      </rPr>
      <t xml:space="preserve">
</t>
    </r>
    <r>
      <rPr>
        <sz val="11"/>
        <color rgb="FF000000"/>
        <rFont val="Calibri"/>
      </rPr>
      <t xml:space="preserve">If any unauthorized users are granted </t>
    </r>
    <r>
      <rPr>
        <b/>
        <sz val="11"/>
        <color rgb="FF000000"/>
        <rFont val="Calibri"/>
      </rPr>
      <t>DBA_COL_PRIVS</t>
    </r>
    <r>
      <rPr>
        <sz val="11"/>
        <color rgb="FF000000"/>
        <rFont val="Calibri"/>
      </rPr>
      <t>, this is a fail.</t>
    </r>
  </si>
  <si>
    <t>Excessive Proxy Privileges</t>
  </si>
  <si>
    <t>6.6.1</t>
  </si>
  <si>
    <r>
      <rPr>
        <sz val="11"/>
        <rFont val="Calibri"/>
      </rPr>
      <t xml:space="preserve">Ensure Proxy User Privileges Are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</si>
  <si>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recommendation, execute the following SQL statement.</t>
    </r>
    <r>
      <rPr>
        <sz val="11"/>
        <color rgb="FF000000"/>
        <rFont val="Calibri"/>
      </rPr>
      <t xml:space="preserve">
</t>
    </r>
    <r>
      <rPr>
        <sz val="11"/>
        <color rgb="FF006096"/>
        <rFont val="Roboto Condensed"/>
      </rPr>
      <t>ALTER USER &lt;CLIENT_USER&gt; REVOKE CONNECT THROUGH &lt;PROXY_USER&gt;;</t>
    </r>
    <r>
      <rPr>
        <sz val="11"/>
        <color rgb="FF006096"/>
        <rFont val="Roboto Condensed"/>
      </rPr>
      <t xml:space="preserve">
</t>
    </r>
  </si>
  <si>
    <r>
      <rPr>
        <sz val="11"/>
        <color rgb="FF000000"/>
        <rFont val="Calibri"/>
      </rPr>
      <t>Oracle Database supports proxy user authentication, which allows a client user to connect to the database as a proxy user.</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</si>
  <si>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CON_ID_TO_CON_NAME(J.CON_ID) AS CONTAINERNAME,J.* FROM CDB_PROXIES J;</t>
    </r>
    <r>
      <rPr>
        <sz val="11"/>
        <color rgb="FF006096"/>
        <rFont val="Roboto Condensed"/>
      </rPr>
      <t xml:space="preserve">
</t>
    </r>
    <r>
      <rPr>
        <sz val="11"/>
        <color rgb="FF000000"/>
        <rFont val="Calibri"/>
      </rPr>
      <t xml:space="preserve">
</t>
    </r>
    <r>
      <rPr>
        <sz val="11"/>
        <color rgb="FF000000"/>
        <rFont val="Calibri"/>
      </rPr>
      <t>If any unauthorized users are granted proxy user privileges, this is a fail.</t>
    </r>
  </si>
  <si>
    <t>Excessive Java Privileges</t>
  </si>
  <si>
    <t>6.7.1</t>
  </si>
  <si>
    <r>
      <rPr>
        <sz val="11"/>
        <rFont val="Calibri"/>
      </rPr>
      <t xml:space="preserve">Ensure Custom Java Privileges Are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</si>
  <si>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recommendation, execute the following SQL statement.</t>
    </r>
    <r>
      <rPr>
        <sz val="11"/>
        <color rgb="FF000000"/>
        <rFont val="Calibri"/>
      </rPr>
      <t xml:space="preserve">
</t>
    </r>
    <r>
      <rPr>
        <sz val="11"/>
        <color rgb="FF006096"/>
        <rFont val="Roboto Condensed"/>
      </rPr>
      <t>begin</t>
    </r>
    <r>
      <rPr>
        <sz val="11"/>
        <color rgb="FF006096"/>
        <rFont val="Roboto Condensed"/>
      </rPr>
      <t xml:space="preserve">
</t>
    </r>
    <r>
      <rPr>
        <sz val="11"/>
        <color rgb="FF006096"/>
        <rFont val="Roboto Condensed"/>
      </rPr>
      <t xml:space="preserve">  DBMS_JAVA.disable_permission(&lt;number&gt;);</t>
    </r>
    <r>
      <rPr>
        <sz val="11"/>
        <color rgb="FF006096"/>
        <rFont val="Roboto Condensed"/>
      </rPr>
      <t xml:space="preserve">
</t>
    </r>
    <r>
      <rPr>
        <sz val="11"/>
        <color rgb="FF006096"/>
        <rFont val="Roboto Condensed"/>
      </rPr>
      <t xml:space="preserve">  DBMS_JAVA.delete_permission(&lt;number&gt;);</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Custom Java Privileges can be revoked via the </t>
    </r>
    <r>
      <rPr>
        <b/>
        <sz val="11"/>
        <color rgb="FF000000"/>
        <rFont val="Calibri"/>
      </rPr>
      <t>SEQ</t>
    </r>
    <r>
      <rPr>
        <sz val="11"/>
        <color rgb="FF000000"/>
        <rFont val="Calibri"/>
      </rPr>
      <t>(uence) number.</t>
    </r>
  </si>
  <si>
    <r>
      <rPr>
        <sz val="11"/>
        <color rgb="FF000000"/>
        <rFont val="Calibri"/>
      </rPr>
      <t>Oracle supports Java embedded in the database. Privileges exist for this Java, which are maintained in separate privilege tables.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</si>
  <si>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CON_ID_TO_CON_NAME(J.CON_ID) AS CONTAINERNAME, 'CUSTOM JAVA PRIVILEGE' AS "JAVA PRIVILEGE", J.*</t>
    </r>
    <r>
      <rPr>
        <sz val="11"/>
        <color rgb="FF006096"/>
        <rFont val="Roboto Condensed"/>
      </rPr>
      <t xml:space="preserve">
</t>
    </r>
    <r>
      <rPr>
        <sz val="11"/>
        <color rgb="FF006096"/>
        <rFont val="Roboto Condensed"/>
      </rPr>
      <t>FROM  CDB_JAVA_POLICY J WHERE DBMS_UTILITY.GET_HASH_VALUE( (KIND||GRANTEE||TYPE_SCHEMA||TYPE_NAME||NAME||ACTION||ENABLED), 2, 2010304050) NOT IN ( 800515347, 151129288, 976537527, 30494973, 1937158100, 364905785, 1985378421, 1309631600, 1029870508, 1546167066, 184142192, 859260823,  1514899866, 1402070492, 470712301, 856789430, 152768586, 1516266150, 742382950, 835887237, 27519048,  127800042, 585523424, 116384647, 595031329, 519425340, 565011516, 104142482, 365736720, 105705833,  382398907, 71790781, 62579200, 202664153, 1299118788, 105413428, 545541759, 1119910297, 1712531359,  950804353, 809152653, 63495589, 1621785741, 888624743, 1298694530, 1094834124, 1254650837, 1289482879,  236689110, 449271147, 356128445, 1546786406, 374027524, 1161638561, 1892729955, 972739099, 539210486,  1634287789, 2000803097, 741404310, 1879138467, 623589740, 498687020, 782135231, 1194762317, 884905623,  1896250536, 970596985, 1082897628, 448525273, 1242306455, 23750295, 1550194092, 1772592918, 1603737720,  142136119, 289269359, 1315794462, 96990011, 1095201623, 20727542, 1973515175, 540292561, 343336248,  179666672, 9440468, 1825382930, 1855646886, 598800695, 631787483, 1467839181, 665909584, 1461437618,  1030723320, 311348090, 1398805244, 179119810, 72116459, 1979563728, 57733337, 54818063, 1367689664,  1508476194, 1523274446, 313964240, 1328352206, 689371984, 1299489851, 121628881, 696051281, 1374172231,  42876420, 1612485481, 1577690416, 551128519, 1695954190, 826909143, 983212206, 1658826990, 1414117567,  980793982, 742010474, 230612329, 245501173, 424452954, 1700638178, 1789496901, 1202501131, 1731444159,  335317020, 253453448, 1936475065, 777837297, 462854008, 368852509, 129848269, 549321505, 301832111, 1323272794,  92418107, 715497686, 1854322866, 1423215774, 1973681135, 375128879, 553190962, 907068071, 638021877,  1788624774, 1662401506, 1362996185, 478866415, 1598256716, 1469155910, 334914317, 870540049, 768584438,  1885395547, 755918725, 350200414, 134114043, 43446111, 486709639, 83488831, 139365274, 1260703408, 467391551,  701952766, 230475370, 736630396, 112581665, 376052929, 471626899, 542637624, 680632989, 1103049052, 1347282494,  1559487896, 1592685230, 1654109637, 1735090119, 1831375678, 1886462769, 1912735089, 1959933679,  1234282401, 1772747954, 1514447620, 201492720, 167207852, 434486659, 1169110020, 1649953039, 2008561561, 1333987409, 1192825952, 1740977823, 1501827236, 934263545, 1081144386, 310891775, 1279875884, 1539747260, 1630393794, 1764828081, 336339792, 503085247, 639778710, 764636870, 919569250, 993349195, 124317783, 426721579, 632709131, 703662335, 866241111, 1367484647, 1523591677, 1902848780);</t>
    </r>
    <r>
      <rPr>
        <sz val="11"/>
        <color rgb="FF006096"/>
        <rFont val="Roboto Condensed"/>
      </rPr>
      <t xml:space="preserve">
</t>
    </r>
    <r>
      <rPr>
        <sz val="11"/>
        <color rgb="FF000000"/>
        <rFont val="Calibri"/>
      </rPr>
      <t xml:space="preserve">
</t>
    </r>
    <r>
      <rPr>
        <sz val="11"/>
        <color rgb="FF000000"/>
        <rFont val="Calibri"/>
      </rPr>
      <t>If any unauthorized users are granted Java privileges, this is a fail.</t>
    </r>
  </si>
  <si>
    <t>Excessive Directory Privileges</t>
  </si>
  <si>
    <t>6.8.1</t>
  </si>
  <si>
    <r>
      <rPr>
        <sz val="11"/>
        <rFont val="Calibri"/>
      </rPr>
      <t>Ensure Directory Object Access Is Revoked From Unauthorized ‘GRANTEE’</t>
    </r>
  </si>
  <si>
    <r>
      <rPr>
        <sz val="11"/>
        <color rgb="FF000000"/>
        <rFont val="Calibri"/>
      </rPr>
      <t>To remediate this recommendation, execute the following SQL statement to delete directories which are no longer required.</t>
    </r>
    <r>
      <rPr>
        <sz val="11"/>
        <color rgb="FF000000"/>
        <rFont val="Calibri"/>
      </rPr>
      <t xml:space="preserve">
</t>
    </r>
    <r>
      <rPr>
        <sz val="11"/>
        <color rgb="FF006096"/>
        <rFont val="Roboto Condensed"/>
      </rPr>
      <t>DROP DIRECTORY &lt;DIRECTORY_NAME&gt;;</t>
    </r>
    <r>
      <rPr>
        <sz val="11"/>
        <color rgb="FF006096"/>
        <rFont val="Roboto Condensed"/>
      </rPr>
      <t xml:space="preserve">
</t>
    </r>
  </si>
  <si>
    <r>
      <rPr>
        <sz val="11"/>
        <color rgb="FF000000"/>
        <rFont val="Calibri"/>
      </rPr>
      <t>A directory object specifies an alias for a directory on the server file system where external files and data are located.</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</si>
  <si>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CON_ID_TO_CON_NAME(C.CON_ID) AS CONTAINERNAME,O.ORACLE_MAINTAINED,  C.OWNER, C.DIRECTORY_NAME, C.DIRECTORY_PATH</t>
    </r>
    <r>
      <rPr>
        <sz val="11"/>
        <color rgb="FF006096"/>
        <rFont val="Roboto Condensed"/>
      </rPr>
      <t xml:space="preserve">
</t>
    </r>
    <r>
      <rPr>
        <sz val="11"/>
        <color rgb="FF006096"/>
        <rFont val="Roboto Condensed"/>
      </rPr>
      <t>FROM CDB_DIRECTORIES C</t>
    </r>
    <r>
      <rPr>
        <sz val="11"/>
        <color rgb="FF006096"/>
        <rFont val="Roboto Condensed"/>
      </rPr>
      <t xml:space="preserve">
</t>
    </r>
    <r>
      <rPr>
        <sz val="11"/>
        <color rgb="FF006096"/>
        <rFont val="Roboto Condensed"/>
      </rPr>
      <t>JOIN CDB_OBJECTS O ON C.CON_ID = O.CON_ID AND C.OWNER=O.OWNER AND O.OBJECT_NAME=C.DIRECTORY_NAME AND OBJECT_TYPE='DIRECTORY';</t>
    </r>
    <r>
      <rPr>
        <sz val="11"/>
        <color rgb="FF006096"/>
        <rFont val="Roboto Condensed"/>
      </rPr>
      <t xml:space="preserve">
</t>
    </r>
    <r>
      <rPr>
        <sz val="11"/>
        <color rgb="FF000000"/>
        <rFont val="Calibri"/>
      </rPr>
      <t xml:space="preserve">
</t>
    </r>
    <r>
      <rPr>
        <sz val="11"/>
        <color rgb="FF000000"/>
        <rFont val="Calibri"/>
      </rPr>
      <t>If any unauthorized users are granted directory object access, this is a fail.</t>
    </r>
    <r>
      <rPr>
        <sz val="11"/>
        <color rgb="FF000000"/>
        <rFont val="Calibri"/>
      </rPr>
      <t xml:space="preserve">
</t>
    </r>
    <r>
      <rPr>
        <b/>
        <sz val="11"/>
        <color rgb="FF000000"/>
        <rFont val="Calibri"/>
      </rPr>
      <t>Note:</t>
    </r>
    <r>
      <rPr>
        <sz val="11"/>
        <color rgb="FF000000"/>
        <rFont val="Calibri"/>
      </rPr>
      <t xml:space="preserve"> The flag </t>
    </r>
    <r>
      <rPr>
        <b/>
        <sz val="11"/>
        <color rgb="FF000000"/>
        <rFont val="Calibri"/>
      </rPr>
      <t>oracle_maintained='N'</t>
    </r>
    <r>
      <rPr>
        <sz val="11"/>
        <color rgb="FF000000"/>
        <rFont val="Calibri"/>
      </rPr>
      <t xml:space="preserve"> indicates whether the directory object was created by Oracle or someone else.</t>
    </r>
  </si>
  <si>
    <t>6.8.2</t>
  </si>
  <si>
    <r>
      <rPr>
        <sz val="11"/>
        <rFont val="Calibri"/>
      </rPr>
      <t>Review Directory Objects Privileges</t>
    </r>
  </si>
  <si>
    <r>
      <rPr>
        <sz val="11"/>
        <color rgb="FF000000"/>
        <rFont val="Calibri"/>
      </rPr>
      <t>Delete directories that are no longer required</t>
    </r>
    <r>
      <rPr>
        <sz val="11"/>
        <color rgb="FF000000"/>
        <rFont val="Calibri"/>
      </rPr>
      <t xml:space="preserve">
</t>
    </r>
    <r>
      <rPr>
        <sz val="11"/>
        <color rgb="FF006096"/>
        <rFont val="Roboto Condensed"/>
      </rPr>
      <t>DROP DIRECTORY &lt;DIRECTORY_NAME&gt;;</t>
    </r>
    <r>
      <rPr>
        <sz val="11"/>
        <color rgb="FF006096"/>
        <rFont val="Roboto Condensed"/>
      </rPr>
      <t xml:space="preserve">
</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</si>
  <si>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CON_ID_TO_CON_NAME(D.CON_ID) AS CONTAINERNAME,O.ORACLE_MAINTAINED, D.DIRECTORY_NAME,D.DIRECTORY_PATH,</t>
    </r>
    <r>
      <rPr>
        <sz val="11"/>
        <color rgb="FF006096"/>
        <rFont val="Roboto Condensed"/>
      </rPr>
      <t xml:space="preserve">
</t>
    </r>
    <r>
      <rPr>
        <sz val="11"/>
        <color rgb="FF006096"/>
        <rFont val="Roboto Condensed"/>
      </rPr>
      <t>T.GRANTEE, T.GRANTOR, T.PRIVILEGE, T.GRANTABLE, T.HIERARCHY, T.COMMON, T.INHERITED, D.CON_ID</t>
    </r>
    <r>
      <rPr>
        <sz val="11"/>
        <color rgb="FF006096"/>
        <rFont val="Roboto Condensed"/>
      </rPr>
      <t xml:space="preserve">
</t>
    </r>
    <r>
      <rPr>
        <sz val="11"/>
        <color rgb="FF006096"/>
        <rFont val="Roboto Condensed"/>
      </rPr>
      <t>--T.GRANTEE, T.PRIVILEGE, T.GRANTABLE</t>
    </r>
    <r>
      <rPr>
        <sz val="11"/>
        <color rgb="FF006096"/>
        <rFont val="Roboto Condensed"/>
      </rPr>
      <t xml:space="preserve">
</t>
    </r>
    <r>
      <rPr>
        <sz val="11"/>
        <color rgb="FF006096"/>
        <rFont val="Roboto Condensed"/>
      </rPr>
      <t>FROM CDB_DIRECTORIES D</t>
    </r>
    <r>
      <rPr>
        <sz val="11"/>
        <color rgb="FF006096"/>
        <rFont val="Roboto Condensed"/>
      </rPr>
      <t xml:space="preserve">
</t>
    </r>
    <r>
      <rPr>
        <sz val="11"/>
        <color rgb="FF006096"/>
        <rFont val="Roboto Condensed"/>
      </rPr>
      <t>LEFT JOIN CDB_TAB_PRIVS T ON D.CON_ID = T.CON_ID AND D.OWNER=T.OWNER AND D.DIRECTORY_NAME=T.TABLE_NAME AND T.TYPE='DIRECTORY'</t>
    </r>
    <r>
      <rPr>
        <sz val="11"/>
        <color rgb="FF006096"/>
        <rFont val="Roboto Condensed"/>
      </rPr>
      <t xml:space="preserve">
</t>
    </r>
    <r>
      <rPr>
        <sz val="11"/>
        <color rgb="FF006096"/>
        <rFont val="Roboto Condensed"/>
      </rPr>
      <t>JOIN CDB_OBJECTS O ON D.CON_ID = O.CON_ID AND D.OWNER=O.OWNER AND O.OBJECT_NAME=D.DIRECTORY_NAME AND O.OBJECT_TYPE='DIRECTORY';</t>
    </r>
    <r>
      <rPr>
        <sz val="11"/>
        <color rgb="FF006096"/>
        <rFont val="Roboto Condensed"/>
      </rPr>
      <t xml:space="preserve">
</t>
    </r>
    <r>
      <rPr>
        <sz val="11"/>
        <color rgb="FF000000"/>
        <rFont val="Calibri"/>
      </rPr>
      <t xml:space="preserve">
</t>
    </r>
    <r>
      <rPr>
        <sz val="11"/>
        <color rgb="FF000000"/>
        <rFont val="Calibri"/>
      </rPr>
      <t xml:space="preserve">The flag </t>
    </r>
    <r>
      <rPr>
        <b/>
        <sz val="11"/>
        <color rgb="FF000000"/>
        <rFont val="Calibri"/>
      </rPr>
      <t>oracle_maintained='N'</t>
    </r>
    <r>
      <rPr>
        <sz val="11"/>
        <color rgb="FF000000"/>
        <rFont val="Calibri"/>
      </rPr>
      <t xml:space="preserve"> indicates whether the directory object was created by Oracle or someone else.</t>
    </r>
    <r>
      <rPr>
        <sz val="11"/>
        <color rgb="FF000000"/>
        <rFont val="Calibri"/>
      </rPr>
      <t xml:space="preserve">
</t>
    </r>
    <r>
      <rPr>
        <sz val="11"/>
        <color rgb="FF000000"/>
        <rFont val="Calibri"/>
      </rPr>
      <t>The non-Oracle objects should be checked carefully for possible problems.</t>
    </r>
  </si>
  <si>
    <t>6.8.3</t>
  </si>
  <si>
    <r>
      <rPr>
        <sz val="11"/>
        <rFont val="Calibri"/>
      </rPr>
      <t>Review External Tables With Preprocessor</t>
    </r>
  </si>
  <si>
    <r>
      <rPr>
        <sz val="11"/>
        <color rgb="FF000000"/>
        <rFont val="Calibri"/>
      </rPr>
      <t>To assess this recommendation, execute the following SQL statement.</t>
    </r>
    <r>
      <rPr>
        <sz val="11"/>
        <color rgb="FF000000"/>
        <rFont val="Calibri"/>
      </rPr>
      <t xml:space="preserve">
</t>
    </r>
    <r>
      <rPr>
        <sz val="11"/>
        <color rgb="FF006096"/>
        <rFont val="Roboto Condensed"/>
      </rPr>
      <t xml:space="preserve">SELECT CON_ID_TO_CON_NAME(C.CON_ID) AS CONTAINERNAME,O.ORACLE_MAINTAINED, </t>
    </r>
    <r>
      <rPr>
        <sz val="11"/>
        <color rgb="FF006096"/>
        <rFont val="Roboto Condensed"/>
      </rPr>
      <t xml:space="preserve">
</t>
    </r>
    <r>
      <rPr>
        <sz val="11"/>
        <color rgb="FF006096"/>
        <rFont val="Roboto Condensed"/>
      </rPr>
      <t xml:space="preserve">REGEXP_SUBSTR(SUBSTR(ACCESS_PARAMETERS, INSTR(ACCESS_PARAMETERS, 'PREPROCESSOR ')), '''(.**)''', 1, 1, NULL, 1) AS FILENAME, C.* </t>
    </r>
    <r>
      <rPr>
        <sz val="11"/>
        <color rgb="FF006096"/>
        <rFont val="Roboto Condensed"/>
      </rPr>
      <t xml:space="preserve">
</t>
    </r>
    <r>
      <rPr>
        <sz val="11"/>
        <color rgb="FF006096"/>
        <rFont val="Roboto Condensed"/>
      </rPr>
      <t xml:space="preserve">FROM CDB_EXTERNAL_TABLES C </t>
    </r>
    <r>
      <rPr>
        <sz val="11"/>
        <color rgb="FF006096"/>
        <rFont val="Roboto Condensed"/>
      </rPr>
      <t xml:space="preserve">
</t>
    </r>
    <r>
      <rPr>
        <sz val="11"/>
        <color rgb="FF006096"/>
        <rFont val="Roboto Condensed"/>
      </rPr>
      <t>JOIN CDB_OBJECTS O ON C.CON_ID = O.CON_ID AND C.OWNER=O.OWNER AND O.OBJECT_NAME=C.TABLE_NAME AND O.OBJECT_TYPE='TABLE';</t>
    </r>
    <r>
      <rPr>
        <sz val="11"/>
        <color rgb="FF006096"/>
        <rFont val="Roboto Condensed"/>
      </rPr>
      <t xml:space="preserve">
</t>
    </r>
    <r>
      <rPr>
        <sz val="11"/>
        <color rgb="FF000000"/>
        <rFont val="Calibri"/>
      </rPr>
      <t xml:space="preserve">
</t>
    </r>
    <r>
      <rPr>
        <sz val="11"/>
        <color rgb="FF000000"/>
        <rFont val="Calibri"/>
      </rPr>
      <t xml:space="preserve">The flag </t>
    </r>
    <r>
      <rPr>
        <b/>
        <sz val="11"/>
        <color rgb="FF000000"/>
        <rFont val="Calibri"/>
      </rPr>
      <t>oracle_maintained='N'</t>
    </r>
    <r>
      <rPr>
        <sz val="11"/>
        <color rgb="FF000000"/>
        <rFont val="Calibri"/>
      </rPr>
      <t xml:space="preserve"> indicates whether the directory object was created by Oracle or someone else.</t>
    </r>
    <r>
      <rPr>
        <sz val="11"/>
        <color rgb="FF000000"/>
        <rFont val="Calibri"/>
      </rPr>
      <t xml:space="preserve">
</t>
    </r>
    <r>
      <rPr>
        <sz val="11"/>
        <color rgb="FF000000"/>
        <rFont val="Calibri"/>
      </rPr>
      <t>The non-Oracle objects should be checked carefully for possible problems.</t>
    </r>
  </si>
  <si>
    <t>6.8.4</t>
  </si>
  <si>
    <r>
      <rPr>
        <sz val="11"/>
        <rFont val="Calibri"/>
      </rPr>
      <t>Review External Tables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</si>
  <si>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CON_ID_TO_CON_NAME(C.CON_ID) AS CONTAINERNAME,O.ORACLE_MAINTAINED, C.*</t>
    </r>
    <r>
      <rPr>
        <sz val="11"/>
        <color rgb="FF006096"/>
        <rFont val="Roboto Condensed"/>
      </rPr>
      <t xml:space="preserve">
</t>
    </r>
    <r>
      <rPr>
        <sz val="11"/>
        <color rgb="FF006096"/>
        <rFont val="Roboto Condensed"/>
      </rPr>
      <t>FROM CDB_EXTERNAL_TABLES C</t>
    </r>
    <r>
      <rPr>
        <sz val="11"/>
        <color rgb="FF006096"/>
        <rFont val="Roboto Condensed"/>
      </rPr>
      <t xml:space="preserve">
</t>
    </r>
    <r>
      <rPr>
        <sz val="11"/>
        <color rgb="FF006096"/>
        <rFont val="Roboto Condensed"/>
      </rPr>
      <t>JOIN CDB_OBJECTS O</t>
    </r>
    <r>
      <rPr>
        <sz val="11"/>
        <color rgb="FF006096"/>
        <rFont val="Roboto Condensed"/>
      </rPr>
      <t xml:space="preserve">
</t>
    </r>
    <r>
      <rPr>
        <sz val="11"/>
        <color rgb="FF006096"/>
        <rFont val="Roboto Condensed"/>
      </rPr>
      <t>ON C.CON_ID = O.CON_ID AND C.OWNER=O.OWNER</t>
    </r>
    <r>
      <rPr>
        <sz val="11"/>
        <color rgb="FF006096"/>
        <rFont val="Roboto Condensed"/>
      </rPr>
      <t xml:space="preserve">
</t>
    </r>
    <r>
      <rPr>
        <sz val="11"/>
        <color rgb="FF006096"/>
        <rFont val="Roboto Condensed"/>
      </rPr>
      <t>AND O.OBJECT_NAME=C.TABLE_NAME</t>
    </r>
    <r>
      <rPr>
        <sz val="11"/>
        <color rgb="FF006096"/>
        <rFont val="Roboto Condensed"/>
      </rPr>
      <t xml:space="preserve">
</t>
    </r>
    <r>
      <rPr>
        <sz val="11"/>
        <color rgb="FF006096"/>
        <rFont val="Roboto Condensed"/>
      </rPr>
      <t>AND O.OBJECT_TYPE='TABLE';</t>
    </r>
    <r>
      <rPr>
        <sz val="11"/>
        <color rgb="FF006096"/>
        <rFont val="Roboto Condensed"/>
      </rPr>
      <t xml:space="preserve">
</t>
    </r>
    <r>
      <rPr>
        <sz val="11"/>
        <color rgb="FF000000"/>
        <rFont val="Calibri"/>
      </rPr>
      <t xml:space="preserve">
</t>
    </r>
    <r>
      <rPr>
        <sz val="11"/>
        <color rgb="FF000000"/>
        <rFont val="Calibri"/>
      </rPr>
      <t xml:space="preserve">The flag </t>
    </r>
    <r>
      <rPr>
        <b/>
        <sz val="11"/>
        <color rgb="FF000000"/>
        <rFont val="Calibri"/>
      </rPr>
      <t>oracle_maintained='N'</t>
    </r>
    <r>
      <rPr>
        <sz val="11"/>
        <color rgb="FF000000"/>
        <rFont val="Calibri"/>
      </rPr>
      <t xml:space="preserve"> indicates whether the directory object was created by Oracle or someone else.</t>
    </r>
    <r>
      <rPr>
        <sz val="11"/>
        <color rgb="FF000000"/>
        <rFont val="Calibri"/>
      </rPr>
      <t xml:space="preserve">
</t>
    </r>
    <r>
      <rPr>
        <sz val="11"/>
        <color rgb="FF000000"/>
        <rFont val="Calibri"/>
      </rPr>
      <t>The non-Oracle objects should be checked carefully for possible problems.</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</si>
  <si>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</si>
  <si>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</si>
  <si>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</si>
  <si>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</si>
  <si>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</si>
  <si>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</si>
  <si>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</si>
  <si>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</si>
  <si>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</si>
  <si>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</si>
  <si>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</si>
  <si>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</si>
  <si>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</si>
  <si>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</si>
  <si>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</si>
  <si>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</si>
  <si>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</si>
  <si>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</si>
  <si>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</si>
  <si>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</si>
  <si>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</si>
  <si>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</si>
  <si>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</si>
  <si>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</si>
  <si>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</si>
  <si>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</si>
  <si>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</si>
  <si>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</si>
  <si>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</si>
  <si>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Oracle Database 26ai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</si>
  <si>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</si>
  <si>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</si>
  <si>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</si>
  <si>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27 March 2026     </t>
    </r>
    <r>
      <rPr>
        <b/>
        <sz val="11"/>
        <color rgb="FF000000"/>
        <rFont val="Calibri"/>
      </rPr>
      <t>Recommendation Count:</t>
    </r>
    <r>
      <rPr>
        <sz val="11"/>
        <color rgb="FF000000"/>
        <rFont val="Calibri"/>
      </rPr>
      <t xml:space="preserve"> 94</t>
    </r>
  </si>
  <si>
    <t>Development Url:</t>
  </si>
  <si>
    <t>https://workbench.cisecurity.org/benchmarks/26139</t>
  </si>
  <si>
    <t>Download Url:</t>
  </si>
  <si>
    <t>https://downloads.cisecurity.org/#/</t>
  </si>
  <si>
    <t>Guide Overview:</t>
  </si>
  <si>
    <r>
      <rPr>
        <sz val="11"/>
        <color rgb="FF000000"/>
        <rFont val="Calibri"/>
      </rPr>
      <t>This benchmark is intended to address the recommended security settings for Oracle Database 26ai. This guide was tested against Oracle Database 26ai installed with and without pluggable database support. Future Oracle Database 26ai critical patch updates (CPUs) may impact the recommendations included in this document.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</si>
  <si>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</si>
  <si>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Oracle Database 26ai.</t>
    </r>
  </si>
  <si>
    <t>Profiles:</t>
  </si>
  <si>
    <r>
      <rPr>
        <b/>
        <sz val="11"/>
        <color rgb="FF240458"/>
        <rFont val="Calibri"/>
      </rPr>
      <t>Level 1 - RDBMS</t>
    </r>
  </si>
  <si>
    <r>
      <rPr>
        <sz val="11"/>
        <color rgb="FF000000"/>
        <rFont val="Calibri"/>
      </rPr>
      <t>Items in this profile apply to Oracle Database 26ai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</si>
  <si>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1 - RDBMS On Linux Host OS</t>
    </r>
  </si>
  <si>
    <r>
      <rPr>
        <sz val="11"/>
        <color rgb="FF000000"/>
        <rFont val="Calibri"/>
      </rPr>
      <t>This profile extends the “RDBMS” profile. Items in this profile apply to RDBMS running on a Linux Host operating system with Oracle Database 26ai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</si>
  <si>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1 - RDBMS On Windows Server Host OS</t>
    </r>
  </si>
  <si>
    <r>
      <rPr>
        <sz val="11"/>
        <color rgb="FF000000"/>
        <rFont val="Calibri"/>
      </rPr>
      <t>This profile extends the “RDBMS” profile. Items in this profile apply to RDBMS running on a Windows Server operating system with Oracle Database 26ai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</si>
  <si>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</si>
  <si>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</si>
  <si>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</si>
  <si>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</si>
  <si>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</si>
  <si>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</si>
  <si>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</si>
  <si>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</si>
  <si>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</si>
  <si>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</si>
  <si>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</si>
  <si>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</si>
  <si>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</si>
  <si>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</si>
  <si>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</si>
  <si>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</si>
  <si>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</si>
  <si>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</si>
  <si>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</si>
  <si>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</si>
  <si>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</si>
  <si>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Oracle Database 26ai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</si>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</sst>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i/>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D887-4503-9298-925ECFEB651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D887-4503-9298-925ECFEB651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94</c:v>
                </c:pt>
              </c:numCache>
            </c:numRef>
          </c:val>
          <c:extLst>
            <c:ext xmlns:c16="http://schemas.microsoft.com/office/drawing/2014/chart" uri="{C3380CC4-5D6E-409C-BE32-E72D297353CC}">
              <c16:uniqueId val="{00000002-D887-4503-9298-925ECFEB651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Dashboard!$C$29:$C$29</c:f>
              <c:numCache>
                <c:formatCode>General</c:formatCode>
                <c:ptCount val="1"/>
                <c:pt idx="0">
                  <c:v>0</c:v>
                </c:pt>
              </c:numCache>
            </c:numRef>
          </c:val>
          <c:extLst>
            <c:ext xmlns:c16="http://schemas.microsoft.com/office/drawing/2014/chart" uri="{C3380CC4-5D6E-409C-BE32-E72D297353CC}">
              <c16:uniqueId val="{00000000-CEF2-458D-AB2C-66D46D51D40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Dashboard!$D$29:$D$29</c:f>
              <c:numCache>
                <c:formatCode>General</c:formatCode>
                <c:ptCount val="1"/>
                <c:pt idx="0">
                  <c:v>0</c:v>
                </c:pt>
              </c:numCache>
            </c:numRef>
          </c:val>
          <c:extLst>
            <c:ext xmlns:c16="http://schemas.microsoft.com/office/drawing/2014/chart" uri="{C3380CC4-5D6E-409C-BE32-E72D297353CC}">
              <c16:uniqueId val="{00000001-CEF2-458D-AB2C-66D46D51D40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Dashboard!$E$29:$E$29</c:f>
              <c:numCache>
                <c:formatCode>General</c:formatCode>
                <c:ptCount val="1"/>
                <c:pt idx="0">
                  <c:v>94</c:v>
                </c:pt>
              </c:numCache>
            </c:numRef>
          </c:val>
          <c:extLst>
            <c:ext xmlns:c16="http://schemas.microsoft.com/office/drawing/2014/chart" uri="{C3380CC4-5D6E-409C-BE32-E72D297353CC}">
              <c16:uniqueId val="{00000002-CEF2-458D-AB2C-66D46D51D40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Dashboard!$C$42:$C$47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3F6-46A6-B75F-D5F32F74C4C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Dashboard!$D$42:$D$47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3F6-46A6-B75F-D5F32F74C4C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Dashboard!$E$42:$E$47</c:f>
              <c:numCache>
                <c:formatCode>General</c:formatCode>
                <c:ptCount val="6"/>
                <c:pt idx="0">
                  <c:v>0</c:v>
                </c:pt>
                <c:pt idx="1">
                  <c:v>0</c:v>
                </c:pt>
                <c:pt idx="2">
                  <c:v>0</c:v>
                </c:pt>
                <c:pt idx="3">
                  <c:v>0</c:v>
                </c:pt>
                <c:pt idx="4">
                  <c:v>0</c:v>
                </c:pt>
                <c:pt idx="5">
                  <c:v>94</c:v>
                </c:pt>
              </c:numCache>
            </c:numRef>
          </c:val>
          <c:extLst>
            <c:ext xmlns:c16="http://schemas.microsoft.com/office/drawing/2014/chart" uri="{C3380CC4-5D6E-409C-BE32-E72D297353CC}">
              <c16:uniqueId val="{00000002-93F6-46A6-B75F-D5F32F74C4C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Dashboard!$C$65:$C$66</c:f>
              <c:numCache>
                <c:formatCode>General</c:formatCode>
                <c:ptCount val="2"/>
                <c:pt idx="0">
                  <c:v>0</c:v>
                </c:pt>
                <c:pt idx="1">
                  <c:v>0</c:v>
                </c:pt>
              </c:numCache>
            </c:numRef>
          </c:val>
          <c:extLst>
            <c:ext xmlns:c16="http://schemas.microsoft.com/office/drawing/2014/chart" uri="{C3380CC4-5D6E-409C-BE32-E72D297353CC}">
              <c16:uniqueId val="{00000000-4771-4C3D-A2B0-34D6F24B941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Dashboard!$D$65:$D$66</c:f>
              <c:numCache>
                <c:formatCode>General</c:formatCode>
                <c:ptCount val="2"/>
                <c:pt idx="0">
                  <c:v>0</c:v>
                </c:pt>
                <c:pt idx="1">
                  <c:v>0</c:v>
                </c:pt>
              </c:numCache>
            </c:numRef>
          </c:val>
          <c:extLst>
            <c:ext xmlns:c16="http://schemas.microsoft.com/office/drawing/2014/chart" uri="{C3380CC4-5D6E-409C-BE32-E72D297353CC}">
              <c16:uniqueId val="{00000001-4771-4C3D-A2B0-34D6F24B941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Dashboard!$E$65:$E$66</c:f>
              <c:numCache>
                <c:formatCode>General</c:formatCode>
                <c:ptCount val="2"/>
                <c:pt idx="0">
                  <c:v>81</c:v>
                </c:pt>
                <c:pt idx="1">
                  <c:v>13</c:v>
                </c:pt>
              </c:numCache>
            </c:numRef>
          </c:val>
          <c:extLst>
            <c:ext xmlns:c16="http://schemas.microsoft.com/office/drawing/2014/chart" uri="{C3380CC4-5D6E-409C-BE32-E72D297353CC}">
              <c16:uniqueId val="{00000002-4771-4C3D-A2B0-34D6F24B941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62BF-4D3E-B6F2-52E31876B2E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62BF-4D3E-B6F2-52E31876B2E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94</c:v>
                </c:pt>
              </c:numCache>
            </c:numRef>
          </c:val>
          <c:extLst>
            <c:ext xmlns:c16="http://schemas.microsoft.com/office/drawing/2014/chart" uri="{C3380CC4-5D6E-409C-BE32-E72D297353CC}">
              <c16:uniqueId val="{00000002-62BF-4D3E-B6F2-52E31876B2E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A91-43F4-8D2A-5569CD22999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A91-43F4-8D2A-5569CD22999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94</c:v>
                </c:pt>
              </c:numCache>
            </c:numRef>
          </c:val>
          <c:extLst>
            <c:ext xmlns:c16="http://schemas.microsoft.com/office/drawing/2014/chart" uri="{C3380CC4-5D6E-409C-BE32-E72D297353CC}">
              <c16:uniqueId val="{00000002-CA91-43F4-8D2A-5569CD22999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0C1-4EBB-9B2D-43719028F0C7}"/>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0C1-4EBB-9B2D-43719028F0C7}"/>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0C1-4EBB-9B2D-43719028F0C7}"/>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0C1-4EBB-9B2D-43719028F0C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C9B7-4B42-A4AA-2FBE8F4A9D5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h50abi">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1rqnpp">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39</xdr:row>
      <xdr:rowOff>95250</xdr:rowOff>
    </xdr:from>
    <xdr:to>
      <xdr:col>15</xdr:col>
      <xdr:colOff>28575</xdr:colOff>
      <xdr:row>56</xdr:row>
      <xdr:rowOff>0</xdr:rowOff>
    </xdr:to>
    <xdr:graphicFrame macro="">
      <xdr:nvGraphicFramePr>
        <xdr:cNvPr id="4" name="Chartvl2paq">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59</xdr:row>
      <xdr:rowOff>95250</xdr:rowOff>
    </xdr:from>
    <xdr:to>
      <xdr:col>15</xdr:col>
      <xdr:colOff>28575</xdr:colOff>
      <xdr:row>74</xdr:row>
      <xdr:rowOff>47625</xdr:rowOff>
    </xdr:to>
    <xdr:graphicFrame macro="">
      <xdr:nvGraphicFramePr>
        <xdr:cNvPr id="5" name="Chartauvubn">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1emlge">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tb30h2">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assz3r">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tbevzl">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95">
  <autoFilter ref="A1:Q95"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6139"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558</v>
      </c>
    </row>
    <row r="3" spans="2:3" ht="15" customHeight="1" x14ac:dyDescent="0.35"/>
    <row r="4" spans="2:3" ht="58" x14ac:dyDescent="0.35">
      <c r="B4" s="20" t="s">
        <v>559</v>
      </c>
      <c r="C4" s="21" t="s">
        <v>560</v>
      </c>
    </row>
    <row r="5" spans="2:3" x14ac:dyDescent="0.35">
      <c r="C5" s="21" t="s">
        <v>561</v>
      </c>
    </row>
    <row r="6" spans="2:3" x14ac:dyDescent="0.35">
      <c r="C6" s="18" t="s">
        <v>562</v>
      </c>
    </row>
    <row r="7" spans="2:3" ht="10" customHeight="1" x14ac:dyDescent="0.35"/>
    <row r="8" spans="2:3" ht="232" x14ac:dyDescent="0.35">
      <c r="B8" s="22" t="s">
        <v>563</v>
      </c>
      <c r="C8" s="21" t="s">
        <v>564</v>
      </c>
    </row>
    <row r="9" spans="2:3" ht="10" customHeight="1" x14ac:dyDescent="0.35"/>
    <row r="10" spans="2:3" ht="35" customHeight="1" x14ac:dyDescent="0.35">
      <c r="B10" s="22" t="s">
        <v>565</v>
      </c>
      <c r="C10" s="21" t="s">
        <v>566</v>
      </c>
    </row>
    <row r="11" spans="2:3" ht="75" customHeight="1" x14ac:dyDescent="0.35">
      <c r="B11" s="18" t="s">
        <v>25</v>
      </c>
      <c r="C11" s="21" t="s">
        <v>567</v>
      </c>
    </row>
    <row r="12" spans="2:3" ht="47" customHeight="1" x14ac:dyDescent="0.35">
      <c r="B12" s="18" t="s">
        <v>25</v>
      </c>
      <c r="C12" s="21" t="s">
        <v>568</v>
      </c>
    </row>
    <row r="13" spans="2:3" ht="35" customHeight="1" x14ac:dyDescent="0.35">
      <c r="B13" s="18" t="s">
        <v>25</v>
      </c>
      <c r="C13" s="21" t="s">
        <v>569</v>
      </c>
    </row>
    <row r="14" spans="2:3" ht="32" customHeight="1" x14ac:dyDescent="0.35">
      <c r="B14" s="18" t="s">
        <v>25</v>
      </c>
      <c r="C14" s="21" t="s">
        <v>570</v>
      </c>
    </row>
    <row r="15" spans="2:3" ht="30" customHeight="1" x14ac:dyDescent="0.35">
      <c r="B15" s="18" t="s">
        <v>25</v>
      </c>
      <c r="C15" s="21" t="s">
        <v>571</v>
      </c>
    </row>
    <row r="16" spans="2:3" ht="10" customHeight="1" x14ac:dyDescent="0.35"/>
    <row r="17" spans="1:3" ht="145" customHeight="1" x14ac:dyDescent="0.35">
      <c r="B17" s="22" t="s">
        <v>572</v>
      </c>
      <c r="C17" s="21" t="s">
        <v>573</v>
      </c>
    </row>
    <row r="18" spans="1:3" ht="10" customHeight="1" x14ac:dyDescent="0.35"/>
    <row r="19" spans="1:3" ht="3" customHeight="1" x14ac:dyDescent="0.35">
      <c r="B19" s="23"/>
      <c r="C19" s="23"/>
    </row>
    <row r="20" spans="1:3" ht="12" customHeight="1" x14ac:dyDescent="0.35"/>
    <row r="21" spans="1:3" ht="35" customHeight="1" x14ac:dyDescent="0.35">
      <c r="A21" s="25"/>
      <c r="B21" s="26" t="s">
        <v>574</v>
      </c>
      <c r="C21" s="27" t="s">
        <v>575</v>
      </c>
    </row>
    <row r="22" spans="1:3" ht="18" customHeight="1" x14ac:dyDescent="0.35">
      <c r="A22" s="25"/>
      <c r="B22" s="25" t="s">
        <v>25</v>
      </c>
      <c r="C22" s="27" t="s">
        <v>576</v>
      </c>
    </row>
    <row r="23" spans="1:3" ht="18" customHeight="1" x14ac:dyDescent="0.35">
      <c r="A23" s="25"/>
      <c r="B23" s="25" t="s">
        <v>25</v>
      </c>
      <c r="C23" s="27" t="s">
        <v>577</v>
      </c>
    </row>
    <row r="24" spans="1:3" ht="18" customHeight="1" x14ac:dyDescent="0.35">
      <c r="A24" s="25"/>
      <c r="B24" s="25" t="s">
        <v>25</v>
      </c>
      <c r="C24" s="27" t="s">
        <v>578</v>
      </c>
    </row>
    <row r="25" spans="1:3" ht="18" customHeight="1" x14ac:dyDescent="0.35">
      <c r="A25" s="25"/>
      <c r="B25" s="25" t="s">
        <v>25</v>
      </c>
      <c r="C25" s="27" t="s">
        <v>579</v>
      </c>
    </row>
    <row r="26" spans="1:3" ht="18" customHeight="1" x14ac:dyDescent="0.35">
      <c r="A26" s="25"/>
      <c r="B26" s="25" t="s">
        <v>25</v>
      </c>
      <c r="C26" s="27" t="s">
        <v>580</v>
      </c>
    </row>
    <row r="27" spans="1:3" ht="18" customHeight="1" x14ac:dyDescent="0.35">
      <c r="A27" s="25"/>
      <c r="B27" s="25" t="s">
        <v>25</v>
      </c>
      <c r="C27" s="27" t="s">
        <v>581</v>
      </c>
    </row>
    <row r="28" spans="1:3" ht="18" customHeight="1" x14ac:dyDescent="0.35">
      <c r="A28" s="25"/>
      <c r="B28" s="25" t="s">
        <v>25</v>
      </c>
      <c r="C28" s="27" t="s">
        <v>582</v>
      </c>
    </row>
    <row r="29" spans="1:3" ht="18" customHeight="1" x14ac:dyDescent="0.35">
      <c r="A29" s="25"/>
      <c r="B29" s="25" t="s">
        <v>25</v>
      </c>
      <c r="C29" s="27" t="s">
        <v>583</v>
      </c>
    </row>
    <row r="30" spans="1:3" ht="44" customHeight="1" x14ac:dyDescent="0.35">
      <c r="A30" s="25"/>
      <c r="B30" s="25" t="s">
        <v>25</v>
      </c>
      <c r="C30" s="28" t="s">
        <v>584</v>
      </c>
    </row>
    <row r="31" spans="1:3" ht="10" customHeight="1" x14ac:dyDescent="0.35"/>
    <row r="32" spans="1:3" ht="3" customHeight="1" x14ac:dyDescent="0.35">
      <c r="B32" s="23"/>
      <c r="C32" s="23"/>
    </row>
    <row r="33" spans="2:3" ht="12" customHeight="1" x14ac:dyDescent="0.35"/>
    <row r="34" spans="2:3" ht="24" customHeight="1" x14ac:dyDescent="0.35">
      <c r="B34" s="29" t="s">
        <v>585</v>
      </c>
      <c r="C34" s="30" t="s">
        <v>586</v>
      </c>
    </row>
    <row r="35" spans="2:3" ht="18.5" x14ac:dyDescent="0.35">
      <c r="B35" s="29" t="s">
        <v>587</v>
      </c>
      <c r="C35" s="31" t="s">
        <v>588</v>
      </c>
    </row>
    <row r="36" spans="2:3" ht="27" customHeight="1" x14ac:dyDescent="0.35">
      <c r="B36" s="32" t="s">
        <v>589</v>
      </c>
      <c r="C36" s="24" t="s">
        <v>590</v>
      </c>
    </row>
    <row r="37" spans="2:3" x14ac:dyDescent="0.35">
      <c r="B37" s="29" t="s">
        <v>591</v>
      </c>
      <c r="C37" s="33" t="s">
        <v>592</v>
      </c>
    </row>
    <row r="38" spans="2:3" x14ac:dyDescent="0.35">
      <c r="B38" s="29" t="s">
        <v>593</v>
      </c>
      <c r="C38" s="33" t="s">
        <v>594</v>
      </c>
    </row>
    <row r="39" spans="2:3" ht="10" customHeight="1" x14ac:dyDescent="0.35"/>
    <row r="40" spans="2:3" ht="58" x14ac:dyDescent="0.35">
      <c r="B40" s="29" t="s">
        <v>595</v>
      </c>
      <c r="C40" s="34" t="s">
        <v>596</v>
      </c>
    </row>
    <row r="42" spans="2:3" ht="43.5" x14ac:dyDescent="0.35">
      <c r="B42" s="29" t="s">
        <v>597</v>
      </c>
      <c r="C42" s="21" t="s">
        <v>598</v>
      </c>
    </row>
    <row r="43" spans="2:3" ht="10" customHeight="1" x14ac:dyDescent="0.35"/>
    <row r="44" spans="2:3" x14ac:dyDescent="0.35">
      <c r="B44" s="29" t="s">
        <v>599</v>
      </c>
      <c r="C44" s="35" t="s">
        <v>600</v>
      </c>
    </row>
    <row r="45" spans="2:3" ht="72.5" x14ac:dyDescent="0.35">
      <c r="C45" s="21" t="s">
        <v>601</v>
      </c>
    </row>
    <row r="47" spans="2:3" x14ac:dyDescent="0.35">
      <c r="C47" s="35" t="s">
        <v>602</v>
      </c>
    </row>
    <row r="48" spans="2:3" ht="87" x14ac:dyDescent="0.35">
      <c r="C48" s="21" t="s">
        <v>603</v>
      </c>
    </row>
    <row r="50" spans="2:3" x14ac:dyDescent="0.35">
      <c r="C50" s="35" t="s">
        <v>604</v>
      </c>
    </row>
    <row r="51" spans="2:3" ht="87" x14ac:dyDescent="0.35">
      <c r="C51" s="21" t="s">
        <v>605</v>
      </c>
    </row>
    <row r="52" spans="2:3" ht="10" customHeight="1" x14ac:dyDescent="0.35"/>
    <row r="53" spans="2:3" ht="3" customHeight="1" x14ac:dyDescent="0.35">
      <c r="B53" s="23"/>
      <c r="C53" s="23"/>
    </row>
    <row r="54" spans="2:3" ht="12" customHeight="1" x14ac:dyDescent="0.35"/>
    <row r="55" spans="2:3" ht="130.5" x14ac:dyDescent="0.35">
      <c r="B55" s="20" t="s">
        <v>606</v>
      </c>
      <c r="C55" s="21" t="s">
        <v>607</v>
      </c>
    </row>
    <row r="56" spans="2:3" ht="6" customHeight="1" x14ac:dyDescent="0.35"/>
    <row r="57" spans="2:3" ht="217.5" x14ac:dyDescent="0.35">
      <c r="C57" s="21" t="s">
        <v>608</v>
      </c>
    </row>
    <row r="58" spans="2:3" ht="6" customHeight="1" x14ac:dyDescent="0.35"/>
    <row r="59" spans="2:3" ht="43.5" x14ac:dyDescent="0.35">
      <c r="C59" s="21" t="s">
        <v>609</v>
      </c>
    </row>
    <row r="60" spans="2:3" ht="10" customHeight="1" x14ac:dyDescent="0.35"/>
    <row r="61" spans="2:3" ht="3" customHeight="1" x14ac:dyDescent="0.35">
      <c r="B61" s="23"/>
      <c r="C61" s="23"/>
    </row>
    <row r="62" spans="2:3" ht="12" customHeight="1" x14ac:dyDescent="0.35"/>
    <row r="63" spans="2:3" ht="145" x14ac:dyDescent="0.35">
      <c r="B63" s="20" t="s">
        <v>610</v>
      </c>
      <c r="C63" s="21" t="s">
        <v>611</v>
      </c>
    </row>
    <row r="64" spans="2:3" ht="6" customHeight="1" x14ac:dyDescent="0.35"/>
    <row r="65" spans="2:3" ht="203" x14ac:dyDescent="0.35">
      <c r="C65" s="21" t="s">
        <v>612</v>
      </c>
    </row>
    <row r="66" spans="2:3" ht="6" customHeight="1" x14ac:dyDescent="0.35"/>
    <row r="67" spans="2:3" ht="43.5" x14ac:dyDescent="0.35">
      <c r="C67" s="21" t="s">
        <v>613</v>
      </c>
    </row>
    <row r="68" spans="2:3" ht="10" customHeight="1" x14ac:dyDescent="0.35"/>
    <row r="69" spans="2:3" ht="3" customHeight="1" x14ac:dyDescent="0.35">
      <c r="B69" s="23"/>
      <c r="C69" s="23"/>
    </row>
    <row r="70" spans="2:3" ht="12" customHeight="1" x14ac:dyDescent="0.35"/>
    <row r="71" spans="2:3" ht="101.5" x14ac:dyDescent="0.35">
      <c r="B71" s="20" t="s">
        <v>614</v>
      </c>
      <c r="C71" s="21" t="s">
        <v>615</v>
      </c>
    </row>
    <row r="72" spans="2:3" ht="6" customHeight="1" x14ac:dyDescent="0.35"/>
    <row r="73" spans="2:3" ht="145" x14ac:dyDescent="0.35">
      <c r="C73" s="21" t="s">
        <v>616</v>
      </c>
    </row>
    <row r="74" spans="2:3" ht="6" customHeight="1" x14ac:dyDescent="0.35"/>
    <row r="75" spans="2:3" ht="43.5" x14ac:dyDescent="0.35">
      <c r="C75" s="21" t="s">
        <v>617</v>
      </c>
    </row>
    <row r="76" spans="2:3" ht="10" customHeight="1" x14ac:dyDescent="0.35"/>
    <row r="77" spans="2:3" ht="3" customHeight="1" x14ac:dyDescent="0.35">
      <c r="B77" s="23"/>
      <c r="C77" s="23"/>
    </row>
    <row r="78" spans="2:3" ht="12" customHeight="1" x14ac:dyDescent="0.35"/>
    <row r="79" spans="2:3" ht="26" customHeight="1" x14ac:dyDescent="0.35">
      <c r="B79" s="36" t="s">
        <v>618</v>
      </c>
    </row>
    <row r="80" spans="2:3" ht="8" customHeight="1" x14ac:dyDescent="0.35"/>
    <row r="81" spans="2:3" ht="20" customHeight="1" x14ac:dyDescent="0.35">
      <c r="B81" s="29" t="s">
        <v>619</v>
      </c>
      <c r="C81" s="37" t="s">
        <v>620</v>
      </c>
    </row>
    <row r="82" spans="2:3" ht="116" x14ac:dyDescent="0.35">
      <c r="C82" s="21" t="s">
        <v>621</v>
      </c>
    </row>
    <row r="83" spans="2:3" ht="10" customHeight="1" x14ac:dyDescent="0.35"/>
    <row r="86" spans="2:3" ht="32" customHeight="1" x14ac:dyDescent="0.35">
      <c r="B86" s="106" t="s">
        <v>557</v>
      </c>
      <c r="C86" s="106"/>
    </row>
  </sheetData>
  <sheetProtection password="90EA" sheet="1"/>
  <mergeCells count="1">
    <mergeCell ref="B86:C86"/>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6"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622</v>
      </c>
      <c r="C2" s="108"/>
      <c r="D2" s="108"/>
      <c r="E2" s="108"/>
      <c r="F2" s="108"/>
      <c r="G2" s="108"/>
      <c r="H2" s="108"/>
      <c r="I2" s="108"/>
    </row>
    <row r="4" spans="2:15" ht="18.5" x14ac:dyDescent="0.45">
      <c r="B4" s="39" t="s">
        <v>623</v>
      </c>
    </row>
    <row r="5" spans="2:15" x14ac:dyDescent="0.35">
      <c r="B5" s="41" t="s">
        <v>25</v>
      </c>
      <c r="C5" s="41" t="s">
        <v>624</v>
      </c>
      <c r="D5" s="41" t="s">
        <v>625</v>
      </c>
      <c r="F5" s="109" t="s">
        <v>626</v>
      </c>
      <c r="G5" s="109"/>
      <c r="H5" s="109"/>
      <c r="I5" s="110" t="s">
        <v>627</v>
      </c>
      <c r="J5" s="110"/>
      <c r="K5" s="110"/>
      <c r="L5" s="110"/>
      <c r="M5" s="110"/>
      <c r="N5" s="110"/>
      <c r="O5" s="110"/>
    </row>
    <row r="6" spans="2:15" x14ac:dyDescent="0.35">
      <c r="B6" s="47" t="s">
        <v>628</v>
      </c>
      <c r="C6" s="48">
        <v>94</v>
      </c>
      <c r="D6" s="49" t="s">
        <v>25</v>
      </c>
      <c r="F6" s="109" t="s">
        <v>629</v>
      </c>
      <c r="G6" s="109"/>
      <c r="H6" s="109"/>
      <c r="I6" s="111" t="s">
        <v>630</v>
      </c>
      <c r="J6" s="111"/>
      <c r="K6" s="111"/>
      <c r="L6" s="111"/>
      <c r="M6" s="111"/>
      <c r="N6" s="111"/>
      <c r="O6" s="111"/>
    </row>
    <row r="7" spans="2:15" x14ac:dyDescent="0.35">
      <c r="B7" s="50" t="s">
        <v>631</v>
      </c>
      <c r="C7" s="51">
        <f>C6-C8-C9</f>
        <v>94</v>
      </c>
      <c r="D7" s="52">
        <f>IF(C6&gt;0,C7/C6,0)</f>
        <v>1</v>
      </c>
      <c r="F7" s="109" t="s">
        <v>632</v>
      </c>
      <c r="G7" s="109"/>
      <c r="H7" s="109"/>
      <c r="I7" s="111" t="s">
        <v>630</v>
      </c>
      <c r="J7" s="111"/>
      <c r="K7" s="111"/>
      <c r="L7" s="111"/>
      <c r="M7" s="111"/>
      <c r="N7" s="111"/>
      <c r="O7" s="111"/>
    </row>
    <row r="8" spans="2:15" x14ac:dyDescent="0.35">
      <c r="B8" s="43" t="s">
        <v>633</v>
      </c>
      <c r="C8" s="44">
        <f>COUNTIF('Recommendations'!I:I,"Risk Accepted")</f>
        <v>0</v>
      </c>
      <c r="D8" s="45">
        <f>IF(C6&gt;0,C8/C6,0)</f>
        <v>0</v>
      </c>
      <c r="F8" s="109" t="s">
        <v>634</v>
      </c>
      <c r="G8" s="109"/>
      <c r="H8" s="109"/>
      <c r="I8" s="111" t="s">
        <v>630</v>
      </c>
      <c r="J8" s="111"/>
      <c r="K8" s="111"/>
      <c r="L8" s="111"/>
      <c r="M8" s="111"/>
      <c r="N8" s="111"/>
      <c r="O8" s="111"/>
    </row>
    <row r="9" spans="2:15" x14ac:dyDescent="0.35">
      <c r="B9" s="43" t="s">
        <v>635</v>
      </c>
      <c r="C9" s="44">
        <f>COUNTIF('Recommendations'!I:I,"N/A")</f>
        <v>0</v>
      </c>
      <c r="D9" s="45">
        <f>IF(C6&gt;0,C9/C6,0)</f>
        <v>0</v>
      </c>
      <c r="F9" s="109" t="s">
        <v>636</v>
      </c>
      <c r="G9" s="109"/>
      <c r="H9" s="109"/>
      <c r="I9" s="111" t="s">
        <v>630</v>
      </c>
      <c r="J9" s="111"/>
      <c r="K9" s="111"/>
      <c r="L9" s="111"/>
      <c r="M9" s="111"/>
      <c r="N9" s="111"/>
      <c r="O9" s="111"/>
    </row>
    <row r="12" spans="2:15" ht="18.5" x14ac:dyDescent="0.45">
      <c r="B12" s="39" t="s">
        <v>637</v>
      </c>
    </row>
    <row r="14" spans="2:15" x14ac:dyDescent="0.35">
      <c r="B14" s="53" t="s">
        <v>638</v>
      </c>
    </row>
    <row r="15" spans="2:15" x14ac:dyDescent="0.35">
      <c r="B15" s="41" t="s">
        <v>25</v>
      </c>
      <c r="C15" s="41" t="s">
        <v>639</v>
      </c>
      <c r="D15" s="41" t="s">
        <v>640</v>
      </c>
      <c r="E15" s="41" t="s">
        <v>641</v>
      </c>
      <c r="F15" s="41" t="s">
        <v>642</v>
      </c>
    </row>
    <row r="16" spans="2:15" x14ac:dyDescent="0.35">
      <c r="B16" s="43" t="s">
        <v>643</v>
      </c>
      <c r="C16" s="44">
        <f>COUNTIF('Recommendations'!P:P,"Resolved")</f>
        <v>0</v>
      </c>
      <c r="D16" s="44">
        <f>COUNTIF('Recommendations'!P:P,"Testing")</f>
        <v>0</v>
      </c>
      <c r="E16" s="44">
        <f>COUNTIF('Recommendations'!P:P,"Outstanding")</f>
        <v>94</v>
      </c>
      <c r="F16" s="44">
        <f>SUM(C16:E16)</f>
        <v>94</v>
      </c>
    </row>
    <row r="18" spans="2:6" x14ac:dyDescent="0.35">
      <c r="B18" s="53" t="s">
        <v>644</v>
      </c>
    </row>
    <row r="19" spans="2:6" x14ac:dyDescent="0.35">
      <c r="B19" s="54" t="s">
        <v>25</v>
      </c>
      <c r="C19" s="54" t="s">
        <v>639</v>
      </c>
      <c r="D19" s="54" t="s">
        <v>640</v>
      </c>
      <c r="E19" s="54" t="s">
        <v>641</v>
      </c>
      <c r="F19" s="54" t="s">
        <v>25</v>
      </c>
    </row>
    <row r="20" spans="2:6" x14ac:dyDescent="0.35">
      <c r="B20" s="43" t="s">
        <v>643</v>
      </c>
      <c r="C20" s="45">
        <f>IF(F16&gt;0, C16/F16, 0)</f>
        <v>0</v>
      </c>
      <c r="D20" s="45">
        <f>IF(F16&gt;0, D16/F16, 0)</f>
        <v>0</v>
      </c>
      <c r="E20" s="45">
        <f>IF(F16&gt;0, E16/F16, 0)</f>
        <v>1</v>
      </c>
      <c r="F20" s="46" t="s">
        <v>25</v>
      </c>
    </row>
    <row r="25" spans="2:6" ht="18.5" x14ac:dyDescent="0.45">
      <c r="B25" s="39" t="s">
        <v>645</v>
      </c>
    </row>
    <row r="27" spans="2:6" x14ac:dyDescent="0.35">
      <c r="B27" s="53" t="s">
        <v>638</v>
      </c>
    </row>
    <row r="28" spans="2:6" x14ac:dyDescent="0.35">
      <c r="B28" s="41" t="s">
        <v>4</v>
      </c>
      <c r="C28" s="41" t="s">
        <v>639</v>
      </c>
      <c r="D28" s="41" t="s">
        <v>640</v>
      </c>
      <c r="E28" s="41" t="s">
        <v>641</v>
      </c>
      <c r="F28" s="41" t="s">
        <v>642</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94</v>
      </c>
      <c r="F29" s="44">
        <f>SUM(C29:E29)</f>
        <v>94</v>
      </c>
    </row>
    <row r="31" spans="2:6" x14ac:dyDescent="0.35">
      <c r="B31" s="53" t="s">
        <v>644</v>
      </c>
    </row>
    <row r="32" spans="2:6" x14ac:dyDescent="0.35">
      <c r="B32" s="54" t="s">
        <v>4</v>
      </c>
      <c r="C32" s="54" t="s">
        <v>639</v>
      </c>
      <c r="D32" s="54" t="s">
        <v>640</v>
      </c>
      <c r="E32" s="54" t="s">
        <v>641</v>
      </c>
      <c r="F32" s="54" t="s">
        <v>25</v>
      </c>
    </row>
    <row r="33" spans="2:6" x14ac:dyDescent="0.35">
      <c r="B33" s="43" t="s">
        <v>21</v>
      </c>
      <c r="C33" s="45">
        <f>IF(F29&gt;0, C29/F29, 0)</f>
        <v>0</v>
      </c>
      <c r="D33" s="45">
        <f>IF(F29&gt;0, D29/F29, 0)</f>
        <v>0</v>
      </c>
      <c r="E33" s="45">
        <f>IF(F29&gt;0, E29/F29, 0)</f>
        <v>1</v>
      </c>
      <c r="F33" s="46" t="s">
        <v>25</v>
      </c>
    </row>
    <row r="38" spans="2:6" ht="18.5" x14ac:dyDescent="0.45">
      <c r="B38" s="39" t="s">
        <v>646</v>
      </c>
    </row>
    <row r="40" spans="2:6" x14ac:dyDescent="0.35">
      <c r="B40" s="53" t="s">
        <v>638</v>
      </c>
    </row>
    <row r="41" spans="2:6" x14ac:dyDescent="0.35">
      <c r="B41" s="41" t="s">
        <v>7</v>
      </c>
      <c r="C41" s="41" t="s">
        <v>639</v>
      </c>
      <c r="D41" s="41" t="s">
        <v>640</v>
      </c>
      <c r="E41" s="41" t="s">
        <v>641</v>
      </c>
      <c r="F41" s="41" t="s">
        <v>642</v>
      </c>
    </row>
    <row r="42" spans="2:6" x14ac:dyDescent="0.35">
      <c r="B42" s="43" t="s">
        <v>647</v>
      </c>
      <c r="C42" s="44">
        <f>COUNTIFS('Recommendations'!H:H,"Phase1",'Recommendations'!P:P,"=Resolved")</f>
        <v>0</v>
      </c>
      <c r="D42" s="44">
        <f>COUNTIFS('Recommendations'!H:H,"=Phase1",'Recommendations'!P:P,"=Testing")</f>
        <v>0</v>
      </c>
      <c r="E42" s="44">
        <f>COUNTIFS('Recommendations'!H:H,"=Phase1",'Recommendations'!P:P,"=Outstanding")</f>
        <v>0</v>
      </c>
      <c r="F42" s="44">
        <f t="shared" ref="F42:F47" si="0">SUM(C42:E42)</f>
        <v>0</v>
      </c>
    </row>
    <row r="43" spans="2:6" x14ac:dyDescent="0.35">
      <c r="B43" s="43" t="s">
        <v>648</v>
      </c>
      <c r="C43" s="44">
        <f>COUNTIFS('Recommendations'!H:H,"Phase2",'Recommendations'!P:P,"=Resolved")</f>
        <v>0</v>
      </c>
      <c r="D43" s="44">
        <f>COUNTIFS('Recommendations'!H:H,"=Phase2",'Recommendations'!P:P,"=Testing")</f>
        <v>0</v>
      </c>
      <c r="E43" s="44">
        <f>COUNTIFS('Recommendations'!H:H,"=Phase2",'Recommendations'!P:P,"=Outstanding")</f>
        <v>0</v>
      </c>
      <c r="F43" s="44">
        <f t="shared" si="0"/>
        <v>0</v>
      </c>
    </row>
    <row r="44" spans="2:6" x14ac:dyDescent="0.35">
      <c r="B44" s="43" t="s">
        <v>649</v>
      </c>
      <c r="C44" s="44">
        <f>COUNTIFS('Recommendations'!H:H,"Phase3",'Recommendations'!P:P,"=Resolved")</f>
        <v>0</v>
      </c>
      <c r="D44" s="44">
        <f>COUNTIFS('Recommendations'!H:H,"=Phase3",'Recommendations'!P:P,"=Testing")</f>
        <v>0</v>
      </c>
      <c r="E44" s="44">
        <f>COUNTIFS('Recommendations'!H:H,"=Phase3",'Recommendations'!P:P,"=Outstanding")</f>
        <v>0</v>
      </c>
      <c r="F44" s="44">
        <f t="shared" si="0"/>
        <v>0</v>
      </c>
    </row>
    <row r="45" spans="2:6" x14ac:dyDescent="0.35">
      <c r="B45" s="43" t="s">
        <v>650</v>
      </c>
      <c r="C45" s="44">
        <f>COUNTIFS('Recommendations'!H:H,"Phase4",'Recommendations'!P:P,"=Resolved")</f>
        <v>0</v>
      </c>
      <c r="D45" s="44">
        <f>COUNTIFS('Recommendations'!H:H,"=Phase4",'Recommendations'!P:P,"=Testing")</f>
        <v>0</v>
      </c>
      <c r="E45" s="44">
        <f>COUNTIFS('Recommendations'!H:H,"=Phase4",'Recommendations'!P:P,"=Outstanding")</f>
        <v>0</v>
      </c>
      <c r="F45" s="44">
        <f t="shared" si="0"/>
        <v>0</v>
      </c>
    </row>
    <row r="46" spans="2:6" x14ac:dyDescent="0.35">
      <c r="B46" s="43" t="s">
        <v>651</v>
      </c>
      <c r="C46" s="44">
        <f>COUNTIFS('Recommendations'!H:H,"Phase5",'Recommendations'!P:P,"=Resolved")</f>
        <v>0</v>
      </c>
      <c r="D46" s="44">
        <f>COUNTIFS('Recommendations'!H:H,"=Phase5",'Recommendations'!P:P,"=Testing")</f>
        <v>0</v>
      </c>
      <c r="E46" s="44">
        <f>COUNTIFS('Recommendations'!H:H,"=Phase5",'Recommendations'!P:P,"=Outstanding")</f>
        <v>0</v>
      </c>
      <c r="F46" s="44">
        <f t="shared" si="0"/>
        <v>0</v>
      </c>
    </row>
    <row r="47" spans="2:6" x14ac:dyDescent="0.35">
      <c r="B47" s="43" t="s">
        <v>24</v>
      </c>
      <c r="C47" s="44">
        <f>COUNTIFS('Recommendations'!H:H,"Pending",'Recommendations'!P:P,"=Resolved")</f>
        <v>0</v>
      </c>
      <c r="D47" s="44">
        <f>COUNTIFS('Recommendations'!H:H,"=Pending",'Recommendations'!P:P,"=Testing")</f>
        <v>0</v>
      </c>
      <c r="E47" s="44">
        <f>COUNTIFS('Recommendations'!H:H,"=Pending",'Recommendations'!P:P,"=Outstanding")</f>
        <v>94</v>
      </c>
      <c r="F47" s="44">
        <f t="shared" si="0"/>
        <v>94</v>
      </c>
    </row>
    <row r="49" spans="2:6" x14ac:dyDescent="0.35">
      <c r="B49" s="53" t="s">
        <v>644</v>
      </c>
    </row>
    <row r="50" spans="2:6" x14ac:dyDescent="0.35">
      <c r="B50" s="54" t="s">
        <v>7</v>
      </c>
      <c r="C50" s="54" t="s">
        <v>639</v>
      </c>
      <c r="D50" s="54" t="s">
        <v>640</v>
      </c>
      <c r="E50" s="54" t="s">
        <v>641</v>
      </c>
      <c r="F50" s="54" t="s">
        <v>25</v>
      </c>
    </row>
    <row r="51" spans="2:6" x14ac:dyDescent="0.35">
      <c r="B51" s="43" t="s">
        <v>647</v>
      </c>
      <c r="C51" s="45">
        <f t="shared" ref="C51:C56" si="1">IF(F42&gt;0, C42/F42, 0)</f>
        <v>0</v>
      </c>
      <c r="D51" s="45">
        <f t="shared" ref="D51:D56" si="2">IF(F42&gt;0, D42/F42, 0)</f>
        <v>0</v>
      </c>
      <c r="E51" s="45">
        <f t="shared" ref="E51:E56" si="3">IF(F42&gt;0, E42/F42, 0)</f>
        <v>0</v>
      </c>
      <c r="F51" s="46" t="s">
        <v>25</v>
      </c>
    </row>
    <row r="52" spans="2:6" x14ac:dyDescent="0.35">
      <c r="B52" s="43" t="s">
        <v>648</v>
      </c>
      <c r="C52" s="45">
        <f t="shared" si="1"/>
        <v>0</v>
      </c>
      <c r="D52" s="45">
        <f t="shared" si="2"/>
        <v>0</v>
      </c>
      <c r="E52" s="45">
        <f t="shared" si="3"/>
        <v>0</v>
      </c>
      <c r="F52" s="46" t="s">
        <v>25</v>
      </c>
    </row>
    <row r="53" spans="2:6" x14ac:dyDescent="0.35">
      <c r="B53" s="43" t="s">
        <v>649</v>
      </c>
      <c r="C53" s="45">
        <f t="shared" si="1"/>
        <v>0</v>
      </c>
      <c r="D53" s="45">
        <f t="shared" si="2"/>
        <v>0</v>
      </c>
      <c r="E53" s="45">
        <f t="shared" si="3"/>
        <v>0</v>
      </c>
      <c r="F53" s="46" t="s">
        <v>25</v>
      </c>
    </row>
    <row r="54" spans="2:6" x14ac:dyDescent="0.35">
      <c r="B54" s="43" t="s">
        <v>650</v>
      </c>
      <c r="C54" s="45">
        <f t="shared" si="1"/>
        <v>0</v>
      </c>
      <c r="D54" s="45">
        <f t="shared" si="2"/>
        <v>0</v>
      </c>
      <c r="E54" s="45">
        <f t="shared" si="3"/>
        <v>0</v>
      </c>
      <c r="F54" s="46" t="s">
        <v>25</v>
      </c>
    </row>
    <row r="55" spans="2:6" x14ac:dyDescent="0.35">
      <c r="B55" s="43" t="s">
        <v>651</v>
      </c>
      <c r="C55" s="45">
        <f t="shared" si="1"/>
        <v>0</v>
      </c>
      <c r="D55" s="45">
        <f t="shared" si="2"/>
        <v>0</v>
      </c>
      <c r="E55" s="45">
        <f t="shared" si="3"/>
        <v>0</v>
      </c>
      <c r="F55" s="46" t="s">
        <v>25</v>
      </c>
    </row>
    <row r="56" spans="2:6" x14ac:dyDescent="0.35">
      <c r="B56" s="43" t="s">
        <v>24</v>
      </c>
      <c r="C56" s="45">
        <f t="shared" si="1"/>
        <v>0</v>
      </c>
      <c r="D56" s="45">
        <f t="shared" si="2"/>
        <v>0</v>
      </c>
      <c r="E56" s="45">
        <f t="shared" si="3"/>
        <v>1</v>
      </c>
      <c r="F56" s="46" t="s">
        <v>25</v>
      </c>
    </row>
    <row r="61" spans="2:6" ht="18.5" x14ac:dyDescent="0.45">
      <c r="B61" s="39" t="s">
        <v>652</v>
      </c>
    </row>
    <row r="63" spans="2:6" x14ac:dyDescent="0.35">
      <c r="B63" s="53" t="s">
        <v>638</v>
      </c>
    </row>
    <row r="64" spans="2:6" x14ac:dyDescent="0.35">
      <c r="B64" s="41" t="s">
        <v>3</v>
      </c>
      <c r="C64" s="41" t="s">
        <v>639</v>
      </c>
      <c r="D64" s="41" t="s">
        <v>640</v>
      </c>
      <c r="E64" s="41" t="s">
        <v>641</v>
      </c>
      <c r="F64" s="41" t="s">
        <v>642</v>
      </c>
    </row>
    <row r="65" spans="2:6" x14ac:dyDescent="0.35">
      <c r="B65" s="43" t="s">
        <v>32</v>
      </c>
      <c r="C65" s="44">
        <f>COUNTIFS('Recommendations'!D:D,"Automated",'Recommendations'!P:P,"=Resolved")</f>
        <v>0</v>
      </c>
      <c r="D65" s="44">
        <f>COUNTIFS('Recommendations'!D:D,"=Automated",'Recommendations'!P:P,"=Testing")</f>
        <v>0</v>
      </c>
      <c r="E65" s="44">
        <f>COUNTIFS('Recommendations'!D:D,"=Automated",'Recommendations'!P:P,"=Outstanding")</f>
        <v>81</v>
      </c>
      <c r="F65" s="44">
        <f>SUM(C65:E65)</f>
        <v>81</v>
      </c>
    </row>
    <row r="66" spans="2:6" x14ac:dyDescent="0.35">
      <c r="B66" s="43" t="s">
        <v>20</v>
      </c>
      <c r="C66" s="44">
        <f>COUNTIFS('Recommendations'!D:D,"Manual",'Recommendations'!P:P,"=Resolved")</f>
        <v>0</v>
      </c>
      <c r="D66" s="44">
        <f>COUNTIFS('Recommendations'!D:D,"=Manual",'Recommendations'!P:P,"=Testing")</f>
        <v>0</v>
      </c>
      <c r="E66" s="44">
        <f>COUNTIFS('Recommendations'!D:D,"=Manual",'Recommendations'!P:P,"=Outstanding")</f>
        <v>13</v>
      </c>
      <c r="F66" s="44">
        <f>SUM(C66:E66)</f>
        <v>13</v>
      </c>
    </row>
    <row r="68" spans="2:6" x14ac:dyDescent="0.35">
      <c r="B68" s="53" t="s">
        <v>644</v>
      </c>
    </row>
    <row r="69" spans="2:6" x14ac:dyDescent="0.35">
      <c r="B69" s="54" t="s">
        <v>3</v>
      </c>
      <c r="C69" s="54" t="s">
        <v>639</v>
      </c>
      <c r="D69" s="54" t="s">
        <v>640</v>
      </c>
      <c r="E69" s="54" t="s">
        <v>641</v>
      </c>
      <c r="F69" s="54" t="s">
        <v>25</v>
      </c>
    </row>
    <row r="70" spans="2:6" x14ac:dyDescent="0.35">
      <c r="B70" s="43" t="s">
        <v>32</v>
      </c>
      <c r="C70" s="45">
        <f>IF(F65&gt;0, C65/F65, 0)</f>
        <v>0</v>
      </c>
      <c r="D70" s="45">
        <f>IF(F65&gt;0, D65/F65, 0)</f>
        <v>0</v>
      </c>
      <c r="E70" s="45">
        <f>IF(F65&gt;0, E65/F65, 0)</f>
        <v>1</v>
      </c>
      <c r="F70" s="46" t="s">
        <v>25</v>
      </c>
    </row>
    <row r="71" spans="2:6" x14ac:dyDescent="0.35">
      <c r="B71" s="43" t="s">
        <v>20</v>
      </c>
      <c r="C71" s="45">
        <f>IF(F66&gt;0, C66/F66, 0)</f>
        <v>0</v>
      </c>
      <c r="D71" s="45">
        <f>IF(F66&gt;0, D66/F66, 0)</f>
        <v>0</v>
      </c>
      <c r="E71" s="45">
        <f>IF(F66&gt;0, E66/F66, 0)</f>
        <v>1</v>
      </c>
      <c r="F71" s="46" t="s">
        <v>25</v>
      </c>
    </row>
    <row r="76" spans="2:6" ht="18.5" x14ac:dyDescent="0.45">
      <c r="B76" s="39" t="s">
        <v>653</v>
      </c>
    </row>
    <row r="78" spans="2:6" x14ac:dyDescent="0.35">
      <c r="B78" s="53" t="s">
        <v>638</v>
      </c>
    </row>
    <row r="79" spans="2:6" x14ac:dyDescent="0.35">
      <c r="B79" s="41" t="s">
        <v>5</v>
      </c>
      <c r="C79" s="41" t="s">
        <v>639</v>
      </c>
      <c r="D79" s="41" t="s">
        <v>640</v>
      </c>
      <c r="E79" s="41" t="s">
        <v>641</v>
      </c>
      <c r="F79" s="41" t="s">
        <v>642</v>
      </c>
    </row>
    <row r="80" spans="2:6" x14ac:dyDescent="0.35">
      <c r="B80" s="43" t="s">
        <v>654</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655</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656</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657</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94</v>
      </c>
      <c r="F84" s="44">
        <f>SUM(C84:E84)</f>
        <v>94</v>
      </c>
    </row>
    <row r="86" spans="2:6" x14ac:dyDescent="0.35">
      <c r="B86" s="53" t="s">
        <v>644</v>
      </c>
    </row>
    <row r="87" spans="2:6" x14ac:dyDescent="0.35">
      <c r="B87" s="54" t="s">
        <v>5</v>
      </c>
      <c r="C87" s="54" t="s">
        <v>639</v>
      </c>
      <c r="D87" s="54" t="s">
        <v>640</v>
      </c>
      <c r="E87" s="54" t="s">
        <v>641</v>
      </c>
      <c r="F87" s="54" t="s">
        <v>25</v>
      </c>
    </row>
    <row r="88" spans="2:6" x14ac:dyDescent="0.35">
      <c r="B88" s="43" t="s">
        <v>654</v>
      </c>
      <c r="C88" s="45">
        <f>IF(F80&gt;0, C80/F80, 0)</f>
        <v>0</v>
      </c>
      <c r="D88" s="45">
        <f>IF(F80&gt;0, D80/F80, 0)</f>
        <v>0</v>
      </c>
      <c r="E88" s="45">
        <f>IF(F80&gt;0, E80/F80, 0)</f>
        <v>0</v>
      </c>
      <c r="F88" s="46" t="s">
        <v>25</v>
      </c>
    </row>
    <row r="89" spans="2:6" x14ac:dyDescent="0.35">
      <c r="B89" s="43" t="s">
        <v>655</v>
      </c>
      <c r="C89" s="45">
        <f>IF(F81&gt;0, C81/F81, 0)</f>
        <v>0</v>
      </c>
      <c r="D89" s="45">
        <f>IF(F81&gt;0, D81/F81, 0)</f>
        <v>0</v>
      </c>
      <c r="E89" s="45">
        <f>IF(F81&gt;0, E81/F81, 0)</f>
        <v>0</v>
      </c>
      <c r="F89" s="46" t="s">
        <v>25</v>
      </c>
    </row>
    <row r="90" spans="2:6" x14ac:dyDescent="0.35">
      <c r="B90" s="43" t="s">
        <v>656</v>
      </c>
      <c r="C90" s="45">
        <f>IF(F82&gt;0, C82/F82, 0)</f>
        <v>0</v>
      </c>
      <c r="D90" s="45">
        <f>IF(F82&gt;0, D82/F82, 0)</f>
        <v>0</v>
      </c>
      <c r="E90" s="45">
        <f>IF(F82&gt;0, E82/F82, 0)</f>
        <v>0</v>
      </c>
      <c r="F90" s="46" t="s">
        <v>25</v>
      </c>
    </row>
    <row r="91" spans="2:6" x14ac:dyDescent="0.35">
      <c r="B91" s="43" t="s">
        <v>657</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658</v>
      </c>
    </row>
    <row r="99" spans="2:6" x14ac:dyDescent="0.35">
      <c r="B99" s="53" t="s">
        <v>638</v>
      </c>
    </row>
    <row r="100" spans="2:6" x14ac:dyDescent="0.35">
      <c r="B100" s="41" t="s">
        <v>659</v>
      </c>
      <c r="C100" s="41" t="s">
        <v>639</v>
      </c>
      <c r="D100" s="41" t="s">
        <v>640</v>
      </c>
      <c r="E100" s="41" t="s">
        <v>641</v>
      </c>
      <c r="F100" s="41" t="s">
        <v>642</v>
      </c>
    </row>
    <row r="101" spans="2:6" x14ac:dyDescent="0.35">
      <c r="B101" s="43" t="s">
        <v>660</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661</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662</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94</v>
      </c>
      <c r="F104" s="44">
        <f>SUM(C104:E104)</f>
        <v>94</v>
      </c>
    </row>
    <row r="106" spans="2:6" x14ac:dyDescent="0.35">
      <c r="B106" s="53" t="s">
        <v>644</v>
      </c>
    </row>
    <row r="107" spans="2:6" x14ac:dyDescent="0.35">
      <c r="B107" s="54" t="s">
        <v>659</v>
      </c>
      <c r="C107" s="54" t="s">
        <v>639</v>
      </c>
      <c r="D107" s="54" t="s">
        <v>640</v>
      </c>
      <c r="E107" s="54" t="s">
        <v>641</v>
      </c>
      <c r="F107" s="54" t="s">
        <v>25</v>
      </c>
    </row>
    <row r="108" spans="2:6" x14ac:dyDescent="0.35">
      <c r="B108" s="43" t="s">
        <v>660</v>
      </c>
      <c r="C108" s="45">
        <f>IF(F101&gt;0, C101/F101, 0)</f>
        <v>0</v>
      </c>
      <c r="D108" s="45">
        <f>IF(F101&gt;0, D101/F101, 0)</f>
        <v>0</v>
      </c>
      <c r="E108" s="45">
        <f>IF(F101&gt;0, E101/F101, 0)</f>
        <v>0</v>
      </c>
      <c r="F108" s="46" t="s">
        <v>25</v>
      </c>
    </row>
    <row r="109" spans="2:6" x14ac:dyDescent="0.35">
      <c r="B109" s="43" t="s">
        <v>661</v>
      </c>
      <c r="C109" s="45">
        <f>IF(F102&gt;0, C102/F102, 0)</f>
        <v>0</v>
      </c>
      <c r="D109" s="45">
        <f>IF(F102&gt;0, D102/F102, 0)</f>
        <v>0</v>
      </c>
      <c r="E109" s="45">
        <f>IF(F102&gt;0, E102/F102, 0)</f>
        <v>0</v>
      </c>
      <c r="F109" s="46" t="s">
        <v>25</v>
      </c>
    </row>
    <row r="110" spans="2:6" x14ac:dyDescent="0.35">
      <c r="B110" s="43" t="s">
        <v>662</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663</v>
      </c>
      <c r="J116" s="39" t="s">
        <v>664</v>
      </c>
    </row>
    <row r="117" spans="2:15" x14ac:dyDescent="0.35">
      <c r="B117" s="41" t="s">
        <v>7</v>
      </c>
      <c r="C117" s="112" t="s">
        <v>665</v>
      </c>
      <c r="D117" s="112"/>
      <c r="E117" s="41" t="s">
        <v>631</v>
      </c>
      <c r="F117" s="41" t="s">
        <v>639</v>
      </c>
      <c r="G117" s="112" t="s">
        <v>666</v>
      </c>
      <c r="H117" s="112"/>
      <c r="J117" s="41" t="s">
        <v>7</v>
      </c>
      <c r="K117" s="41" t="s">
        <v>654</v>
      </c>
      <c r="L117" s="41" t="s">
        <v>655</v>
      </c>
      <c r="M117" s="41" t="s">
        <v>656</v>
      </c>
      <c r="N117" s="41" t="s">
        <v>657</v>
      </c>
      <c r="O117" s="41" t="s">
        <v>22</v>
      </c>
    </row>
    <row r="118" spans="2:15" x14ac:dyDescent="0.35">
      <c r="B118" s="47" t="s">
        <v>647</v>
      </c>
      <c r="C118" s="113" t="s">
        <v>25</v>
      </c>
      <c r="D118" s="113"/>
      <c r="E118" s="44">
        <f>COUNTIF('Recommendations'!H:H,"Phase1")-COUNTIFS('Recommendations'!H:H,"Phase1",'Recommendations'!I:I,"Risk Accepted")-COUNTIFS('Recommendations'!H:H,"Phase1",'Recommendations'!I:I,"N/A")</f>
        <v>0</v>
      </c>
      <c r="F118" s="44">
        <f>COUNTIFS('Recommendations'!H:H,"Phase1",'Recommendations'!P:P,"Resolved")</f>
        <v>0</v>
      </c>
      <c r="G118" s="114">
        <f t="shared" ref="G118:G123" si="4">IF(E118&gt;0,F118/E118,0)</f>
        <v>0</v>
      </c>
      <c r="H118" s="114"/>
      <c r="J118" s="47" t="s">
        <v>647</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648</v>
      </c>
      <c r="C119" s="113" t="s">
        <v>25</v>
      </c>
      <c r="D119" s="113"/>
      <c r="E119" s="44">
        <f>COUNTIF('Recommendations'!H:H,"Phase2")-COUNTIFS('Recommendations'!H:H,"Phase2",'Recommendations'!I:I,"Risk Accepted")-COUNTIFS('Recommendations'!H:H,"Phase2",'Recommendations'!I:I,"N/A")</f>
        <v>0</v>
      </c>
      <c r="F119" s="44">
        <f>COUNTIFS('Recommendations'!H:H,"Phase2",'Recommendations'!P:P,"Resolved")</f>
        <v>0</v>
      </c>
      <c r="G119" s="114">
        <f t="shared" si="4"/>
        <v>0</v>
      </c>
      <c r="H119" s="114"/>
      <c r="J119" s="47" t="s">
        <v>648</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649</v>
      </c>
      <c r="C120" s="113" t="s">
        <v>25</v>
      </c>
      <c r="D120" s="113"/>
      <c r="E120" s="44">
        <f>COUNTIF('Recommendations'!H:H,"Phase3")-COUNTIFS('Recommendations'!H:H,"Phase3",'Recommendations'!I:I,"Risk Accepted")-COUNTIFS('Recommendations'!H:H,"Phase3",'Recommendations'!I:I,"N/A")</f>
        <v>0</v>
      </c>
      <c r="F120" s="44">
        <f>COUNTIFS('Recommendations'!H:H,"Phase3",'Recommendations'!P:P,"Resolved")</f>
        <v>0</v>
      </c>
      <c r="G120" s="114">
        <f t="shared" si="4"/>
        <v>0</v>
      </c>
      <c r="H120" s="114"/>
      <c r="J120" s="47" t="s">
        <v>649</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650</v>
      </c>
      <c r="C121" s="113" t="s">
        <v>25</v>
      </c>
      <c r="D121" s="113"/>
      <c r="E121" s="44">
        <f>COUNTIF('Recommendations'!H:H,"Phase4")-COUNTIFS('Recommendations'!H:H,"Phase4",'Recommendations'!I:I,"Risk Accepted")-COUNTIFS('Recommendations'!H:H,"Phase4",'Recommendations'!I:I,"N/A")</f>
        <v>0</v>
      </c>
      <c r="F121" s="44">
        <f>COUNTIFS('Recommendations'!H:H,"Phase4",'Recommendations'!P:P,"Resolved")</f>
        <v>0</v>
      </c>
      <c r="G121" s="114">
        <f t="shared" si="4"/>
        <v>0</v>
      </c>
      <c r="H121" s="114"/>
      <c r="J121" s="47" t="s">
        <v>650</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651</v>
      </c>
      <c r="C122" s="113" t="s">
        <v>25</v>
      </c>
      <c r="D122" s="113"/>
      <c r="E122" s="44">
        <f>COUNTIF('Recommendations'!H:H,"Phase5")-COUNTIFS('Recommendations'!H:H,"Phase5",'Recommendations'!I:I,"Risk Accepted")-COUNTIFS('Recommendations'!H:H,"Phase5",'Recommendations'!I:I,"N/A")</f>
        <v>0</v>
      </c>
      <c r="F122" s="44">
        <f>COUNTIFS('Recommendations'!H:H,"Phase5",'Recommendations'!P:P,"Resolved")</f>
        <v>0</v>
      </c>
      <c r="G122" s="114">
        <f t="shared" si="4"/>
        <v>0</v>
      </c>
      <c r="H122" s="114"/>
      <c r="J122" s="47" t="s">
        <v>651</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113" t="s">
        <v>25</v>
      </c>
      <c r="D123" s="113"/>
      <c r="E123" s="44">
        <f>COUNTIF('Recommendations'!H:H,"Pending")-COUNTIFS('Recommendations'!H:H,"Pending",'Recommendations'!I:I,"Risk Accepted")-COUNTIFS('Recommendations'!H:H,"Pending",'Recommendations'!I:I,"N/A")</f>
        <v>94</v>
      </c>
      <c r="F123" s="44">
        <f>COUNTIFS('Recommendations'!H:H,"Pending",'Recommendations'!P:P,"Resolved")</f>
        <v>0</v>
      </c>
      <c r="G123" s="114">
        <f t="shared" si="4"/>
        <v>0</v>
      </c>
      <c r="H123" s="114"/>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94</v>
      </c>
    </row>
    <row r="130" spans="2:24" ht="21" x14ac:dyDescent="0.5">
      <c r="B130" s="39" t="s">
        <v>667</v>
      </c>
      <c r="P130" s="56" t="s">
        <v>668</v>
      </c>
    </row>
    <row r="132" spans="2:24" ht="60" customHeight="1" x14ac:dyDescent="0.35">
      <c r="B132" s="115" t="s">
        <v>669</v>
      </c>
      <c r="C132" s="108"/>
      <c r="D132" s="108"/>
      <c r="E132" s="108"/>
      <c r="F132" s="108"/>
      <c r="P132" s="115" t="s">
        <v>670</v>
      </c>
      <c r="Q132" s="108"/>
      <c r="R132" s="108"/>
      <c r="S132" s="108"/>
      <c r="T132" s="108"/>
      <c r="U132" s="108"/>
      <c r="V132" s="108"/>
      <c r="W132" s="108"/>
    </row>
    <row r="134" spans="2:24" ht="30" customHeight="1" x14ac:dyDescent="0.35">
      <c r="P134" s="57" t="s">
        <v>671</v>
      </c>
      <c r="Q134" s="58">
        <f>C16</f>
        <v>0</v>
      </c>
      <c r="R134" s="59"/>
      <c r="S134" s="58">
        <f>C80</f>
        <v>0</v>
      </c>
      <c r="T134" s="59"/>
      <c r="U134" s="58">
        <f>C81</f>
        <v>0</v>
      </c>
      <c r="V134" s="59"/>
      <c r="W134" s="58">
        <f>C82</f>
        <v>0</v>
      </c>
      <c r="X134" s="59"/>
    </row>
    <row r="135" spans="2:24" ht="35" customHeight="1" x14ac:dyDescent="0.35">
      <c r="P135" s="60" t="s">
        <v>672</v>
      </c>
      <c r="Q135" s="60" t="s">
        <v>673</v>
      </c>
      <c r="R135" s="60" t="s">
        <v>674</v>
      </c>
      <c r="S135" s="60" t="s">
        <v>675</v>
      </c>
      <c r="T135" s="60" t="s">
        <v>676</v>
      </c>
      <c r="U135" s="60" t="s">
        <v>677</v>
      </c>
      <c r="V135" s="60" t="s">
        <v>678</v>
      </c>
      <c r="W135" s="60" t="s">
        <v>679</v>
      </c>
      <c r="X135" s="60" t="s">
        <v>680</v>
      </c>
    </row>
    <row r="136" spans="2:24" x14ac:dyDescent="0.35">
      <c r="O136" s="61" t="s">
        <v>681</v>
      </c>
      <c r="P136" s="62" t="s">
        <v>682</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683</v>
      </c>
      <c r="P171" s="56" t="s">
        <v>684</v>
      </c>
    </row>
    <row r="173" spans="2:24" ht="45" customHeight="1" x14ac:dyDescent="0.35">
      <c r="B173" s="115" t="s">
        <v>685</v>
      </c>
      <c r="C173" s="108"/>
      <c r="D173" s="108"/>
      <c r="E173" s="108"/>
      <c r="F173" s="108"/>
      <c r="P173" s="115" t="s">
        <v>686</v>
      </c>
      <c r="Q173" s="108"/>
      <c r="R173" s="108"/>
      <c r="S173" s="108"/>
      <c r="T173" s="108"/>
      <c r="U173" s="108"/>
    </row>
    <row r="174" spans="2:24" ht="35" customHeight="1" x14ac:dyDescent="0.35">
      <c r="P174" s="112" t="s">
        <v>687</v>
      </c>
      <c r="Q174" s="112"/>
      <c r="R174" s="112" t="s">
        <v>688</v>
      </c>
      <c r="S174" s="112"/>
      <c r="T174" s="112"/>
    </row>
    <row r="175" spans="2:24" ht="30" customHeight="1" x14ac:dyDescent="0.35">
      <c r="P175" s="116">
        <v>0</v>
      </c>
      <c r="Q175" s="117"/>
      <c r="R175" s="118" t="s">
        <v>689</v>
      </c>
      <c r="S175" s="119"/>
      <c r="T175" s="119"/>
    </row>
    <row r="178" spans="16:22" ht="25" customHeight="1" x14ac:dyDescent="0.35">
      <c r="P178" s="65" t="s">
        <v>672</v>
      </c>
      <c r="Q178" s="65" t="s">
        <v>690</v>
      </c>
      <c r="R178" s="65" t="s">
        <v>691</v>
      </c>
      <c r="S178" s="120" t="s">
        <v>9</v>
      </c>
      <c r="T178" s="120"/>
      <c r="U178" s="120"/>
      <c r="V178" s="108"/>
    </row>
    <row r="179" spans="16:22" ht="20" customHeight="1" x14ac:dyDescent="0.35">
      <c r="P179" s="67"/>
      <c r="Q179" s="68"/>
      <c r="R179" s="69" t="str">
        <f>IF(AND(NOT(ISBLANK(Q179)), Dashboard!$P175&gt;0), Q179/Dashboard!$P175, "")</f>
        <v/>
      </c>
      <c r="S179" s="121"/>
      <c r="T179" s="122"/>
      <c r="U179" s="122"/>
      <c r="V179" s="122"/>
    </row>
    <row r="180" spans="16:22" ht="20" customHeight="1" x14ac:dyDescent="0.35">
      <c r="P180" s="67"/>
      <c r="Q180" s="68"/>
      <c r="R180" s="69" t="str">
        <f>IF(AND(NOT(ISBLANK(Q180)), Dashboard!$P175&gt;0), Q180/Dashboard!$P175, "")</f>
        <v/>
      </c>
      <c r="S180" s="121"/>
      <c r="T180" s="122"/>
      <c r="U180" s="122"/>
      <c r="V180" s="122"/>
    </row>
    <row r="181" spans="16:22" ht="20" customHeight="1" x14ac:dyDescent="0.35">
      <c r="P181" s="67"/>
      <c r="Q181" s="68"/>
      <c r="R181" s="69" t="str">
        <f>IF(AND(NOT(ISBLANK(Q181)), Dashboard!$P175&gt;0), Q181/Dashboard!$P175, "")</f>
        <v/>
      </c>
      <c r="S181" s="121"/>
      <c r="T181" s="122"/>
      <c r="U181" s="122"/>
      <c r="V181" s="122"/>
    </row>
    <row r="182" spans="16:22" ht="20" customHeight="1" x14ac:dyDescent="0.35">
      <c r="P182" s="67"/>
      <c r="Q182" s="68"/>
      <c r="R182" s="69" t="str">
        <f>IF(AND(NOT(ISBLANK(Q182)), Dashboard!$P175&gt;0), Q182/Dashboard!$P175, "")</f>
        <v/>
      </c>
      <c r="S182" s="121"/>
      <c r="T182" s="122"/>
      <c r="U182" s="122"/>
      <c r="V182" s="122"/>
    </row>
    <row r="183" spans="16:22" ht="20" customHeight="1" x14ac:dyDescent="0.35">
      <c r="P183" s="67"/>
      <c r="Q183" s="68"/>
      <c r="R183" s="69" t="str">
        <f>IF(AND(NOT(ISBLANK(Q183)), Dashboard!$P175&gt;0), Q183/Dashboard!$P175, "")</f>
        <v/>
      </c>
      <c r="S183" s="121"/>
      <c r="T183" s="122"/>
      <c r="U183" s="122"/>
      <c r="V183" s="122"/>
    </row>
    <row r="184" spans="16:22" ht="20" customHeight="1" x14ac:dyDescent="0.35">
      <c r="P184" s="67"/>
      <c r="Q184" s="68"/>
      <c r="R184" s="69" t="str">
        <f>IF(AND(NOT(ISBLANK(Q184)), Dashboard!$P175&gt;0), Q184/Dashboard!$P175, "")</f>
        <v/>
      </c>
      <c r="S184" s="121"/>
      <c r="T184" s="122"/>
      <c r="U184" s="122"/>
      <c r="V184" s="122"/>
    </row>
    <row r="185" spans="16:22" ht="20" customHeight="1" x14ac:dyDescent="0.35">
      <c r="P185" s="67"/>
      <c r="Q185" s="68"/>
      <c r="R185" s="69" t="str">
        <f>IF(AND(NOT(ISBLANK(Q185)), Dashboard!$P175&gt;0), Q185/Dashboard!$P175, "")</f>
        <v/>
      </c>
      <c r="S185" s="121"/>
      <c r="T185" s="122"/>
      <c r="U185" s="122"/>
      <c r="V185" s="122"/>
    </row>
    <row r="186" spans="16:22" ht="20" customHeight="1" x14ac:dyDescent="0.35">
      <c r="P186" s="67"/>
      <c r="Q186" s="68"/>
      <c r="R186" s="69" t="str">
        <f>IF(AND(NOT(ISBLANK(Q186)), Dashboard!$P175&gt;0), Q186/Dashboard!$P175, "")</f>
        <v/>
      </c>
      <c r="S186" s="121"/>
      <c r="T186" s="122"/>
      <c r="U186" s="122"/>
      <c r="V186" s="122"/>
    </row>
    <row r="187" spans="16:22" ht="20" customHeight="1" x14ac:dyDescent="0.35">
      <c r="P187" s="67"/>
      <c r="Q187" s="68"/>
      <c r="R187" s="69" t="str">
        <f>IF(AND(NOT(ISBLANK(Q187)), Dashboard!$P175&gt;0), Q187/Dashboard!$P175, "")</f>
        <v/>
      </c>
      <c r="S187" s="121"/>
      <c r="T187" s="122"/>
      <c r="U187" s="122"/>
      <c r="V187" s="122"/>
    </row>
    <row r="188" spans="16:22" ht="20" customHeight="1" x14ac:dyDescent="0.35">
      <c r="P188" s="67"/>
      <c r="Q188" s="68"/>
      <c r="R188" s="69" t="str">
        <f>IF(AND(NOT(ISBLANK(Q188)), Dashboard!$P175&gt;0), Q188/Dashboard!$P175, "")</f>
        <v/>
      </c>
      <c r="S188" s="121"/>
      <c r="T188" s="122"/>
      <c r="U188" s="122"/>
      <c r="V188" s="122"/>
    </row>
    <row r="189" spans="16:22" ht="20" customHeight="1" x14ac:dyDescent="0.35">
      <c r="P189" s="67"/>
      <c r="Q189" s="68"/>
      <c r="R189" s="69" t="str">
        <f>IF(AND(NOT(ISBLANK(Q189)), Dashboard!$P175&gt;0), Q189/Dashboard!$P175, "")</f>
        <v/>
      </c>
      <c r="S189" s="121"/>
      <c r="T189" s="122"/>
      <c r="U189" s="122"/>
      <c r="V189" s="122"/>
    </row>
    <row r="190" spans="16:22" ht="20" customHeight="1" x14ac:dyDescent="0.35">
      <c r="P190" s="67"/>
      <c r="Q190" s="68"/>
      <c r="R190" s="69" t="str">
        <f>IF(AND(NOT(ISBLANK(Q190)), Dashboard!$P175&gt;0), Q190/Dashboard!$P175, "")</f>
        <v/>
      </c>
      <c r="S190" s="121"/>
      <c r="T190" s="122"/>
      <c r="U190" s="122"/>
      <c r="V190" s="122"/>
    </row>
    <row r="191" spans="16:22" ht="20" customHeight="1" x14ac:dyDescent="0.35">
      <c r="P191" s="67"/>
      <c r="Q191" s="68"/>
      <c r="R191" s="69" t="str">
        <f>IF(AND(NOT(ISBLANK(Q191)), Dashboard!$P175&gt;0), Q191/Dashboard!$P175, "")</f>
        <v/>
      </c>
      <c r="S191" s="121"/>
      <c r="T191" s="122"/>
      <c r="U191" s="122"/>
      <c r="V191" s="122"/>
    </row>
    <row r="192" spans="16:22" ht="20" customHeight="1" x14ac:dyDescent="0.35">
      <c r="P192" s="67"/>
      <c r="Q192" s="68"/>
      <c r="R192" s="69" t="str">
        <f>IF(AND(NOT(ISBLANK(Q192)), Dashboard!$P175&gt;0), Q192/Dashboard!$P175, "")</f>
        <v/>
      </c>
      <c r="S192" s="121"/>
      <c r="T192" s="122"/>
      <c r="U192" s="122"/>
      <c r="V192" s="122"/>
    </row>
    <row r="193" spans="2:22" ht="20" customHeight="1" x14ac:dyDescent="0.35">
      <c r="P193" s="67"/>
      <c r="Q193" s="68"/>
      <c r="R193" s="69" t="str">
        <f>IF(AND(NOT(ISBLANK(Q193)), Dashboard!$P175&gt;0), Q193/Dashboard!$P175, "")</f>
        <v/>
      </c>
      <c r="S193" s="121"/>
      <c r="T193" s="122"/>
      <c r="U193" s="122"/>
      <c r="V193" s="122"/>
    </row>
    <row r="194" spans="2:22" ht="20" customHeight="1" x14ac:dyDescent="0.35">
      <c r="P194" s="67"/>
      <c r="Q194" s="68"/>
      <c r="R194" s="69" t="str">
        <f>IF(AND(NOT(ISBLANK(Q194)), Dashboard!$P175&gt;0), Q194/Dashboard!$P175, "")</f>
        <v/>
      </c>
      <c r="S194" s="121"/>
      <c r="T194" s="122"/>
      <c r="U194" s="122"/>
      <c r="V194" s="122"/>
    </row>
    <row r="195" spans="2:22" ht="20" customHeight="1" x14ac:dyDescent="0.35">
      <c r="P195" s="67"/>
      <c r="Q195" s="68"/>
      <c r="R195" s="69" t="str">
        <f>IF(AND(NOT(ISBLANK(Q195)), Dashboard!$P175&gt;0), Q195/Dashboard!$P175, "")</f>
        <v/>
      </c>
      <c r="S195" s="121"/>
      <c r="T195" s="122"/>
      <c r="U195" s="122"/>
      <c r="V195" s="122"/>
    </row>
    <row r="196" spans="2:22" ht="20" customHeight="1" x14ac:dyDescent="0.35">
      <c r="P196" s="67"/>
      <c r="Q196" s="68"/>
      <c r="R196" s="69" t="str">
        <f>IF(AND(NOT(ISBLANK(Q196)), Dashboard!$P175&gt;0), Q196/Dashboard!$P175, "")</f>
        <v/>
      </c>
      <c r="S196" s="121"/>
      <c r="T196" s="122"/>
      <c r="U196" s="122"/>
      <c r="V196" s="122"/>
    </row>
    <row r="197" spans="2:22" ht="20" customHeight="1" x14ac:dyDescent="0.35">
      <c r="P197" s="67"/>
      <c r="Q197" s="68"/>
      <c r="R197" s="69" t="str">
        <f>IF(AND(NOT(ISBLANK(Q197)), Dashboard!$P175&gt;0), Q197/Dashboard!$P175, "")</f>
        <v/>
      </c>
      <c r="S197" s="121"/>
      <c r="T197" s="122"/>
      <c r="U197" s="122"/>
      <c r="V197" s="122"/>
    </row>
    <row r="198" spans="2:22" ht="20" customHeight="1" x14ac:dyDescent="0.35">
      <c r="P198" s="67"/>
      <c r="Q198" s="68"/>
      <c r="R198" s="69" t="str">
        <f>IF(AND(NOT(ISBLANK(Q198)), Dashboard!$P175&gt;0), Q198/Dashboard!$P175, "")</f>
        <v/>
      </c>
      <c r="S198" s="121"/>
      <c r="T198" s="122"/>
      <c r="U198" s="122"/>
      <c r="V198" s="122"/>
    </row>
    <row r="202" spans="2:22" ht="32" customHeight="1" x14ac:dyDescent="0.35">
      <c r="B202" s="106" t="s">
        <v>557</v>
      </c>
      <c r="C202" s="106"/>
      <c r="D202" s="106"/>
      <c r="E202" s="106"/>
      <c r="F202" s="106"/>
      <c r="G202" s="106"/>
      <c r="H202" s="106"/>
      <c r="I202" s="106"/>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18:H123">
    <cfRule type="expression" dxfId="35" priority="4">
      <formula>$G118&gt;=0.8</formula>
    </cfRule>
    <cfRule type="expression" dxfId="34" priority="5">
      <formula>AND($G118&gt;=0.5,$G118&lt;0.8)</formula>
    </cfRule>
    <cfRule type="expression" dxfId="33" priority="6">
      <formula>$G118&lt;0.5</formula>
    </cfRule>
  </conditionalFormatting>
  <conditionalFormatting sqref="K118:K123">
    <cfRule type="cellIs" dxfId="32" priority="7" operator="greaterThan">
      <formula>0</formula>
    </cfRule>
  </conditionalFormatting>
  <conditionalFormatting sqref="L118:L123">
    <cfRule type="cellIs" dxfId="31" priority="8" operator="greaterThan">
      <formula>0</formula>
    </cfRule>
  </conditionalFormatting>
  <conditionalFormatting sqref="M118:M123">
    <cfRule type="cellIs" dxfId="30" priority="9" operator="greaterThan">
      <formula>0</formula>
    </cfRule>
  </conditionalFormatting>
  <conditionalFormatting sqref="N118:N123">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99"/>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95" si="0">IF(OR(I2="Implemented",I2="Compensated"),"Resolved",IF(OR(I2="Risk Accepted",I2="N/A"),"Excluded",IF(I2="Testing","Testing","Outstanding")))</f>
        <v>Outstanding</v>
      </c>
      <c r="Q2" s="13" t="s">
        <v>25</v>
      </c>
    </row>
    <row r="3" spans="1:17" ht="60" customHeight="1" x14ac:dyDescent="0.35">
      <c r="A3" s="11" t="s">
        <v>29</v>
      </c>
      <c r="B3" s="2" t="s">
        <v>30</v>
      </c>
      <c r="C3" s="1" t="s">
        <v>31</v>
      </c>
      <c r="D3" s="3" t="s">
        <v>32</v>
      </c>
      <c r="E3" s="3" t="s">
        <v>21</v>
      </c>
      <c r="F3" s="4" t="s">
        <v>22</v>
      </c>
      <c r="G3" s="4" t="s">
        <v>23</v>
      </c>
      <c r="H3" s="4" t="s">
        <v>24</v>
      </c>
      <c r="I3" s="4" t="s">
        <v>25</v>
      </c>
      <c r="J3" s="5" t="s">
        <v>25</v>
      </c>
      <c r="K3" s="5" t="s">
        <v>33</v>
      </c>
      <c r="L3" s="5" t="s">
        <v>34</v>
      </c>
      <c r="M3" s="5"/>
      <c r="N3" s="5" t="s">
        <v>35</v>
      </c>
      <c r="O3" s="5"/>
      <c r="P3" s="4" t="str">
        <f t="shared" si="0"/>
        <v>Outstanding</v>
      </c>
      <c r="Q3" s="13" t="s">
        <v>25</v>
      </c>
    </row>
    <row r="4" spans="1:17" ht="60" customHeight="1" x14ac:dyDescent="0.35">
      <c r="A4" s="11" t="s">
        <v>29</v>
      </c>
      <c r="B4" s="2" t="s">
        <v>36</v>
      </c>
      <c r="C4" s="1" t="s">
        <v>37</v>
      </c>
      <c r="D4" s="3" t="s">
        <v>32</v>
      </c>
      <c r="E4" s="3" t="s">
        <v>21</v>
      </c>
      <c r="F4" s="4" t="s">
        <v>22</v>
      </c>
      <c r="G4" s="4" t="s">
        <v>23</v>
      </c>
      <c r="H4" s="4" t="s">
        <v>24</v>
      </c>
      <c r="I4" s="4" t="s">
        <v>25</v>
      </c>
      <c r="J4" s="5" t="s">
        <v>25</v>
      </c>
      <c r="K4" s="5" t="s">
        <v>38</v>
      </c>
      <c r="L4" s="5" t="s">
        <v>39</v>
      </c>
      <c r="M4" s="5" t="s">
        <v>40</v>
      </c>
      <c r="N4" s="5" t="s">
        <v>41</v>
      </c>
      <c r="O4" s="5" t="s">
        <v>42</v>
      </c>
      <c r="P4" s="4" t="str">
        <f t="shared" si="0"/>
        <v>Outstanding</v>
      </c>
      <c r="Q4" s="13" t="s">
        <v>25</v>
      </c>
    </row>
    <row r="5" spans="1:17" ht="60" customHeight="1" x14ac:dyDescent="0.35">
      <c r="A5" s="11" t="s">
        <v>29</v>
      </c>
      <c r="B5" s="2" t="s">
        <v>43</v>
      </c>
      <c r="C5" s="1" t="s">
        <v>44</v>
      </c>
      <c r="D5" s="3" t="s">
        <v>32</v>
      </c>
      <c r="E5" s="3" t="s">
        <v>21</v>
      </c>
      <c r="F5" s="4" t="s">
        <v>22</v>
      </c>
      <c r="G5" s="4" t="s">
        <v>23</v>
      </c>
      <c r="H5" s="4" t="s">
        <v>24</v>
      </c>
      <c r="I5" s="4" t="s">
        <v>25</v>
      </c>
      <c r="J5" s="5" t="s">
        <v>25</v>
      </c>
      <c r="K5" s="5" t="s">
        <v>45</v>
      </c>
      <c r="L5" s="5" t="s">
        <v>46</v>
      </c>
      <c r="M5" s="5" t="s">
        <v>47</v>
      </c>
      <c r="N5" s="5" t="s">
        <v>48</v>
      </c>
      <c r="O5" s="5" t="s">
        <v>49</v>
      </c>
      <c r="P5" s="4" t="str">
        <f t="shared" si="0"/>
        <v>Outstanding</v>
      </c>
      <c r="Q5" s="13" t="s">
        <v>25</v>
      </c>
    </row>
    <row r="6" spans="1:17" ht="60" customHeight="1" x14ac:dyDescent="0.35">
      <c r="A6" s="11" t="s">
        <v>29</v>
      </c>
      <c r="B6" s="2" t="s">
        <v>50</v>
      </c>
      <c r="C6" s="1" t="s">
        <v>51</v>
      </c>
      <c r="D6" s="3" t="s">
        <v>32</v>
      </c>
      <c r="E6" s="3" t="s">
        <v>21</v>
      </c>
      <c r="F6" s="4" t="s">
        <v>22</v>
      </c>
      <c r="G6" s="4" t="s">
        <v>23</v>
      </c>
      <c r="H6" s="4" t="s">
        <v>24</v>
      </c>
      <c r="I6" s="4" t="s">
        <v>25</v>
      </c>
      <c r="J6" s="5" t="s">
        <v>25</v>
      </c>
      <c r="K6" s="5" t="s">
        <v>52</v>
      </c>
      <c r="L6" s="5" t="s">
        <v>53</v>
      </c>
      <c r="M6" s="5" t="s">
        <v>54</v>
      </c>
      <c r="N6" s="5" t="s">
        <v>55</v>
      </c>
      <c r="O6" s="5" t="s">
        <v>56</v>
      </c>
      <c r="P6" s="4" t="str">
        <f t="shared" si="0"/>
        <v>Outstanding</v>
      </c>
      <c r="Q6" s="13" t="s">
        <v>25</v>
      </c>
    </row>
    <row r="7" spans="1:17" ht="60" customHeight="1" x14ac:dyDescent="0.35">
      <c r="A7" s="11" t="s">
        <v>57</v>
      </c>
      <c r="B7" s="2" t="s">
        <v>58</v>
      </c>
      <c r="C7" s="1" t="s">
        <v>59</v>
      </c>
      <c r="D7" s="3" t="s">
        <v>32</v>
      </c>
      <c r="E7" s="3" t="s">
        <v>21</v>
      </c>
      <c r="F7" s="4" t="s">
        <v>22</v>
      </c>
      <c r="G7" s="4" t="s">
        <v>23</v>
      </c>
      <c r="H7" s="4" t="s">
        <v>24</v>
      </c>
      <c r="I7" s="4" t="s">
        <v>25</v>
      </c>
      <c r="J7" s="5" t="s">
        <v>25</v>
      </c>
      <c r="K7" s="5" t="s">
        <v>60</v>
      </c>
      <c r="L7" s="5" t="s">
        <v>39</v>
      </c>
      <c r="M7" s="5" t="s">
        <v>40</v>
      </c>
      <c r="N7" s="5" t="s">
        <v>61</v>
      </c>
      <c r="O7" s="5" t="s">
        <v>62</v>
      </c>
      <c r="P7" s="4" t="str">
        <f t="shared" si="0"/>
        <v>Outstanding</v>
      </c>
      <c r="Q7" s="13" t="s">
        <v>25</v>
      </c>
    </row>
    <row r="8" spans="1:17" ht="60" customHeight="1" x14ac:dyDescent="0.35">
      <c r="A8" s="11" t="s">
        <v>57</v>
      </c>
      <c r="B8" s="2" t="s">
        <v>63</v>
      </c>
      <c r="C8" s="1" t="s">
        <v>64</v>
      </c>
      <c r="D8" s="3" t="s">
        <v>32</v>
      </c>
      <c r="E8" s="3" t="s">
        <v>21</v>
      </c>
      <c r="F8" s="4" t="s">
        <v>22</v>
      </c>
      <c r="G8" s="4" t="s">
        <v>23</v>
      </c>
      <c r="H8" s="4" t="s">
        <v>24</v>
      </c>
      <c r="I8" s="4" t="s">
        <v>25</v>
      </c>
      <c r="J8" s="5" t="s">
        <v>25</v>
      </c>
      <c r="K8" s="5" t="s">
        <v>65</v>
      </c>
      <c r="L8" s="5" t="s">
        <v>66</v>
      </c>
      <c r="M8" s="5" t="s">
        <v>47</v>
      </c>
      <c r="N8" s="5" t="s">
        <v>67</v>
      </c>
      <c r="O8" s="5" t="s">
        <v>62</v>
      </c>
      <c r="P8" s="4" t="str">
        <f t="shared" si="0"/>
        <v>Outstanding</v>
      </c>
      <c r="Q8" s="13" t="s">
        <v>25</v>
      </c>
    </row>
    <row r="9" spans="1:17" ht="60" customHeight="1" x14ac:dyDescent="0.35">
      <c r="A9" s="11" t="s">
        <v>57</v>
      </c>
      <c r="B9" s="2" t="s">
        <v>68</v>
      </c>
      <c r="C9" s="1" t="s">
        <v>69</v>
      </c>
      <c r="D9" s="3" t="s">
        <v>32</v>
      </c>
      <c r="E9" s="3" t="s">
        <v>21</v>
      </c>
      <c r="F9" s="4" t="s">
        <v>22</v>
      </c>
      <c r="G9" s="4" t="s">
        <v>23</v>
      </c>
      <c r="H9" s="4" t="s">
        <v>24</v>
      </c>
      <c r="I9" s="4" t="s">
        <v>25</v>
      </c>
      <c r="J9" s="5" t="s">
        <v>25</v>
      </c>
      <c r="K9" s="5" t="s">
        <v>52</v>
      </c>
      <c r="L9" s="5" t="s">
        <v>70</v>
      </c>
      <c r="M9" s="5" t="s">
        <v>54</v>
      </c>
      <c r="N9" s="5" t="s">
        <v>71</v>
      </c>
      <c r="O9" s="5" t="s">
        <v>72</v>
      </c>
      <c r="P9" s="4" t="str">
        <f t="shared" si="0"/>
        <v>Outstanding</v>
      </c>
      <c r="Q9" s="13" t="s">
        <v>25</v>
      </c>
    </row>
    <row r="10" spans="1:17" ht="60" customHeight="1" x14ac:dyDescent="0.35">
      <c r="A10" s="11" t="s">
        <v>57</v>
      </c>
      <c r="B10" s="2" t="s">
        <v>73</v>
      </c>
      <c r="C10" s="1" t="s">
        <v>74</v>
      </c>
      <c r="D10" s="3" t="s">
        <v>32</v>
      </c>
      <c r="E10" s="3" t="s">
        <v>21</v>
      </c>
      <c r="F10" s="4" t="s">
        <v>22</v>
      </c>
      <c r="G10" s="4" t="s">
        <v>23</v>
      </c>
      <c r="H10" s="4" t="s">
        <v>24</v>
      </c>
      <c r="I10" s="4" t="s">
        <v>25</v>
      </c>
      <c r="J10" s="5" t="s">
        <v>25</v>
      </c>
      <c r="K10" s="5" t="s">
        <v>75</v>
      </c>
      <c r="L10" s="5" t="s">
        <v>76</v>
      </c>
      <c r="M10" s="5" t="s">
        <v>77</v>
      </c>
      <c r="N10" s="5" t="s">
        <v>78</v>
      </c>
      <c r="O10" s="5" t="s">
        <v>79</v>
      </c>
      <c r="P10" s="4" t="str">
        <f t="shared" si="0"/>
        <v>Outstanding</v>
      </c>
      <c r="Q10" s="13" t="s">
        <v>25</v>
      </c>
    </row>
    <row r="11" spans="1:17" ht="60" customHeight="1" x14ac:dyDescent="0.35">
      <c r="A11" s="11" t="s">
        <v>57</v>
      </c>
      <c r="B11" s="2" t="s">
        <v>80</v>
      </c>
      <c r="C11" s="1" t="s">
        <v>81</v>
      </c>
      <c r="D11" s="3" t="s">
        <v>32</v>
      </c>
      <c r="E11" s="3" t="s">
        <v>21</v>
      </c>
      <c r="F11" s="4" t="s">
        <v>22</v>
      </c>
      <c r="G11" s="4" t="s">
        <v>23</v>
      </c>
      <c r="H11" s="4" t="s">
        <v>24</v>
      </c>
      <c r="I11" s="4" t="s">
        <v>25</v>
      </c>
      <c r="J11" s="5" t="s">
        <v>25</v>
      </c>
      <c r="K11" s="5" t="s">
        <v>82</v>
      </c>
      <c r="L11" s="5" t="s">
        <v>83</v>
      </c>
      <c r="M11" s="5" t="s">
        <v>84</v>
      </c>
      <c r="N11" s="5" t="s">
        <v>85</v>
      </c>
      <c r="O11" s="5" t="s">
        <v>79</v>
      </c>
      <c r="P11" s="4" t="str">
        <f t="shared" si="0"/>
        <v>Outstanding</v>
      </c>
      <c r="Q11" s="13" t="s">
        <v>25</v>
      </c>
    </row>
    <row r="12" spans="1:17" ht="60" customHeight="1" x14ac:dyDescent="0.35">
      <c r="A12" s="11" t="s">
        <v>57</v>
      </c>
      <c r="B12" s="2" t="s">
        <v>86</v>
      </c>
      <c r="C12" s="1" t="s">
        <v>87</v>
      </c>
      <c r="D12" s="3" t="s">
        <v>32</v>
      </c>
      <c r="E12" s="3" t="s">
        <v>21</v>
      </c>
      <c r="F12" s="4" t="s">
        <v>22</v>
      </c>
      <c r="G12" s="4" t="s">
        <v>23</v>
      </c>
      <c r="H12" s="4" t="s">
        <v>24</v>
      </c>
      <c r="I12" s="4" t="s">
        <v>25</v>
      </c>
      <c r="J12" s="5" t="s">
        <v>25</v>
      </c>
      <c r="K12" s="5" t="s">
        <v>88</v>
      </c>
      <c r="L12" s="5" t="s">
        <v>89</v>
      </c>
      <c r="M12" s="5" t="s">
        <v>90</v>
      </c>
      <c r="N12" s="5" t="s">
        <v>91</v>
      </c>
      <c r="O12" s="5" t="s">
        <v>92</v>
      </c>
      <c r="P12" s="4" t="str">
        <f t="shared" si="0"/>
        <v>Outstanding</v>
      </c>
      <c r="Q12" s="13" t="s">
        <v>25</v>
      </c>
    </row>
    <row r="13" spans="1:17" ht="60" customHeight="1" x14ac:dyDescent="0.35">
      <c r="A13" s="11" t="s">
        <v>57</v>
      </c>
      <c r="B13" s="2" t="s">
        <v>93</v>
      </c>
      <c r="C13" s="1" t="s">
        <v>94</v>
      </c>
      <c r="D13" s="3" t="s">
        <v>32</v>
      </c>
      <c r="E13" s="3" t="s">
        <v>21</v>
      </c>
      <c r="F13" s="4" t="s">
        <v>22</v>
      </c>
      <c r="G13" s="4" t="s">
        <v>23</v>
      </c>
      <c r="H13" s="4" t="s">
        <v>24</v>
      </c>
      <c r="I13" s="4" t="s">
        <v>25</v>
      </c>
      <c r="J13" s="5" t="s">
        <v>25</v>
      </c>
      <c r="K13" s="5" t="s">
        <v>95</v>
      </c>
      <c r="L13" s="5" t="s">
        <v>96</v>
      </c>
      <c r="M13" s="5" t="s">
        <v>90</v>
      </c>
      <c r="N13" s="5" t="s">
        <v>97</v>
      </c>
      <c r="O13" s="5" t="s">
        <v>92</v>
      </c>
      <c r="P13" s="4" t="str">
        <f t="shared" si="0"/>
        <v>Outstanding</v>
      </c>
      <c r="Q13" s="13" t="s">
        <v>25</v>
      </c>
    </row>
    <row r="14" spans="1:17" ht="60" customHeight="1" x14ac:dyDescent="0.35">
      <c r="A14" s="11" t="s">
        <v>57</v>
      </c>
      <c r="B14" s="2" t="s">
        <v>98</v>
      </c>
      <c r="C14" s="1" t="s">
        <v>99</v>
      </c>
      <c r="D14" s="3" t="s">
        <v>32</v>
      </c>
      <c r="E14" s="3" t="s">
        <v>21</v>
      </c>
      <c r="F14" s="4" t="s">
        <v>22</v>
      </c>
      <c r="G14" s="4" t="s">
        <v>23</v>
      </c>
      <c r="H14" s="4" t="s">
        <v>24</v>
      </c>
      <c r="I14" s="4" t="s">
        <v>25</v>
      </c>
      <c r="J14" s="5" t="s">
        <v>25</v>
      </c>
      <c r="K14" s="5" t="s">
        <v>100</v>
      </c>
      <c r="L14" s="5" t="s">
        <v>101</v>
      </c>
      <c r="M14" s="5" t="s">
        <v>102</v>
      </c>
      <c r="N14" s="5" t="s">
        <v>103</v>
      </c>
      <c r="O14" s="5" t="s">
        <v>104</v>
      </c>
      <c r="P14" s="4" t="str">
        <f t="shared" si="0"/>
        <v>Outstanding</v>
      </c>
      <c r="Q14" s="13" t="s">
        <v>25</v>
      </c>
    </row>
    <row r="15" spans="1:17" ht="60" customHeight="1" x14ac:dyDescent="0.35">
      <c r="A15" s="11" t="s">
        <v>57</v>
      </c>
      <c r="B15" s="2" t="s">
        <v>105</v>
      </c>
      <c r="C15" s="1" t="s">
        <v>106</v>
      </c>
      <c r="D15" s="3" t="s">
        <v>20</v>
      </c>
      <c r="E15" s="3" t="s">
        <v>21</v>
      </c>
      <c r="F15" s="4" t="s">
        <v>22</v>
      </c>
      <c r="G15" s="4" t="s">
        <v>23</v>
      </c>
      <c r="H15" s="4" t="s">
        <v>24</v>
      </c>
      <c r="I15" s="4" t="s">
        <v>25</v>
      </c>
      <c r="J15" s="5" t="s">
        <v>25</v>
      </c>
      <c r="K15" s="5" t="s">
        <v>107</v>
      </c>
      <c r="L15" s="5" t="s">
        <v>108</v>
      </c>
      <c r="M15" s="5" t="s">
        <v>109</v>
      </c>
      <c r="N15" s="5" t="s">
        <v>110</v>
      </c>
      <c r="O15" s="5" t="s">
        <v>104</v>
      </c>
      <c r="P15" s="4" t="str">
        <f t="shared" si="0"/>
        <v>Outstanding</v>
      </c>
      <c r="Q15" s="13" t="s">
        <v>25</v>
      </c>
    </row>
    <row r="16" spans="1:17" ht="60" customHeight="1" x14ac:dyDescent="0.35">
      <c r="A16" s="11" t="s">
        <v>57</v>
      </c>
      <c r="B16" s="2" t="s">
        <v>111</v>
      </c>
      <c r="C16" s="1" t="s">
        <v>112</v>
      </c>
      <c r="D16" s="3" t="s">
        <v>32</v>
      </c>
      <c r="E16" s="3" t="s">
        <v>21</v>
      </c>
      <c r="F16" s="4" t="s">
        <v>22</v>
      </c>
      <c r="G16" s="4" t="s">
        <v>23</v>
      </c>
      <c r="H16" s="4" t="s">
        <v>24</v>
      </c>
      <c r="I16" s="4" t="s">
        <v>25</v>
      </c>
      <c r="J16" s="5" t="s">
        <v>25</v>
      </c>
      <c r="K16" s="5" t="s">
        <v>113</v>
      </c>
      <c r="L16" s="5" t="s">
        <v>114</v>
      </c>
      <c r="M16" s="5" t="s">
        <v>115</v>
      </c>
      <c r="N16" s="5" t="s">
        <v>116</v>
      </c>
      <c r="O16" s="5" t="s">
        <v>117</v>
      </c>
      <c r="P16" s="4" t="str">
        <f t="shared" si="0"/>
        <v>Outstanding</v>
      </c>
      <c r="Q16" s="13" t="s">
        <v>25</v>
      </c>
    </row>
    <row r="17" spans="1:17" ht="60" customHeight="1" x14ac:dyDescent="0.35">
      <c r="A17" s="11" t="s">
        <v>57</v>
      </c>
      <c r="B17" s="2" t="s">
        <v>118</v>
      </c>
      <c r="C17" s="1" t="s">
        <v>119</v>
      </c>
      <c r="D17" s="3" t="s">
        <v>32</v>
      </c>
      <c r="E17" s="3" t="s">
        <v>21</v>
      </c>
      <c r="F17" s="4" t="s">
        <v>22</v>
      </c>
      <c r="G17" s="4" t="s">
        <v>23</v>
      </c>
      <c r="H17" s="4" t="s">
        <v>24</v>
      </c>
      <c r="I17" s="4" t="s">
        <v>25</v>
      </c>
      <c r="J17" s="5" t="s">
        <v>25</v>
      </c>
      <c r="K17" s="5" t="s">
        <v>120</v>
      </c>
      <c r="L17" s="5" t="s">
        <v>121</v>
      </c>
      <c r="M17" s="5" t="s">
        <v>122</v>
      </c>
      <c r="N17" s="5" t="s">
        <v>123</v>
      </c>
      <c r="O17" s="5" t="s">
        <v>117</v>
      </c>
      <c r="P17" s="4" t="str">
        <f t="shared" si="0"/>
        <v>Outstanding</v>
      </c>
      <c r="Q17" s="13" t="s">
        <v>25</v>
      </c>
    </row>
    <row r="18" spans="1:17" ht="60" customHeight="1" x14ac:dyDescent="0.35">
      <c r="A18" s="11" t="s">
        <v>57</v>
      </c>
      <c r="B18" s="2" t="s">
        <v>124</v>
      </c>
      <c r="C18" s="1" t="s">
        <v>125</v>
      </c>
      <c r="D18" s="3" t="s">
        <v>32</v>
      </c>
      <c r="E18" s="3" t="s">
        <v>21</v>
      </c>
      <c r="F18" s="4" t="s">
        <v>22</v>
      </c>
      <c r="G18" s="4" t="s">
        <v>23</v>
      </c>
      <c r="H18" s="4" t="s">
        <v>24</v>
      </c>
      <c r="I18" s="4" t="s">
        <v>25</v>
      </c>
      <c r="J18" s="5" t="s">
        <v>25</v>
      </c>
      <c r="K18" s="5" t="s">
        <v>126</v>
      </c>
      <c r="L18" s="5" t="s">
        <v>127</v>
      </c>
      <c r="M18" s="5" t="s">
        <v>128</v>
      </c>
      <c r="N18" s="5" t="s">
        <v>129</v>
      </c>
      <c r="O18" s="5" t="s">
        <v>130</v>
      </c>
      <c r="P18" s="4" t="str">
        <f t="shared" si="0"/>
        <v>Outstanding</v>
      </c>
      <c r="Q18" s="13" t="s">
        <v>25</v>
      </c>
    </row>
    <row r="19" spans="1:17" ht="60" customHeight="1" x14ac:dyDescent="0.35">
      <c r="A19" s="11" t="s">
        <v>131</v>
      </c>
      <c r="B19" s="2" t="s">
        <v>132</v>
      </c>
      <c r="C19" s="1" t="s">
        <v>133</v>
      </c>
      <c r="D19" s="3" t="s">
        <v>32</v>
      </c>
      <c r="E19" s="3" t="s">
        <v>21</v>
      </c>
      <c r="F19" s="4" t="s">
        <v>22</v>
      </c>
      <c r="G19" s="4" t="s">
        <v>23</v>
      </c>
      <c r="H19" s="4" t="s">
        <v>24</v>
      </c>
      <c r="I19" s="4" t="s">
        <v>25</v>
      </c>
      <c r="J19" s="5" t="s">
        <v>25</v>
      </c>
      <c r="K19" s="5" t="s">
        <v>134</v>
      </c>
      <c r="L19" s="5" t="s">
        <v>135</v>
      </c>
      <c r="M19" s="5"/>
      <c r="N19" s="5" t="s">
        <v>136</v>
      </c>
      <c r="O19" s="5" t="s">
        <v>137</v>
      </c>
      <c r="P19" s="4" t="str">
        <f t="shared" si="0"/>
        <v>Outstanding</v>
      </c>
      <c r="Q19" s="13" t="s">
        <v>25</v>
      </c>
    </row>
    <row r="20" spans="1:17" ht="60" customHeight="1" x14ac:dyDescent="0.35">
      <c r="A20" s="11" t="s">
        <v>131</v>
      </c>
      <c r="B20" s="2" t="s">
        <v>138</v>
      </c>
      <c r="C20" s="1" t="s">
        <v>139</v>
      </c>
      <c r="D20" s="3" t="s">
        <v>32</v>
      </c>
      <c r="E20" s="3" t="s">
        <v>21</v>
      </c>
      <c r="F20" s="4" t="s">
        <v>22</v>
      </c>
      <c r="G20" s="4" t="s">
        <v>23</v>
      </c>
      <c r="H20" s="4" t="s">
        <v>24</v>
      </c>
      <c r="I20" s="4" t="s">
        <v>25</v>
      </c>
      <c r="J20" s="5" t="s">
        <v>25</v>
      </c>
      <c r="K20" s="5" t="s">
        <v>140</v>
      </c>
      <c r="L20" s="5" t="s">
        <v>141</v>
      </c>
      <c r="M20" s="5"/>
      <c r="N20" s="5" t="s">
        <v>142</v>
      </c>
      <c r="O20" s="5" t="s">
        <v>143</v>
      </c>
      <c r="P20" s="4" t="str">
        <f t="shared" si="0"/>
        <v>Outstanding</v>
      </c>
      <c r="Q20" s="13" t="s">
        <v>25</v>
      </c>
    </row>
    <row r="21" spans="1:17" ht="60" customHeight="1" x14ac:dyDescent="0.35">
      <c r="A21" s="11" t="s">
        <v>131</v>
      </c>
      <c r="B21" s="2" t="s">
        <v>144</v>
      </c>
      <c r="C21" s="1" t="s">
        <v>145</v>
      </c>
      <c r="D21" s="3" t="s">
        <v>32</v>
      </c>
      <c r="E21" s="3" t="s">
        <v>21</v>
      </c>
      <c r="F21" s="4" t="s">
        <v>22</v>
      </c>
      <c r="G21" s="4" t="s">
        <v>23</v>
      </c>
      <c r="H21" s="4" t="s">
        <v>24</v>
      </c>
      <c r="I21" s="4" t="s">
        <v>25</v>
      </c>
      <c r="J21" s="5" t="s">
        <v>25</v>
      </c>
      <c r="K21" s="5" t="s">
        <v>146</v>
      </c>
      <c r="L21" s="5" t="s">
        <v>147</v>
      </c>
      <c r="M21" s="5" t="s">
        <v>148</v>
      </c>
      <c r="N21" s="5" t="s">
        <v>149</v>
      </c>
      <c r="O21" s="5" t="s">
        <v>150</v>
      </c>
      <c r="P21" s="4" t="str">
        <f t="shared" si="0"/>
        <v>Outstanding</v>
      </c>
      <c r="Q21" s="13" t="s">
        <v>25</v>
      </c>
    </row>
    <row r="22" spans="1:17" ht="60" customHeight="1" x14ac:dyDescent="0.35">
      <c r="A22" s="11" t="s">
        <v>131</v>
      </c>
      <c r="B22" s="2" t="s">
        <v>151</v>
      </c>
      <c r="C22" s="1" t="s">
        <v>152</v>
      </c>
      <c r="D22" s="3" t="s">
        <v>32</v>
      </c>
      <c r="E22" s="3" t="s">
        <v>21</v>
      </c>
      <c r="F22" s="4" t="s">
        <v>22</v>
      </c>
      <c r="G22" s="4" t="s">
        <v>23</v>
      </c>
      <c r="H22" s="4" t="s">
        <v>24</v>
      </c>
      <c r="I22" s="4" t="s">
        <v>25</v>
      </c>
      <c r="J22" s="5" t="s">
        <v>25</v>
      </c>
      <c r="K22" s="5" t="s">
        <v>153</v>
      </c>
      <c r="L22" s="5" t="s">
        <v>154</v>
      </c>
      <c r="M22" s="5" t="s">
        <v>155</v>
      </c>
      <c r="N22" s="5" t="s">
        <v>156</v>
      </c>
      <c r="O22" s="5" t="s">
        <v>62</v>
      </c>
      <c r="P22" s="4" t="str">
        <f t="shared" si="0"/>
        <v>Outstanding</v>
      </c>
      <c r="Q22" s="13" t="s">
        <v>25</v>
      </c>
    </row>
    <row r="23" spans="1:17" ht="60" customHeight="1" x14ac:dyDescent="0.35">
      <c r="A23" s="11" t="s">
        <v>131</v>
      </c>
      <c r="B23" s="2" t="s">
        <v>157</v>
      </c>
      <c r="C23" s="1" t="s">
        <v>158</v>
      </c>
      <c r="D23" s="3" t="s">
        <v>20</v>
      </c>
      <c r="E23" s="3" t="s">
        <v>21</v>
      </c>
      <c r="F23" s="4" t="s">
        <v>22</v>
      </c>
      <c r="G23" s="4" t="s">
        <v>23</v>
      </c>
      <c r="H23" s="4" t="s">
        <v>24</v>
      </c>
      <c r="I23" s="4" t="s">
        <v>25</v>
      </c>
      <c r="J23" s="5" t="s">
        <v>25</v>
      </c>
      <c r="K23" s="5" t="s">
        <v>159</v>
      </c>
      <c r="L23" s="5" t="s">
        <v>160</v>
      </c>
      <c r="M23" s="5"/>
      <c r="N23" s="5" t="s">
        <v>161</v>
      </c>
      <c r="O23" s="5" t="s">
        <v>162</v>
      </c>
      <c r="P23" s="4" t="str">
        <f t="shared" si="0"/>
        <v>Outstanding</v>
      </c>
      <c r="Q23" s="13" t="s">
        <v>25</v>
      </c>
    </row>
    <row r="24" spans="1:17" ht="60" customHeight="1" x14ac:dyDescent="0.35">
      <c r="A24" s="11" t="s">
        <v>131</v>
      </c>
      <c r="B24" s="2" t="s">
        <v>163</v>
      </c>
      <c r="C24" s="1" t="s">
        <v>164</v>
      </c>
      <c r="D24" s="3" t="s">
        <v>32</v>
      </c>
      <c r="E24" s="3" t="s">
        <v>21</v>
      </c>
      <c r="F24" s="4" t="s">
        <v>22</v>
      </c>
      <c r="G24" s="4" t="s">
        <v>23</v>
      </c>
      <c r="H24" s="4" t="s">
        <v>24</v>
      </c>
      <c r="I24" s="4" t="s">
        <v>25</v>
      </c>
      <c r="J24" s="5" t="s">
        <v>25</v>
      </c>
      <c r="K24" s="5" t="s">
        <v>165</v>
      </c>
      <c r="L24" s="5" t="s">
        <v>166</v>
      </c>
      <c r="M24" s="5"/>
      <c r="N24" s="5" t="s">
        <v>167</v>
      </c>
      <c r="O24" s="5" t="s">
        <v>62</v>
      </c>
      <c r="P24" s="4" t="str">
        <f t="shared" si="0"/>
        <v>Outstanding</v>
      </c>
      <c r="Q24" s="13" t="s">
        <v>25</v>
      </c>
    </row>
    <row r="25" spans="1:17" ht="60" customHeight="1" x14ac:dyDescent="0.35">
      <c r="A25" s="11" t="s">
        <v>131</v>
      </c>
      <c r="B25" s="2" t="s">
        <v>168</v>
      </c>
      <c r="C25" s="1" t="s">
        <v>169</v>
      </c>
      <c r="D25" s="3" t="s">
        <v>32</v>
      </c>
      <c r="E25" s="3" t="s">
        <v>21</v>
      </c>
      <c r="F25" s="4" t="s">
        <v>22</v>
      </c>
      <c r="G25" s="4" t="s">
        <v>23</v>
      </c>
      <c r="H25" s="4" t="s">
        <v>24</v>
      </c>
      <c r="I25" s="4" t="s">
        <v>25</v>
      </c>
      <c r="J25" s="5" t="s">
        <v>25</v>
      </c>
      <c r="K25" s="5" t="s">
        <v>170</v>
      </c>
      <c r="L25" s="5" t="s">
        <v>171</v>
      </c>
      <c r="M25" s="5"/>
      <c r="N25" s="5" t="s">
        <v>172</v>
      </c>
      <c r="O25" s="5" t="s">
        <v>62</v>
      </c>
      <c r="P25" s="4" t="str">
        <f t="shared" si="0"/>
        <v>Outstanding</v>
      </c>
      <c r="Q25" s="13" t="s">
        <v>25</v>
      </c>
    </row>
    <row r="26" spans="1:17" ht="60" customHeight="1" x14ac:dyDescent="0.35">
      <c r="A26" s="11" t="s">
        <v>131</v>
      </c>
      <c r="B26" s="2" t="s">
        <v>173</v>
      </c>
      <c r="C26" s="1" t="s">
        <v>174</v>
      </c>
      <c r="D26" s="3" t="s">
        <v>32</v>
      </c>
      <c r="E26" s="3" t="s">
        <v>21</v>
      </c>
      <c r="F26" s="4" t="s">
        <v>22</v>
      </c>
      <c r="G26" s="4" t="s">
        <v>23</v>
      </c>
      <c r="H26" s="4" t="s">
        <v>24</v>
      </c>
      <c r="I26" s="4" t="s">
        <v>25</v>
      </c>
      <c r="J26" s="5" t="s">
        <v>25</v>
      </c>
      <c r="K26" s="5" t="s">
        <v>175</v>
      </c>
      <c r="L26" s="5" t="s">
        <v>176</v>
      </c>
      <c r="M26" s="5"/>
      <c r="N26" s="5" t="s">
        <v>177</v>
      </c>
      <c r="O26" s="5" t="s">
        <v>178</v>
      </c>
      <c r="P26" s="4" t="str">
        <f t="shared" si="0"/>
        <v>Outstanding</v>
      </c>
      <c r="Q26" s="13" t="s">
        <v>25</v>
      </c>
    </row>
    <row r="27" spans="1:17" ht="60" customHeight="1" x14ac:dyDescent="0.35">
      <c r="A27" s="11" t="s">
        <v>131</v>
      </c>
      <c r="B27" s="2" t="s">
        <v>179</v>
      </c>
      <c r="C27" s="1" t="s">
        <v>180</v>
      </c>
      <c r="D27" s="3" t="s">
        <v>32</v>
      </c>
      <c r="E27" s="3" t="s">
        <v>21</v>
      </c>
      <c r="F27" s="4" t="s">
        <v>22</v>
      </c>
      <c r="G27" s="4" t="s">
        <v>23</v>
      </c>
      <c r="H27" s="4" t="s">
        <v>24</v>
      </c>
      <c r="I27" s="4" t="s">
        <v>25</v>
      </c>
      <c r="J27" s="5" t="s">
        <v>25</v>
      </c>
      <c r="K27" s="5" t="s">
        <v>181</v>
      </c>
      <c r="L27" s="5" t="s">
        <v>182</v>
      </c>
      <c r="M27" s="5"/>
      <c r="N27" s="5" t="s">
        <v>183</v>
      </c>
      <c r="O27" s="5" t="s">
        <v>184</v>
      </c>
      <c r="P27" s="4" t="str">
        <f t="shared" si="0"/>
        <v>Outstanding</v>
      </c>
      <c r="Q27" s="13" t="s">
        <v>25</v>
      </c>
    </row>
    <row r="28" spans="1:17" ht="60" customHeight="1" x14ac:dyDescent="0.35">
      <c r="A28" s="11" t="s">
        <v>131</v>
      </c>
      <c r="B28" s="2" t="s">
        <v>185</v>
      </c>
      <c r="C28" s="1" t="s">
        <v>186</v>
      </c>
      <c r="D28" s="3" t="s">
        <v>32</v>
      </c>
      <c r="E28" s="3" t="s">
        <v>21</v>
      </c>
      <c r="F28" s="4" t="s">
        <v>22</v>
      </c>
      <c r="G28" s="4" t="s">
        <v>23</v>
      </c>
      <c r="H28" s="4" t="s">
        <v>24</v>
      </c>
      <c r="I28" s="4" t="s">
        <v>25</v>
      </c>
      <c r="J28" s="5" t="s">
        <v>25</v>
      </c>
      <c r="K28" s="5" t="s">
        <v>187</v>
      </c>
      <c r="L28" s="5" t="s">
        <v>188</v>
      </c>
      <c r="M28" s="5"/>
      <c r="N28" s="5" t="s">
        <v>189</v>
      </c>
      <c r="O28" s="5" t="s">
        <v>190</v>
      </c>
      <c r="P28" s="4" t="str">
        <f t="shared" si="0"/>
        <v>Outstanding</v>
      </c>
      <c r="Q28" s="13" t="s">
        <v>25</v>
      </c>
    </row>
    <row r="29" spans="1:17" ht="60" customHeight="1" x14ac:dyDescent="0.35">
      <c r="A29" s="11" t="s">
        <v>131</v>
      </c>
      <c r="B29" s="2" t="s">
        <v>191</v>
      </c>
      <c r="C29" s="1" t="s">
        <v>192</v>
      </c>
      <c r="D29" s="3" t="s">
        <v>32</v>
      </c>
      <c r="E29" s="3" t="s">
        <v>21</v>
      </c>
      <c r="F29" s="4" t="s">
        <v>22</v>
      </c>
      <c r="G29" s="4" t="s">
        <v>23</v>
      </c>
      <c r="H29" s="4" t="s">
        <v>24</v>
      </c>
      <c r="I29" s="4" t="s">
        <v>25</v>
      </c>
      <c r="J29" s="5" t="s">
        <v>25</v>
      </c>
      <c r="K29" s="5" t="s">
        <v>193</v>
      </c>
      <c r="L29" s="5" t="s">
        <v>194</v>
      </c>
      <c r="M29" s="5"/>
      <c r="N29" s="5" t="s">
        <v>195</v>
      </c>
      <c r="O29" s="5" t="s">
        <v>62</v>
      </c>
      <c r="P29" s="4" t="str">
        <f t="shared" si="0"/>
        <v>Outstanding</v>
      </c>
      <c r="Q29" s="13" t="s">
        <v>25</v>
      </c>
    </row>
    <row r="30" spans="1:17" ht="60" customHeight="1" x14ac:dyDescent="0.35">
      <c r="A30" s="11" t="s">
        <v>131</v>
      </c>
      <c r="B30" s="2" t="s">
        <v>196</v>
      </c>
      <c r="C30" s="1" t="s">
        <v>197</v>
      </c>
      <c r="D30" s="3" t="s">
        <v>32</v>
      </c>
      <c r="E30" s="3" t="s">
        <v>21</v>
      </c>
      <c r="F30" s="4" t="s">
        <v>22</v>
      </c>
      <c r="G30" s="4" t="s">
        <v>23</v>
      </c>
      <c r="H30" s="4" t="s">
        <v>24</v>
      </c>
      <c r="I30" s="4" t="s">
        <v>25</v>
      </c>
      <c r="J30" s="5" t="s">
        <v>25</v>
      </c>
      <c r="K30" s="5" t="s">
        <v>198</v>
      </c>
      <c r="L30" s="5" t="s">
        <v>199</v>
      </c>
      <c r="M30" s="5"/>
      <c r="N30" s="5" t="s">
        <v>200</v>
      </c>
      <c r="O30" s="5" t="s">
        <v>201</v>
      </c>
      <c r="P30" s="4" t="str">
        <f t="shared" si="0"/>
        <v>Outstanding</v>
      </c>
      <c r="Q30" s="13" t="s">
        <v>25</v>
      </c>
    </row>
    <row r="31" spans="1:17" ht="60" customHeight="1" x14ac:dyDescent="0.35">
      <c r="A31" s="11" t="s">
        <v>131</v>
      </c>
      <c r="B31" s="2" t="s">
        <v>202</v>
      </c>
      <c r="C31" s="1" t="s">
        <v>203</v>
      </c>
      <c r="D31" s="3" t="s">
        <v>32</v>
      </c>
      <c r="E31" s="3" t="s">
        <v>21</v>
      </c>
      <c r="F31" s="4" t="s">
        <v>22</v>
      </c>
      <c r="G31" s="4" t="s">
        <v>23</v>
      </c>
      <c r="H31" s="4" t="s">
        <v>24</v>
      </c>
      <c r="I31" s="4" t="s">
        <v>25</v>
      </c>
      <c r="J31" s="5" t="s">
        <v>25</v>
      </c>
      <c r="K31" s="5" t="s">
        <v>204</v>
      </c>
      <c r="L31" s="5" t="s">
        <v>205</v>
      </c>
      <c r="M31" s="5"/>
      <c r="N31" s="5" t="s">
        <v>206</v>
      </c>
      <c r="O31" s="5" t="s">
        <v>207</v>
      </c>
      <c r="P31" s="4" t="str">
        <f t="shared" si="0"/>
        <v>Outstanding</v>
      </c>
      <c r="Q31" s="13" t="s">
        <v>25</v>
      </c>
    </row>
    <row r="32" spans="1:17" ht="60" customHeight="1" x14ac:dyDescent="0.35">
      <c r="A32" s="11" t="s">
        <v>131</v>
      </c>
      <c r="B32" s="2" t="s">
        <v>208</v>
      </c>
      <c r="C32" s="1" t="s">
        <v>209</v>
      </c>
      <c r="D32" s="3" t="s">
        <v>32</v>
      </c>
      <c r="E32" s="3" t="s">
        <v>21</v>
      </c>
      <c r="F32" s="4" t="s">
        <v>22</v>
      </c>
      <c r="G32" s="4" t="s">
        <v>23</v>
      </c>
      <c r="H32" s="4" t="s">
        <v>24</v>
      </c>
      <c r="I32" s="4" t="s">
        <v>25</v>
      </c>
      <c r="J32" s="5" t="s">
        <v>25</v>
      </c>
      <c r="K32" s="5" t="s">
        <v>210</v>
      </c>
      <c r="L32" s="5" t="s">
        <v>211</v>
      </c>
      <c r="M32" s="5"/>
      <c r="N32" s="5" t="s">
        <v>212</v>
      </c>
      <c r="O32" s="5" t="s">
        <v>62</v>
      </c>
      <c r="P32" s="4" t="str">
        <f t="shared" si="0"/>
        <v>Outstanding</v>
      </c>
      <c r="Q32" s="13" t="s">
        <v>25</v>
      </c>
    </row>
    <row r="33" spans="1:17" ht="60" customHeight="1" x14ac:dyDescent="0.35">
      <c r="A33" s="11" t="s">
        <v>213</v>
      </c>
      <c r="B33" s="2" t="s">
        <v>214</v>
      </c>
      <c r="C33" s="1" t="s">
        <v>215</v>
      </c>
      <c r="D33" s="3" t="s">
        <v>32</v>
      </c>
      <c r="E33" s="3" t="s">
        <v>21</v>
      </c>
      <c r="F33" s="4" t="s">
        <v>22</v>
      </c>
      <c r="G33" s="4" t="s">
        <v>23</v>
      </c>
      <c r="H33" s="4" t="s">
        <v>24</v>
      </c>
      <c r="I33" s="4" t="s">
        <v>25</v>
      </c>
      <c r="J33" s="5" t="s">
        <v>25</v>
      </c>
      <c r="K33" s="5" t="s">
        <v>216</v>
      </c>
      <c r="L33" s="5" t="s">
        <v>217</v>
      </c>
      <c r="M33" s="5"/>
      <c r="N33" s="5" t="s">
        <v>218</v>
      </c>
      <c r="O33" s="5" t="s">
        <v>219</v>
      </c>
      <c r="P33" s="4" t="str">
        <f t="shared" si="0"/>
        <v>Outstanding</v>
      </c>
      <c r="Q33" s="13" t="s">
        <v>25</v>
      </c>
    </row>
    <row r="34" spans="1:17" ht="60" customHeight="1" x14ac:dyDescent="0.35">
      <c r="A34" s="11" t="s">
        <v>213</v>
      </c>
      <c r="B34" s="2" t="s">
        <v>220</v>
      </c>
      <c r="C34" s="1" t="s">
        <v>221</v>
      </c>
      <c r="D34" s="3" t="s">
        <v>32</v>
      </c>
      <c r="E34" s="3" t="s">
        <v>21</v>
      </c>
      <c r="F34" s="4" t="s">
        <v>22</v>
      </c>
      <c r="G34" s="4" t="s">
        <v>23</v>
      </c>
      <c r="H34" s="4" t="s">
        <v>24</v>
      </c>
      <c r="I34" s="4" t="s">
        <v>25</v>
      </c>
      <c r="J34" s="5" t="s">
        <v>25</v>
      </c>
      <c r="K34" s="5" t="s">
        <v>222</v>
      </c>
      <c r="L34" s="5" t="s">
        <v>223</v>
      </c>
      <c r="M34" s="5"/>
      <c r="N34" s="5" t="s">
        <v>224</v>
      </c>
      <c r="O34" s="5" t="s">
        <v>225</v>
      </c>
      <c r="P34" s="4" t="str">
        <f t="shared" si="0"/>
        <v>Outstanding</v>
      </c>
      <c r="Q34" s="13" t="s">
        <v>25</v>
      </c>
    </row>
    <row r="35" spans="1:17" ht="60" customHeight="1" x14ac:dyDescent="0.35">
      <c r="A35" s="11" t="s">
        <v>213</v>
      </c>
      <c r="B35" s="2" t="s">
        <v>226</v>
      </c>
      <c r="C35" s="1" t="s">
        <v>227</v>
      </c>
      <c r="D35" s="3" t="s">
        <v>32</v>
      </c>
      <c r="E35" s="3" t="s">
        <v>21</v>
      </c>
      <c r="F35" s="4" t="s">
        <v>22</v>
      </c>
      <c r="G35" s="4" t="s">
        <v>23</v>
      </c>
      <c r="H35" s="4" t="s">
        <v>24</v>
      </c>
      <c r="I35" s="4" t="s">
        <v>25</v>
      </c>
      <c r="J35" s="5" t="s">
        <v>25</v>
      </c>
      <c r="K35" s="5" t="s">
        <v>228</v>
      </c>
      <c r="L35" s="5" t="s">
        <v>229</v>
      </c>
      <c r="M35" s="5"/>
      <c r="N35" s="5" t="s">
        <v>230</v>
      </c>
      <c r="O35" s="5" t="s">
        <v>231</v>
      </c>
      <c r="P35" s="4" t="str">
        <f t="shared" si="0"/>
        <v>Outstanding</v>
      </c>
      <c r="Q35" s="13" t="s">
        <v>25</v>
      </c>
    </row>
    <row r="36" spans="1:17" ht="60" customHeight="1" x14ac:dyDescent="0.35">
      <c r="A36" s="11" t="s">
        <v>213</v>
      </c>
      <c r="B36" s="2" t="s">
        <v>232</v>
      </c>
      <c r="C36" s="1" t="s">
        <v>233</v>
      </c>
      <c r="D36" s="3" t="s">
        <v>32</v>
      </c>
      <c r="E36" s="3" t="s">
        <v>21</v>
      </c>
      <c r="F36" s="4" t="s">
        <v>22</v>
      </c>
      <c r="G36" s="4" t="s">
        <v>23</v>
      </c>
      <c r="H36" s="4" t="s">
        <v>24</v>
      </c>
      <c r="I36" s="4" t="s">
        <v>25</v>
      </c>
      <c r="J36" s="5" t="s">
        <v>25</v>
      </c>
      <c r="K36" s="5" t="s">
        <v>234</v>
      </c>
      <c r="L36" s="5" t="s">
        <v>235</v>
      </c>
      <c r="M36" s="5"/>
      <c r="N36" s="5" t="s">
        <v>236</v>
      </c>
      <c r="O36" s="5" t="s">
        <v>237</v>
      </c>
      <c r="P36" s="4" t="str">
        <f t="shared" si="0"/>
        <v>Outstanding</v>
      </c>
      <c r="Q36" s="13" t="s">
        <v>25</v>
      </c>
    </row>
    <row r="37" spans="1:17" ht="60" customHeight="1" x14ac:dyDescent="0.35">
      <c r="A37" s="11" t="s">
        <v>213</v>
      </c>
      <c r="B37" s="2" t="s">
        <v>238</v>
      </c>
      <c r="C37" s="1" t="s">
        <v>239</v>
      </c>
      <c r="D37" s="3" t="s">
        <v>32</v>
      </c>
      <c r="E37" s="3" t="s">
        <v>21</v>
      </c>
      <c r="F37" s="4" t="s">
        <v>22</v>
      </c>
      <c r="G37" s="4" t="s">
        <v>23</v>
      </c>
      <c r="H37" s="4" t="s">
        <v>24</v>
      </c>
      <c r="I37" s="4" t="s">
        <v>25</v>
      </c>
      <c r="J37" s="5" t="s">
        <v>25</v>
      </c>
      <c r="K37" s="5" t="s">
        <v>240</v>
      </c>
      <c r="L37" s="5" t="s">
        <v>241</v>
      </c>
      <c r="M37" s="5"/>
      <c r="N37" s="5" t="s">
        <v>242</v>
      </c>
      <c r="O37" s="5"/>
      <c r="P37" s="4" t="str">
        <f t="shared" si="0"/>
        <v>Outstanding</v>
      </c>
      <c r="Q37" s="13" t="s">
        <v>25</v>
      </c>
    </row>
    <row r="38" spans="1:17" ht="60" customHeight="1" x14ac:dyDescent="0.35">
      <c r="A38" s="11" t="s">
        <v>213</v>
      </c>
      <c r="B38" s="2" t="s">
        <v>243</v>
      </c>
      <c r="C38" s="1" t="s">
        <v>244</v>
      </c>
      <c r="D38" s="3" t="s">
        <v>20</v>
      </c>
      <c r="E38" s="3" t="s">
        <v>21</v>
      </c>
      <c r="F38" s="4" t="s">
        <v>22</v>
      </c>
      <c r="G38" s="4" t="s">
        <v>23</v>
      </c>
      <c r="H38" s="4" t="s">
        <v>24</v>
      </c>
      <c r="I38" s="4" t="s">
        <v>25</v>
      </c>
      <c r="J38" s="5" t="s">
        <v>25</v>
      </c>
      <c r="K38" s="5" t="s">
        <v>245</v>
      </c>
      <c r="L38" s="5" t="s">
        <v>246</v>
      </c>
      <c r="M38" s="5"/>
      <c r="N38" s="5" t="s">
        <v>247</v>
      </c>
      <c r="O38" s="5" t="s">
        <v>72</v>
      </c>
      <c r="P38" s="4" t="str">
        <f t="shared" si="0"/>
        <v>Outstanding</v>
      </c>
      <c r="Q38" s="13" t="s">
        <v>25</v>
      </c>
    </row>
    <row r="39" spans="1:17" ht="60" customHeight="1" x14ac:dyDescent="0.35">
      <c r="A39" s="11" t="s">
        <v>213</v>
      </c>
      <c r="B39" s="2" t="s">
        <v>248</v>
      </c>
      <c r="C39" s="1" t="s">
        <v>249</v>
      </c>
      <c r="D39" s="3" t="s">
        <v>32</v>
      </c>
      <c r="E39" s="3" t="s">
        <v>21</v>
      </c>
      <c r="F39" s="4" t="s">
        <v>22</v>
      </c>
      <c r="G39" s="4" t="s">
        <v>23</v>
      </c>
      <c r="H39" s="4" t="s">
        <v>24</v>
      </c>
      <c r="I39" s="4" t="s">
        <v>25</v>
      </c>
      <c r="J39" s="5" t="s">
        <v>25</v>
      </c>
      <c r="K39" s="5" t="s">
        <v>250</v>
      </c>
      <c r="L39" s="5" t="s">
        <v>251</v>
      </c>
      <c r="M39" s="5" t="s">
        <v>252</v>
      </c>
      <c r="N39" s="5" t="s">
        <v>253</v>
      </c>
      <c r="O39" s="5" t="s">
        <v>254</v>
      </c>
      <c r="P39" s="4" t="str">
        <f t="shared" si="0"/>
        <v>Outstanding</v>
      </c>
      <c r="Q39" s="13" t="s">
        <v>25</v>
      </c>
    </row>
    <row r="40" spans="1:17" ht="60" customHeight="1" x14ac:dyDescent="0.35">
      <c r="A40" s="11" t="s">
        <v>213</v>
      </c>
      <c r="B40" s="2" t="s">
        <v>255</v>
      </c>
      <c r="C40" s="1" t="s">
        <v>256</v>
      </c>
      <c r="D40" s="3" t="s">
        <v>32</v>
      </c>
      <c r="E40" s="3" t="s">
        <v>21</v>
      </c>
      <c r="F40" s="4" t="s">
        <v>22</v>
      </c>
      <c r="G40" s="4" t="s">
        <v>23</v>
      </c>
      <c r="H40" s="4" t="s">
        <v>24</v>
      </c>
      <c r="I40" s="4" t="s">
        <v>25</v>
      </c>
      <c r="J40" s="5" t="s">
        <v>25</v>
      </c>
      <c r="K40" s="5" t="s">
        <v>257</v>
      </c>
      <c r="L40" s="5" t="s">
        <v>258</v>
      </c>
      <c r="M40" s="5" t="s">
        <v>259</v>
      </c>
      <c r="N40" s="5" t="s">
        <v>260</v>
      </c>
      <c r="O40" s="5" t="s">
        <v>261</v>
      </c>
      <c r="P40" s="4" t="str">
        <f t="shared" si="0"/>
        <v>Outstanding</v>
      </c>
      <c r="Q40" s="13" t="s">
        <v>25</v>
      </c>
    </row>
    <row r="41" spans="1:17" ht="60" customHeight="1" x14ac:dyDescent="0.35">
      <c r="A41" s="11" t="s">
        <v>262</v>
      </c>
      <c r="B41" s="2" t="s">
        <v>263</v>
      </c>
      <c r="C41" s="1" t="s">
        <v>264</v>
      </c>
      <c r="D41" s="3" t="s">
        <v>32</v>
      </c>
      <c r="E41" s="3" t="s">
        <v>21</v>
      </c>
      <c r="F41" s="4" t="s">
        <v>22</v>
      </c>
      <c r="G41" s="4" t="s">
        <v>23</v>
      </c>
      <c r="H41" s="4" t="s">
        <v>24</v>
      </c>
      <c r="I41" s="4" t="s">
        <v>25</v>
      </c>
      <c r="J41" s="5" t="s">
        <v>25</v>
      </c>
      <c r="K41" s="5" t="s">
        <v>265</v>
      </c>
      <c r="L41" s="5" t="s">
        <v>266</v>
      </c>
      <c r="M41" s="5"/>
      <c r="N41" s="5" t="s">
        <v>267</v>
      </c>
      <c r="O41" s="5"/>
      <c r="P41" s="4" t="str">
        <f t="shared" si="0"/>
        <v>Outstanding</v>
      </c>
      <c r="Q41" s="13" t="s">
        <v>25</v>
      </c>
    </row>
    <row r="42" spans="1:17" ht="60" customHeight="1" x14ac:dyDescent="0.35">
      <c r="A42" s="11" t="s">
        <v>262</v>
      </c>
      <c r="B42" s="2" t="s">
        <v>268</v>
      </c>
      <c r="C42" s="1" t="s">
        <v>269</v>
      </c>
      <c r="D42" s="3" t="s">
        <v>32</v>
      </c>
      <c r="E42" s="3" t="s">
        <v>21</v>
      </c>
      <c r="F42" s="4" t="s">
        <v>22</v>
      </c>
      <c r="G42" s="4" t="s">
        <v>23</v>
      </c>
      <c r="H42" s="4" t="s">
        <v>24</v>
      </c>
      <c r="I42" s="4" t="s">
        <v>25</v>
      </c>
      <c r="J42" s="5" t="s">
        <v>25</v>
      </c>
      <c r="K42" s="5" t="s">
        <v>270</v>
      </c>
      <c r="L42" s="5" t="s">
        <v>271</v>
      </c>
      <c r="M42" s="5" t="s">
        <v>272</v>
      </c>
      <c r="N42" s="5" t="s">
        <v>273</v>
      </c>
      <c r="O42" s="5"/>
      <c r="P42" s="4" t="str">
        <f t="shared" si="0"/>
        <v>Outstanding</v>
      </c>
      <c r="Q42" s="13" t="s">
        <v>25</v>
      </c>
    </row>
    <row r="43" spans="1:17" ht="60" customHeight="1" x14ac:dyDescent="0.35">
      <c r="A43" s="11" t="s">
        <v>262</v>
      </c>
      <c r="B43" s="2" t="s">
        <v>274</v>
      </c>
      <c r="C43" s="1" t="s">
        <v>275</v>
      </c>
      <c r="D43" s="3" t="s">
        <v>20</v>
      </c>
      <c r="E43" s="3" t="s">
        <v>21</v>
      </c>
      <c r="F43" s="4" t="s">
        <v>22</v>
      </c>
      <c r="G43" s="4" t="s">
        <v>23</v>
      </c>
      <c r="H43" s="4" t="s">
        <v>24</v>
      </c>
      <c r="I43" s="4" t="s">
        <v>25</v>
      </c>
      <c r="J43" s="5" t="s">
        <v>25</v>
      </c>
      <c r="K43" s="5" t="s">
        <v>276</v>
      </c>
      <c r="L43" s="5" t="s">
        <v>277</v>
      </c>
      <c r="M43" s="5" t="s">
        <v>278</v>
      </c>
      <c r="N43" s="5" t="s">
        <v>279</v>
      </c>
      <c r="O43" s="5" t="s">
        <v>280</v>
      </c>
      <c r="P43" s="4" t="str">
        <f t="shared" si="0"/>
        <v>Outstanding</v>
      </c>
      <c r="Q43" s="13" t="s">
        <v>25</v>
      </c>
    </row>
    <row r="44" spans="1:17" ht="60" customHeight="1" x14ac:dyDescent="0.35">
      <c r="A44" s="11" t="s">
        <v>262</v>
      </c>
      <c r="B44" s="2" t="s">
        <v>281</v>
      </c>
      <c r="C44" s="1" t="s">
        <v>282</v>
      </c>
      <c r="D44" s="3" t="s">
        <v>32</v>
      </c>
      <c r="E44" s="3" t="s">
        <v>21</v>
      </c>
      <c r="F44" s="4" t="s">
        <v>22</v>
      </c>
      <c r="G44" s="4" t="s">
        <v>23</v>
      </c>
      <c r="H44" s="4" t="s">
        <v>24</v>
      </c>
      <c r="I44" s="4" t="s">
        <v>25</v>
      </c>
      <c r="J44" s="5" t="s">
        <v>25</v>
      </c>
      <c r="K44" s="5" t="s">
        <v>283</v>
      </c>
      <c r="L44" s="5" t="s">
        <v>284</v>
      </c>
      <c r="M44" s="5" t="s">
        <v>285</v>
      </c>
      <c r="N44" s="5" t="s">
        <v>286</v>
      </c>
      <c r="O44" s="5"/>
      <c r="P44" s="4" t="str">
        <f t="shared" si="0"/>
        <v>Outstanding</v>
      </c>
      <c r="Q44" s="13" t="s">
        <v>25</v>
      </c>
    </row>
    <row r="45" spans="1:17" ht="60" customHeight="1" x14ac:dyDescent="0.35">
      <c r="A45" s="11" t="s">
        <v>262</v>
      </c>
      <c r="B45" s="2" t="s">
        <v>287</v>
      </c>
      <c r="C45" s="1" t="s">
        <v>288</v>
      </c>
      <c r="D45" s="3" t="s">
        <v>32</v>
      </c>
      <c r="E45" s="3" t="s">
        <v>21</v>
      </c>
      <c r="F45" s="4" t="s">
        <v>22</v>
      </c>
      <c r="G45" s="4" t="s">
        <v>23</v>
      </c>
      <c r="H45" s="4" t="s">
        <v>24</v>
      </c>
      <c r="I45" s="4" t="s">
        <v>25</v>
      </c>
      <c r="J45" s="5" t="s">
        <v>25</v>
      </c>
      <c r="K45" s="5" t="s">
        <v>289</v>
      </c>
      <c r="L45" s="5" t="s">
        <v>290</v>
      </c>
      <c r="M45" s="5" t="s">
        <v>291</v>
      </c>
      <c r="N45" s="5" t="s">
        <v>292</v>
      </c>
      <c r="O45" s="5" t="s">
        <v>293</v>
      </c>
      <c r="P45" s="4" t="str">
        <f t="shared" si="0"/>
        <v>Outstanding</v>
      </c>
      <c r="Q45" s="13" t="s">
        <v>25</v>
      </c>
    </row>
    <row r="46" spans="1:17" ht="60" customHeight="1" x14ac:dyDescent="0.35">
      <c r="A46" s="11" t="s">
        <v>262</v>
      </c>
      <c r="B46" s="2" t="s">
        <v>294</v>
      </c>
      <c r="C46" s="1" t="s">
        <v>295</v>
      </c>
      <c r="D46" s="3" t="s">
        <v>32</v>
      </c>
      <c r="E46" s="3" t="s">
        <v>21</v>
      </c>
      <c r="F46" s="4" t="s">
        <v>22</v>
      </c>
      <c r="G46" s="4" t="s">
        <v>23</v>
      </c>
      <c r="H46" s="4" t="s">
        <v>24</v>
      </c>
      <c r="I46" s="4" t="s">
        <v>25</v>
      </c>
      <c r="J46" s="5" t="s">
        <v>25</v>
      </c>
      <c r="K46" s="5" t="s">
        <v>296</v>
      </c>
      <c r="L46" s="5" t="s">
        <v>297</v>
      </c>
      <c r="M46" s="5" t="s">
        <v>298</v>
      </c>
      <c r="N46" s="5" t="s">
        <v>299</v>
      </c>
      <c r="O46" s="5"/>
      <c r="P46" s="4" t="str">
        <f t="shared" si="0"/>
        <v>Outstanding</v>
      </c>
      <c r="Q46" s="13" t="s">
        <v>25</v>
      </c>
    </row>
    <row r="47" spans="1:17" ht="60" customHeight="1" x14ac:dyDescent="0.35">
      <c r="A47" s="11" t="s">
        <v>262</v>
      </c>
      <c r="B47" s="2" t="s">
        <v>300</v>
      </c>
      <c r="C47" s="1" t="s">
        <v>301</v>
      </c>
      <c r="D47" s="3" t="s">
        <v>32</v>
      </c>
      <c r="E47" s="3" t="s">
        <v>21</v>
      </c>
      <c r="F47" s="4" t="s">
        <v>22</v>
      </c>
      <c r="G47" s="4" t="s">
        <v>23</v>
      </c>
      <c r="H47" s="4" t="s">
        <v>24</v>
      </c>
      <c r="I47" s="4" t="s">
        <v>25</v>
      </c>
      <c r="J47" s="5" t="s">
        <v>25</v>
      </c>
      <c r="K47" s="5" t="s">
        <v>302</v>
      </c>
      <c r="L47" s="5" t="s">
        <v>303</v>
      </c>
      <c r="M47" s="5" t="s">
        <v>304</v>
      </c>
      <c r="N47" s="5" t="s">
        <v>305</v>
      </c>
      <c r="O47" s="5"/>
      <c r="P47" s="4" t="str">
        <f t="shared" si="0"/>
        <v>Outstanding</v>
      </c>
      <c r="Q47" s="13" t="s">
        <v>25</v>
      </c>
    </row>
    <row r="48" spans="1:17" ht="60" customHeight="1" x14ac:dyDescent="0.35">
      <c r="A48" s="11" t="s">
        <v>262</v>
      </c>
      <c r="B48" s="2" t="s">
        <v>306</v>
      </c>
      <c r="C48" s="1" t="s">
        <v>307</v>
      </c>
      <c r="D48" s="3" t="s">
        <v>32</v>
      </c>
      <c r="E48" s="3" t="s">
        <v>21</v>
      </c>
      <c r="F48" s="4" t="s">
        <v>22</v>
      </c>
      <c r="G48" s="4" t="s">
        <v>23</v>
      </c>
      <c r="H48" s="4" t="s">
        <v>24</v>
      </c>
      <c r="I48" s="4" t="s">
        <v>25</v>
      </c>
      <c r="J48" s="5" t="s">
        <v>25</v>
      </c>
      <c r="K48" s="5" t="s">
        <v>308</v>
      </c>
      <c r="L48" s="5" t="s">
        <v>309</v>
      </c>
      <c r="M48" s="5" t="s">
        <v>310</v>
      </c>
      <c r="N48" s="5" t="s">
        <v>311</v>
      </c>
      <c r="O48" s="5"/>
      <c r="P48" s="4" t="str">
        <f t="shared" si="0"/>
        <v>Outstanding</v>
      </c>
      <c r="Q48" s="13" t="s">
        <v>25</v>
      </c>
    </row>
    <row r="49" spans="1:17" ht="60" customHeight="1" x14ac:dyDescent="0.35">
      <c r="A49" s="11" t="s">
        <v>312</v>
      </c>
      <c r="B49" s="2" t="s">
        <v>313</v>
      </c>
      <c r="C49" s="1" t="s">
        <v>314</v>
      </c>
      <c r="D49" s="3" t="s">
        <v>32</v>
      </c>
      <c r="E49" s="3" t="s">
        <v>21</v>
      </c>
      <c r="F49" s="4" t="s">
        <v>22</v>
      </c>
      <c r="G49" s="4" t="s">
        <v>23</v>
      </c>
      <c r="H49" s="4" t="s">
        <v>24</v>
      </c>
      <c r="I49" s="4" t="s">
        <v>25</v>
      </c>
      <c r="J49" s="5" t="s">
        <v>25</v>
      </c>
      <c r="K49" s="5" t="s">
        <v>315</v>
      </c>
      <c r="L49" s="5" t="s">
        <v>316</v>
      </c>
      <c r="M49" s="5" t="s">
        <v>317</v>
      </c>
      <c r="N49" s="5" t="s">
        <v>318</v>
      </c>
      <c r="O49" s="5"/>
      <c r="P49" s="4" t="str">
        <f t="shared" si="0"/>
        <v>Outstanding</v>
      </c>
      <c r="Q49" s="13" t="s">
        <v>25</v>
      </c>
    </row>
    <row r="50" spans="1:17" ht="60" customHeight="1" x14ac:dyDescent="0.35">
      <c r="A50" s="11" t="s">
        <v>312</v>
      </c>
      <c r="B50" s="2" t="s">
        <v>319</v>
      </c>
      <c r="C50" s="1" t="s">
        <v>320</v>
      </c>
      <c r="D50" s="3" t="s">
        <v>32</v>
      </c>
      <c r="E50" s="3" t="s">
        <v>21</v>
      </c>
      <c r="F50" s="4" t="s">
        <v>22</v>
      </c>
      <c r="G50" s="4" t="s">
        <v>23</v>
      </c>
      <c r="H50" s="4" t="s">
        <v>24</v>
      </c>
      <c r="I50" s="4" t="s">
        <v>25</v>
      </c>
      <c r="J50" s="5" t="s">
        <v>25</v>
      </c>
      <c r="K50" s="5" t="s">
        <v>321</v>
      </c>
      <c r="L50" s="5" t="s">
        <v>322</v>
      </c>
      <c r="M50" s="5"/>
      <c r="N50" s="5" t="s">
        <v>323</v>
      </c>
      <c r="O50" s="5"/>
      <c r="P50" s="4" t="str">
        <f t="shared" si="0"/>
        <v>Outstanding</v>
      </c>
      <c r="Q50" s="13" t="s">
        <v>25</v>
      </c>
    </row>
    <row r="51" spans="1:17" ht="60" customHeight="1" x14ac:dyDescent="0.35">
      <c r="A51" s="11" t="s">
        <v>312</v>
      </c>
      <c r="B51" s="2" t="s">
        <v>324</v>
      </c>
      <c r="C51" s="1" t="s">
        <v>325</v>
      </c>
      <c r="D51" s="3" t="s">
        <v>32</v>
      </c>
      <c r="E51" s="3" t="s">
        <v>21</v>
      </c>
      <c r="F51" s="4" t="s">
        <v>22</v>
      </c>
      <c r="G51" s="4" t="s">
        <v>23</v>
      </c>
      <c r="H51" s="4" t="s">
        <v>24</v>
      </c>
      <c r="I51" s="4" t="s">
        <v>25</v>
      </c>
      <c r="J51" s="5" t="s">
        <v>25</v>
      </c>
      <c r="K51" s="5" t="s">
        <v>326</v>
      </c>
      <c r="L51" s="5" t="s">
        <v>327</v>
      </c>
      <c r="M51" s="5" t="s">
        <v>328</v>
      </c>
      <c r="N51" s="5" t="s">
        <v>329</v>
      </c>
      <c r="O51" s="5" t="s">
        <v>330</v>
      </c>
      <c r="P51" s="4" t="str">
        <f t="shared" si="0"/>
        <v>Outstanding</v>
      </c>
      <c r="Q51" s="13" t="s">
        <v>25</v>
      </c>
    </row>
    <row r="52" spans="1:17" ht="60" customHeight="1" x14ac:dyDescent="0.35">
      <c r="A52" s="11" t="s">
        <v>312</v>
      </c>
      <c r="B52" s="2" t="s">
        <v>331</v>
      </c>
      <c r="C52" s="1" t="s">
        <v>332</v>
      </c>
      <c r="D52" s="3" t="s">
        <v>32</v>
      </c>
      <c r="E52" s="3" t="s">
        <v>21</v>
      </c>
      <c r="F52" s="4" t="s">
        <v>22</v>
      </c>
      <c r="G52" s="4" t="s">
        <v>23</v>
      </c>
      <c r="H52" s="4" t="s">
        <v>24</v>
      </c>
      <c r="I52" s="4" t="s">
        <v>25</v>
      </c>
      <c r="J52" s="5" t="s">
        <v>25</v>
      </c>
      <c r="K52" s="5" t="s">
        <v>333</v>
      </c>
      <c r="L52" s="5" t="s">
        <v>334</v>
      </c>
      <c r="M52" s="5" t="s">
        <v>335</v>
      </c>
      <c r="N52" s="5" t="s">
        <v>336</v>
      </c>
      <c r="O52" s="5" t="s">
        <v>337</v>
      </c>
      <c r="P52" s="4" t="str">
        <f t="shared" si="0"/>
        <v>Outstanding</v>
      </c>
      <c r="Q52" s="13" t="s">
        <v>25</v>
      </c>
    </row>
    <row r="53" spans="1:17" ht="60" customHeight="1" x14ac:dyDescent="0.35">
      <c r="A53" s="11" t="s">
        <v>312</v>
      </c>
      <c r="B53" s="2" t="s">
        <v>338</v>
      </c>
      <c r="C53" s="1" t="s">
        <v>339</v>
      </c>
      <c r="D53" s="3" t="s">
        <v>32</v>
      </c>
      <c r="E53" s="3" t="s">
        <v>21</v>
      </c>
      <c r="F53" s="4" t="s">
        <v>22</v>
      </c>
      <c r="G53" s="4" t="s">
        <v>23</v>
      </c>
      <c r="H53" s="4" t="s">
        <v>24</v>
      </c>
      <c r="I53" s="4" t="s">
        <v>25</v>
      </c>
      <c r="J53" s="5" t="s">
        <v>25</v>
      </c>
      <c r="K53" s="5" t="s">
        <v>340</v>
      </c>
      <c r="L53" s="5" t="s">
        <v>341</v>
      </c>
      <c r="M53" s="5" t="s">
        <v>342</v>
      </c>
      <c r="N53" s="5" t="s">
        <v>343</v>
      </c>
      <c r="O53" s="5" t="s">
        <v>280</v>
      </c>
      <c r="P53" s="4" t="str">
        <f t="shared" si="0"/>
        <v>Outstanding</v>
      </c>
      <c r="Q53" s="13" t="s">
        <v>25</v>
      </c>
    </row>
    <row r="54" spans="1:17" ht="60" customHeight="1" x14ac:dyDescent="0.35">
      <c r="A54" s="11" t="s">
        <v>344</v>
      </c>
      <c r="B54" s="2" t="s">
        <v>345</v>
      </c>
      <c r="C54" s="1" t="s">
        <v>346</v>
      </c>
      <c r="D54" s="3" t="s">
        <v>32</v>
      </c>
      <c r="E54" s="3" t="s">
        <v>21</v>
      </c>
      <c r="F54" s="4" t="s">
        <v>22</v>
      </c>
      <c r="G54" s="4" t="s">
        <v>23</v>
      </c>
      <c r="H54" s="4" t="s">
        <v>24</v>
      </c>
      <c r="I54" s="4" t="s">
        <v>25</v>
      </c>
      <c r="J54" s="5" t="s">
        <v>25</v>
      </c>
      <c r="K54" s="5" t="s">
        <v>347</v>
      </c>
      <c r="L54" s="5" t="s">
        <v>348</v>
      </c>
      <c r="M54" s="5"/>
      <c r="N54" s="5" t="s">
        <v>349</v>
      </c>
      <c r="O54" s="5"/>
      <c r="P54" s="4" t="str">
        <f t="shared" si="0"/>
        <v>Outstanding</v>
      </c>
      <c r="Q54" s="13" t="s">
        <v>25</v>
      </c>
    </row>
    <row r="55" spans="1:17" ht="60" customHeight="1" x14ac:dyDescent="0.35">
      <c r="A55" s="11" t="s">
        <v>344</v>
      </c>
      <c r="B55" s="2" t="s">
        <v>350</v>
      </c>
      <c r="C55" s="1" t="s">
        <v>351</v>
      </c>
      <c r="D55" s="3" t="s">
        <v>32</v>
      </c>
      <c r="E55" s="3" t="s">
        <v>21</v>
      </c>
      <c r="F55" s="4" t="s">
        <v>22</v>
      </c>
      <c r="G55" s="4" t="s">
        <v>23</v>
      </c>
      <c r="H55" s="4" t="s">
        <v>24</v>
      </c>
      <c r="I55" s="4" t="s">
        <v>25</v>
      </c>
      <c r="J55" s="5" t="s">
        <v>25</v>
      </c>
      <c r="K55" s="5" t="s">
        <v>352</v>
      </c>
      <c r="L55" s="5" t="s">
        <v>353</v>
      </c>
      <c r="M55" s="5"/>
      <c r="N55" s="5" t="s">
        <v>354</v>
      </c>
      <c r="O55" s="5"/>
      <c r="P55" s="4" t="str">
        <f t="shared" si="0"/>
        <v>Outstanding</v>
      </c>
      <c r="Q55" s="13" t="s">
        <v>25</v>
      </c>
    </row>
    <row r="56" spans="1:17" ht="60" customHeight="1" x14ac:dyDescent="0.35">
      <c r="A56" s="11" t="s">
        <v>344</v>
      </c>
      <c r="B56" s="2" t="s">
        <v>355</v>
      </c>
      <c r="C56" s="1" t="s">
        <v>356</v>
      </c>
      <c r="D56" s="3" t="s">
        <v>32</v>
      </c>
      <c r="E56" s="3" t="s">
        <v>21</v>
      </c>
      <c r="F56" s="4" t="s">
        <v>22</v>
      </c>
      <c r="G56" s="4" t="s">
        <v>23</v>
      </c>
      <c r="H56" s="4" t="s">
        <v>24</v>
      </c>
      <c r="I56" s="4" t="s">
        <v>25</v>
      </c>
      <c r="J56" s="5" t="s">
        <v>25</v>
      </c>
      <c r="K56" s="5" t="s">
        <v>357</v>
      </c>
      <c r="L56" s="5" t="s">
        <v>358</v>
      </c>
      <c r="M56" s="5"/>
      <c r="N56" s="5" t="s">
        <v>359</v>
      </c>
      <c r="O56" s="5"/>
      <c r="P56" s="4" t="str">
        <f t="shared" si="0"/>
        <v>Outstanding</v>
      </c>
      <c r="Q56" s="13" t="s">
        <v>25</v>
      </c>
    </row>
    <row r="57" spans="1:17" ht="60" customHeight="1" x14ac:dyDescent="0.35">
      <c r="A57" s="11" t="s">
        <v>344</v>
      </c>
      <c r="B57" s="2" t="s">
        <v>360</v>
      </c>
      <c r="C57" s="1" t="s">
        <v>361</v>
      </c>
      <c r="D57" s="3" t="s">
        <v>32</v>
      </c>
      <c r="E57" s="3" t="s">
        <v>21</v>
      </c>
      <c r="F57" s="4" t="s">
        <v>22</v>
      </c>
      <c r="G57" s="4" t="s">
        <v>23</v>
      </c>
      <c r="H57" s="4" t="s">
        <v>24</v>
      </c>
      <c r="I57" s="4" t="s">
        <v>25</v>
      </c>
      <c r="J57" s="5" t="s">
        <v>25</v>
      </c>
      <c r="K57" s="5" t="s">
        <v>362</v>
      </c>
      <c r="L57" s="5" t="s">
        <v>363</v>
      </c>
      <c r="M57" s="5"/>
      <c r="N57" s="5" t="s">
        <v>364</v>
      </c>
      <c r="O57" s="5"/>
      <c r="P57" s="4" t="str">
        <f t="shared" si="0"/>
        <v>Outstanding</v>
      </c>
      <c r="Q57" s="13" t="s">
        <v>25</v>
      </c>
    </row>
    <row r="58" spans="1:17" ht="60" customHeight="1" x14ac:dyDescent="0.35">
      <c r="A58" s="11" t="s">
        <v>344</v>
      </c>
      <c r="B58" s="2" t="s">
        <v>365</v>
      </c>
      <c r="C58" s="1" t="s">
        <v>366</v>
      </c>
      <c r="D58" s="3" t="s">
        <v>32</v>
      </c>
      <c r="E58" s="3" t="s">
        <v>21</v>
      </c>
      <c r="F58" s="4" t="s">
        <v>22</v>
      </c>
      <c r="G58" s="4" t="s">
        <v>23</v>
      </c>
      <c r="H58" s="4" t="s">
        <v>24</v>
      </c>
      <c r="I58" s="4" t="s">
        <v>25</v>
      </c>
      <c r="J58" s="5" t="s">
        <v>25</v>
      </c>
      <c r="K58" s="5" t="s">
        <v>367</v>
      </c>
      <c r="L58" s="5" t="s">
        <v>368</v>
      </c>
      <c r="M58" s="5"/>
      <c r="N58" s="5" t="s">
        <v>369</v>
      </c>
      <c r="O58" s="5"/>
      <c r="P58" s="4" t="str">
        <f t="shared" si="0"/>
        <v>Outstanding</v>
      </c>
      <c r="Q58" s="13" t="s">
        <v>25</v>
      </c>
    </row>
    <row r="59" spans="1:17" ht="60" customHeight="1" x14ac:dyDescent="0.35">
      <c r="A59" s="11" t="s">
        <v>344</v>
      </c>
      <c r="B59" s="2" t="s">
        <v>370</v>
      </c>
      <c r="C59" s="1" t="s">
        <v>371</v>
      </c>
      <c r="D59" s="3" t="s">
        <v>32</v>
      </c>
      <c r="E59" s="3" t="s">
        <v>21</v>
      </c>
      <c r="F59" s="4" t="s">
        <v>22</v>
      </c>
      <c r="G59" s="4" t="s">
        <v>23</v>
      </c>
      <c r="H59" s="4" t="s">
        <v>24</v>
      </c>
      <c r="I59" s="4" t="s">
        <v>25</v>
      </c>
      <c r="J59" s="5" t="s">
        <v>25</v>
      </c>
      <c r="K59" s="5" t="s">
        <v>372</v>
      </c>
      <c r="L59" s="5" t="s">
        <v>373</v>
      </c>
      <c r="M59" s="5"/>
      <c r="N59" s="5" t="s">
        <v>374</v>
      </c>
      <c r="O59" s="5"/>
      <c r="P59" s="4" t="str">
        <f t="shared" si="0"/>
        <v>Outstanding</v>
      </c>
      <c r="Q59" s="13" t="s">
        <v>25</v>
      </c>
    </row>
    <row r="60" spans="1:17" ht="60" customHeight="1" x14ac:dyDescent="0.35">
      <c r="A60" s="11" t="s">
        <v>344</v>
      </c>
      <c r="B60" s="2" t="s">
        <v>375</v>
      </c>
      <c r="C60" s="1" t="s">
        <v>376</v>
      </c>
      <c r="D60" s="3" t="s">
        <v>32</v>
      </c>
      <c r="E60" s="3" t="s">
        <v>21</v>
      </c>
      <c r="F60" s="4" t="s">
        <v>22</v>
      </c>
      <c r="G60" s="4" t="s">
        <v>23</v>
      </c>
      <c r="H60" s="4" t="s">
        <v>24</v>
      </c>
      <c r="I60" s="4" t="s">
        <v>25</v>
      </c>
      <c r="J60" s="5" t="s">
        <v>25</v>
      </c>
      <c r="K60" s="5" t="s">
        <v>377</v>
      </c>
      <c r="L60" s="5" t="s">
        <v>378</v>
      </c>
      <c r="M60" s="5"/>
      <c r="N60" s="5" t="s">
        <v>379</v>
      </c>
      <c r="O60" s="5"/>
      <c r="P60" s="4" t="str">
        <f t="shared" si="0"/>
        <v>Outstanding</v>
      </c>
      <c r="Q60" s="13" t="s">
        <v>25</v>
      </c>
    </row>
    <row r="61" spans="1:17" ht="60" customHeight="1" x14ac:dyDescent="0.35">
      <c r="A61" s="11" t="s">
        <v>344</v>
      </c>
      <c r="B61" s="2" t="s">
        <v>380</v>
      </c>
      <c r="C61" s="1" t="s">
        <v>381</v>
      </c>
      <c r="D61" s="3" t="s">
        <v>32</v>
      </c>
      <c r="E61" s="3" t="s">
        <v>21</v>
      </c>
      <c r="F61" s="4" t="s">
        <v>22</v>
      </c>
      <c r="G61" s="4" t="s">
        <v>23</v>
      </c>
      <c r="H61" s="4" t="s">
        <v>24</v>
      </c>
      <c r="I61" s="4" t="s">
        <v>25</v>
      </c>
      <c r="J61" s="5" t="s">
        <v>25</v>
      </c>
      <c r="K61" s="5" t="s">
        <v>382</v>
      </c>
      <c r="L61" s="5" t="s">
        <v>383</v>
      </c>
      <c r="M61" s="5"/>
      <c r="N61" s="5" t="s">
        <v>384</v>
      </c>
      <c r="O61" s="5"/>
      <c r="P61" s="4" t="str">
        <f t="shared" si="0"/>
        <v>Outstanding</v>
      </c>
      <c r="Q61" s="13" t="s">
        <v>25</v>
      </c>
    </row>
    <row r="62" spans="1:17" ht="60" customHeight="1" x14ac:dyDescent="0.35">
      <c r="A62" s="11" t="s">
        <v>344</v>
      </c>
      <c r="B62" s="2" t="s">
        <v>385</v>
      </c>
      <c r="C62" s="1" t="s">
        <v>386</v>
      </c>
      <c r="D62" s="3" t="s">
        <v>32</v>
      </c>
      <c r="E62" s="3" t="s">
        <v>21</v>
      </c>
      <c r="F62" s="4" t="s">
        <v>22</v>
      </c>
      <c r="G62" s="4" t="s">
        <v>23</v>
      </c>
      <c r="H62" s="4" t="s">
        <v>24</v>
      </c>
      <c r="I62" s="4" t="s">
        <v>25</v>
      </c>
      <c r="J62" s="5" t="s">
        <v>25</v>
      </c>
      <c r="K62" s="5" t="s">
        <v>387</v>
      </c>
      <c r="L62" s="5" t="s">
        <v>388</v>
      </c>
      <c r="M62" s="5"/>
      <c r="N62" s="5" t="s">
        <v>389</v>
      </c>
      <c r="O62" s="5"/>
      <c r="P62" s="4" t="str">
        <f t="shared" si="0"/>
        <v>Outstanding</v>
      </c>
      <c r="Q62" s="13" t="s">
        <v>25</v>
      </c>
    </row>
    <row r="63" spans="1:17" ht="60" customHeight="1" x14ac:dyDescent="0.35">
      <c r="A63" s="11" t="s">
        <v>344</v>
      </c>
      <c r="B63" s="2" t="s">
        <v>390</v>
      </c>
      <c r="C63" s="1" t="s">
        <v>391</v>
      </c>
      <c r="D63" s="3" t="s">
        <v>32</v>
      </c>
      <c r="E63" s="3" t="s">
        <v>21</v>
      </c>
      <c r="F63" s="4" t="s">
        <v>22</v>
      </c>
      <c r="G63" s="4" t="s">
        <v>23</v>
      </c>
      <c r="H63" s="4" t="s">
        <v>24</v>
      </c>
      <c r="I63" s="4" t="s">
        <v>25</v>
      </c>
      <c r="J63" s="5" t="s">
        <v>25</v>
      </c>
      <c r="K63" s="5" t="s">
        <v>392</v>
      </c>
      <c r="L63" s="5" t="s">
        <v>393</v>
      </c>
      <c r="M63" s="5"/>
      <c r="N63" s="5" t="s">
        <v>394</v>
      </c>
      <c r="O63" s="5"/>
      <c r="P63" s="4" t="str">
        <f t="shared" si="0"/>
        <v>Outstanding</v>
      </c>
      <c r="Q63" s="13" t="s">
        <v>25</v>
      </c>
    </row>
    <row r="64" spans="1:17" ht="60" customHeight="1" x14ac:dyDescent="0.35">
      <c r="A64" s="11" t="s">
        <v>344</v>
      </c>
      <c r="B64" s="2" t="s">
        <v>395</v>
      </c>
      <c r="C64" s="1" t="s">
        <v>396</v>
      </c>
      <c r="D64" s="3" t="s">
        <v>32</v>
      </c>
      <c r="E64" s="3" t="s">
        <v>21</v>
      </c>
      <c r="F64" s="4" t="s">
        <v>22</v>
      </c>
      <c r="G64" s="4" t="s">
        <v>23</v>
      </c>
      <c r="H64" s="4" t="s">
        <v>24</v>
      </c>
      <c r="I64" s="4" t="s">
        <v>25</v>
      </c>
      <c r="J64" s="5" t="s">
        <v>25</v>
      </c>
      <c r="K64" s="5" t="s">
        <v>397</v>
      </c>
      <c r="L64" s="5" t="s">
        <v>398</v>
      </c>
      <c r="M64" s="5"/>
      <c r="N64" s="5" t="s">
        <v>399</v>
      </c>
      <c r="O64" s="5"/>
      <c r="P64" s="4" t="str">
        <f t="shared" si="0"/>
        <v>Outstanding</v>
      </c>
      <c r="Q64" s="13" t="s">
        <v>25</v>
      </c>
    </row>
    <row r="65" spans="1:17" ht="60" customHeight="1" x14ac:dyDescent="0.35">
      <c r="A65" s="11" t="s">
        <v>400</v>
      </c>
      <c r="B65" s="2" t="s">
        <v>401</v>
      </c>
      <c r="C65" s="1" t="s">
        <v>402</v>
      </c>
      <c r="D65" s="3" t="s">
        <v>32</v>
      </c>
      <c r="E65" s="3" t="s">
        <v>21</v>
      </c>
      <c r="F65" s="4" t="s">
        <v>22</v>
      </c>
      <c r="G65" s="4" t="s">
        <v>23</v>
      </c>
      <c r="H65" s="4" t="s">
        <v>24</v>
      </c>
      <c r="I65" s="4" t="s">
        <v>25</v>
      </c>
      <c r="J65" s="5" t="s">
        <v>25</v>
      </c>
      <c r="K65" s="5" t="s">
        <v>403</v>
      </c>
      <c r="L65" s="5" t="s">
        <v>404</v>
      </c>
      <c r="M65" s="5"/>
      <c r="N65" s="5" t="s">
        <v>405</v>
      </c>
      <c r="O65" s="5"/>
      <c r="P65" s="4" t="str">
        <f t="shared" si="0"/>
        <v>Outstanding</v>
      </c>
      <c r="Q65" s="13" t="s">
        <v>25</v>
      </c>
    </row>
    <row r="66" spans="1:17" ht="60" customHeight="1" x14ac:dyDescent="0.35">
      <c r="A66" s="11" t="s">
        <v>400</v>
      </c>
      <c r="B66" s="2" t="s">
        <v>406</v>
      </c>
      <c r="C66" s="1" t="s">
        <v>407</v>
      </c>
      <c r="D66" s="3" t="s">
        <v>32</v>
      </c>
      <c r="E66" s="3" t="s">
        <v>21</v>
      </c>
      <c r="F66" s="4" t="s">
        <v>22</v>
      </c>
      <c r="G66" s="4" t="s">
        <v>23</v>
      </c>
      <c r="H66" s="4" t="s">
        <v>24</v>
      </c>
      <c r="I66" s="4" t="s">
        <v>25</v>
      </c>
      <c r="J66" s="5" t="s">
        <v>25</v>
      </c>
      <c r="K66" s="5" t="s">
        <v>408</v>
      </c>
      <c r="L66" s="5" t="s">
        <v>409</v>
      </c>
      <c r="M66" s="5"/>
      <c r="N66" s="5" t="s">
        <v>410</v>
      </c>
      <c r="O66" s="5"/>
      <c r="P66" s="4" t="str">
        <f t="shared" si="0"/>
        <v>Outstanding</v>
      </c>
      <c r="Q66" s="13" t="s">
        <v>25</v>
      </c>
    </row>
    <row r="67" spans="1:17" ht="60" customHeight="1" x14ac:dyDescent="0.35">
      <c r="A67" s="11" t="s">
        <v>400</v>
      </c>
      <c r="B67" s="2" t="s">
        <v>411</v>
      </c>
      <c r="C67" s="1" t="s">
        <v>412</v>
      </c>
      <c r="D67" s="3" t="s">
        <v>32</v>
      </c>
      <c r="E67" s="3" t="s">
        <v>21</v>
      </c>
      <c r="F67" s="4" t="s">
        <v>22</v>
      </c>
      <c r="G67" s="4" t="s">
        <v>23</v>
      </c>
      <c r="H67" s="4" t="s">
        <v>24</v>
      </c>
      <c r="I67" s="4" t="s">
        <v>25</v>
      </c>
      <c r="J67" s="5" t="s">
        <v>25</v>
      </c>
      <c r="K67" s="5" t="s">
        <v>413</v>
      </c>
      <c r="L67" s="5" t="s">
        <v>414</v>
      </c>
      <c r="M67" s="5"/>
      <c r="N67" s="5" t="s">
        <v>415</v>
      </c>
      <c r="O67" s="5"/>
      <c r="P67" s="4" t="str">
        <f t="shared" si="0"/>
        <v>Outstanding</v>
      </c>
      <c r="Q67" s="13" t="s">
        <v>25</v>
      </c>
    </row>
    <row r="68" spans="1:17" ht="60" customHeight="1" x14ac:dyDescent="0.35">
      <c r="A68" s="11" t="s">
        <v>400</v>
      </c>
      <c r="B68" s="2" t="s">
        <v>416</v>
      </c>
      <c r="C68" s="1" t="s">
        <v>417</v>
      </c>
      <c r="D68" s="3" t="s">
        <v>32</v>
      </c>
      <c r="E68" s="3" t="s">
        <v>21</v>
      </c>
      <c r="F68" s="4" t="s">
        <v>22</v>
      </c>
      <c r="G68" s="4" t="s">
        <v>23</v>
      </c>
      <c r="H68" s="4" t="s">
        <v>24</v>
      </c>
      <c r="I68" s="4" t="s">
        <v>25</v>
      </c>
      <c r="J68" s="5" t="s">
        <v>25</v>
      </c>
      <c r="K68" s="5" t="s">
        <v>418</v>
      </c>
      <c r="L68" s="5" t="s">
        <v>419</v>
      </c>
      <c r="M68" s="5"/>
      <c r="N68" s="5" t="s">
        <v>420</v>
      </c>
      <c r="O68" s="5"/>
      <c r="P68" s="4" t="str">
        <f t="shared" si="0"/>
        <v>Outstanding</v>
      </c>
      <c r="Q68" s="13" t="s">
        <v>25</v>
      </c>
    </row>
    <row r="69" spans="1:17" ht="60" customHeight="1" x14ac:dyDescent="0.35">
      <c r="A69" s="11" t="s">
        <v>400</v>
      </c>
      <c r="B69" s="2" t="s">
        <v>421</v>
      </c>
      <c r="C69" s="1" t="s">
        <v>422</v>
      </c>
      <c r="D69" s="3" t="s">
        <v>32</v>
      </c>
      <c r="E69" s="3" t="s">
        <v>21</v>
      </c>
      <c r="F69" s="4" t="s">
        <v>22</v>
      </c>
      <c r="G69" s="4" t="s">
        <v>23</v>
      </c>
      <c r="H69" s="4" t="s">
        <v>24</v>
      </c>
      <c r="I69" s="4" t="s">
        <v>25</v>
      </c>
      <c r="J69" s="5" t="s">
        <v>25</v>
      </c>
      <c r="K69" s="5" t="s">
        <v>423</v>
      </c>
      <c r="L69" s="5" t="s">
        <v>424</v>
      </c>
      <c r="M69" s="5"/>
      <c r="N69" s="5" t="s">
        <v>425</v>
      </c>
      <c r="O69" s="5"/>
      <c r="P69" s="4" t="str">
        <f t="shared" si="0"/>
        <v>Outstanding</v>
      </c>
      <c r="Q69" s="13" t="s">
        <v>25</v>
      </c>
    </row>
    <row r="70" spans="1:17" ht="60" customHeight="1" x14ac:dyDescent="0.35">
      <c r="A70" s="11" t="s">
        <v>400</v>
      </c>
      <c r="B70" s="2" t="s">
        <v>426</v>
      </c>
      <c r="C70" s="1" t="s">
        <v>427</v>
      </c>
      <c r="D70" s="3" t="s">
        <v>32</v>
      </c>
      <c r="E70" s="3" t="s">
        <v>21</v>
      </c>
      <c r="F70" s="4" t="s">
        <v>22</v>
      </c>
      <c r="G70" s="4" t="s">
        <v>23</v>
      </c>
      <c r="H70" s="4" t="s">
        <v>24</v>
      </c>
      <c r="I70" s="4" t="s">
        <v>25</v>
      </c>
      <c r="J70" s="5" t="s">
        <v>25</v>
      </c>
      <c r="K70" s="5" t="s">
        <v>428</v>
      </c>
      <c r="L70" s="5" t="s">
        <v>429</v>
      </c>
      <c r="M70" s="5"/>
      <c r="N70" s="5" t="s">
        <v>430</v>
      </c>
      <c r="O70" s="5"/>
      <c r="P70" s="4" t="str">
        <f t="shared" si="0"/>
        <v>Outstanding</v>
      </c>
      <c r="Q70" s="13" t="s">
        <v>25</v>
      </c>
    </row>
    <row r="71" spans="1:17" ht="60" customHeight="1" x14ac:dyDescent="0.35">
      <c r="A71" s="11" t="s">
        <v>400</v>
      </c>
      <c r="B71" s="2" t="s">
        <v>431</v>
      </c>
      <c r="C71" s="1" t="s">
        <v>432</v>
      </c>
      <c r="D71" s="3" t="s">
        <v>32</v>
      </c>
      <c r="E71" s="3" t="s">
        <v>21</v>
      </c>
      <c r="F71" s="4" t="s">
        <v>22</v>
      </c>
      <c r="G71" s="4" t="s">
        <v>23</v>
      </c>
      <c r="H71" s="4" t="s">
        <v>24</v>
      </c>
      <c r="I71" s="4" t="s">
        <v>25</v>
      </c>
      <c r="J71" s="5" t="s">
        <v>25</v>
      </c>
      <c r="K71" s="5" t="s">
        <v>433</v>
      </c>
      <c r="L71" s="5" t="s">
        <v>434</v>
      </c>
      <c r="M71" s="5"/>
      <c r="N71" s="5" t="s">
        <v>435</v>
      </c>
      <c r="O71" s="5"/>
      <c r="P71" s="4" t="str">
        <f t="shared" si="0"/>
        <v>Outstanding</v>
      </c>
      <c r="Q71" s="13" t="s">
        <v>25</v>
      </c>
    </row>
    <row r="72" spans="1:17" ht="60" customHeight="1" x14ac:dyDescent="0.35">
      <c r="A72" s="11" t="s">
        <v>400</v>
      </c>
      <c r="B72" s="2" t="s">
        <v>436</v>
      </c>
      <c r="C72" s="1" t="s">
        <v>437</v>
      </c>
      <c r="D72" s="3" t="s">
        <v>32</v>
      </c>
      <c r="E72" s="3" t="s">
        <v>21</v>
      </c>
      <c r="F72" s="4" t="s">
        <v>22</v>
      </c>
      <c r="G72" s="4" t="s">
        <v>23</v>
      </c>
      <c r="H72" s="4" t="s">
        <v>24</v>
      </c>
      <c r="I72" s="4" t="s">
        <v>25</v>
      </c>
      <c r="J72" s="5" t="s">
        <v>25</v>
      </c>
      <c r="K72" s="5" t="s">
        <v>438</v>
      </c>
      <c r="L72" s="5" t="s">
        <v>439</v>
      </c>
      <c r="M72" s="5"/>
      <c r="N72" s="5" t="s">
        <v>440</v>
      </c>
      <c r="O72" s="5"/>
      <c r="P72" s="4" t="str">
        <f t="shared" si="0"/>
        <v>Outstanding</v>
      </c>
      <c r="Q72" s="13" t="s">
        <v>25</v>
      </c>
    </row>
    <row r="73" spans="1:17" ht="60" customHeight="1" x14ac:dyDescent="0.35">
      <c r="A73" s="11" t="s">
        <v>400</v>
      </c>
      <c r="B73" s="2" t="s">
        <v>441</v>
      </c>
      <c r="C73" s="1" t="s">
        <v>442</v>
      </c>
      <c r="D73" s="3" t="s">
        <v>32</v>
      </c>
      <c r="E73" s="3" t="s">
        <v>21</v>
      </c>
      <c r="F73" s="4" t="s">
        <v>22</v>
      </c>
      <c r="G73" s="4" t="s">
        <v>23</v>
      </c>
      <c r="H73" s="4" t="s">
        <v>24</v>
      </c>
      <c r="I73" s="4" t="s">
        <v>25</v>
      </c>
      <c r="J73" s="5" t="s">
        <v>25</v>
      </c>
      <c r="K73" s="5" t="s">
        <v>443</v>
      </c>
      <c r="L73" s="5" t="s">
        <v>444</v>
      </c>
      <c r="M73" s="5"/>
      <c r="N73" s="5" t="s">
        <v>445</v>
      </c>
      <c r="O73" s="5"/>
      <c r="P73" s="4" t="str">
        <f t="shared" si="0"/>
        <v>Outstanding</v>
      </c>
      <c r="Q73" s="13" t="s">
        <v>25</v>
      </c>
    </row>
    <row r="74" spans="1:17" ht="60" customHeight="1" x14ac:dyDescent="0.35">
      <c r="A74" s="11" t="s">
        <v>400</v>
      </c>
      <c r="B74" s="2" t="s">
        <v>446</v>
      </c>
      <c r="C74" s="1" t="s">
        <v>447</v>
      </c>
      <c r="D74" s="3" t="s">
        <v>32</v>
      </c>
      <c r="E74" s="3" t="s">
        <v>21</v>
      </c>
      <c r="F74" s="4" t="s">
        <v>22</v>
      </c>
      <c r="G74" s="4" t="s">
        <v>23</v>
      </c>
      <c r="H74" s="4" t="s">
        <v>24</v>
      </c>
      <c r="I74" s="4" t="s">
        <v>25</v>
      </c>
      <c r="J74" s="5" t="s">
        <v>25</v>
      </c>
      <c r="K74" s="5" t="s">
        <v>448</v>
      </c>
      <c r="L74" s="5" t="s">
        <v>449</v>
      </c>
      <c r="M74" s="5"/>
      <c r="N74" s="5" t="s">
        <v>450</v>
      </c>
      <c r="O74" s="5"/>
      <c r="P74" s="4" t="str">
        <f t="shared" si="0"/>
        <v>Outstanding</v>
      </c>
      <c r="Q74" s="13" t="s">
        <v>25</v>
      </c>
    </row>
    <row r="75" spans="1:17" ht="60" customHeight="1" x14ac:dyDescent="0.35">
      <c r="A75" s="11" t="s">
        <v>400</v>
      </c>
      <c r="B75" s="2" t="s">
        <v>451</v>
      </c>
      <c r="C75" s="1" t="s">
        <v>452</v>
      </c>
      <c r="D75" s="3" t="s">
        <v>32</v>
      </c>
      <c r="E75" s="3" t="s">
        <v>21</v>
      </c>
      <c r="F75" s="4" t="s">
        <v>22</v>
      </c>
      <c r="G75" s="4" t="s">
        <v>23</v>
      </c>
      <c r="H75" s="4" t="s">
        <v>24</v>
      </c>
      <c r="I75" s="4" t="s">
        <v>25</v>
      </c>
      <c r="J75" s="5" t="s">
        <v>25</v>
      </c>
      <c r="K75" s="5" t="s">
        <v>453</v>
      </c>
      <c r="L75" s="5" t="s">
        <v>454</v>
      </c>
      <c r="M75" s="5"/>
      <c r="N75" s="5" t="s">
        <v>455</v>
      </c>
      <c r="O75" s="5"/>
      <c r="P75" s="4" t="str">
        <f t="shared" si="0"/>
        <v>Outstanding</v>
      </c>
      <c r="Q75" s="13" t="s">
        <v>25</v>
      </c>
    </row>
    <row r="76" spans="1:17" ht="60" customHeight="1" x14ac:dyDescent="0.35">
      <c r="A76" s="11" t="s">
        <v>400</v>
      </c>
      <c r="B76" s="2" t="s">
        <v>456</v>
      </c>
      <c r="C76" s="1" t="s">
        <v>457</v>
      </c>
      <c r="D76" s="3" t="s">
        <v>32</v>
      </c>
      <c r="E76" s="3" t="s">
        <v>21</v>
      </c>
      <c r="F76" s="4" t="s">
        <v>22</v>
      </c>
      <c r="G76" s="4" t="s">
        <v>23</v>
      </c>
      <c r="H76" s="4" t="s">
        <v>24</v>
      </c>
      <c r="I76" s="4" t="s">
        <v>25</v>
      </c>
      <c r="J76" s="5" t="s">
        <v>25</v>
      </c>
      <c r="K76" s="5" t="s">
        <v>458</v>
      </c>
      <c r="L76" s="5" t="s">
        <v>459</v>
      </c>
      <c r="M76" s="5"/>
      <c r="N76" s="5" t="s">
        <v>460</v>
      </c>
      <c r="O76" s="5"/>
      <c r="P76" s="4" t="str">
        <f t="shared" si="0"/>
        <v>Outstanding</v>
      </c>
      <c r="Q76" s="13" t="s">
        <v>25</v>
      </c>
    </row>
    <row r="77" spans="1:17" ht="60" customHeight="1" x14ac:dyDescent="0.35">
      <c r="A77" s="11" t="s">
        <v>400</v>
      </c>
      <c r="B77" s="2" t="s">
        <v>461</v>
      </c>
      <c r="C77" s="1" t="s">
        <v>462</v>
      </c>
      <c r="D77" s="3" t="s">
        <v>32</v>
      </c>
      <c r="E77" s="3" t="s">
        <v>21</v>
      </c>
      <c r="F77" s="4" t="s">
        <v>22</v>
      </c>
      <c r="G77" s="4" t="s">
        <v>23</v>
      </c>
      <c r="H77" s="4" t="s">
        <v>24</v>
      </c>
      <c r="I77" s="4" t="s">
        <v>25</v>
      </c>
      <c r="J77" s="5" t="s">
        <v>25</v>
      </c>
      <c r="K77" s="5" t="s">
        <v>463</v>
      </c>
      <c r="L77" s="5" t="s">
        <v>464</v>
      </c>
      <c r="M77" s="5"/>
      <c r="N77" s="5" t="s">
        <v>465</v>
      </c>
      <c r="O77" s="5"/>
      <c r="P77" s="4" t="str">
        <f t="shared" si="0"/>
        <v>Outstanding</v>
      </c>
      <c r="Q77" s="13" t="s">
        <v>25</v>
      </c>
    </row>
    <row r="78" spans="1:17" ht="60" customHeight="1" x14ac:dyDescent="0.35">
      <c r="A78" s="11" t="s">
        <v>400</v>
      </c>
      <c r="B78" s="2" t="s">
        <v>466</v>
      </c>
      <c r="C78" s="1" t="s">
        <v>467</v>
      </c>
      <c r="D78" s="3" t="s">
        <v>32</v>
      </c>
      <c r="E78" s="3" t="s">
        <v>21</v>
      </c>
      <c r="F78" s="4" t="s">
        <v>22</v>
      </c>
      <c r="G78" s="4" t="s">
        <v>23</v>
      </c>
      <c r="H78" s="4" t="s">
        <v>24</v>
      </c>
      <c r="I78" s="4" t="s">
        <v>25</v>
      </c>
      <c r="J78" s="5" t="s">
        <v>25</v>
      </c>
      <c r="K78" s="5" t="s">
        <v>468</v>
      </c>
      <c r="L78" s="5" t="s">
        <v>469</v>
      </c>
      <c r="M78" s="5"/>
      <c r="N78" s="5" t="s">
        <v>470</v>
      </c>
      <c r="O78" s="5"/>
      <c r="P78" s="4" t="str">
        <f t="shared" si="0"/>
        <v>Outstanding</v>
      </c>
      <c r="Q78" s="13" t="s">
        <v>25</v>
      </c>
    </row>
    <row r="79" spans="1:17" ht="60" customHeight="1" x14ac:dyDescent="0.35">
      <c r="A79" s="11" t="s">
        <v>400</v>
      </c>
      <c r="B79" s="2" t="s">
        <v>471</v>
      </c>
      <c r="C79" s="1" t="s">
        <v>472</v>
      </c>
      <c r="D79" s="3" t="s">
        <v>32</v>
      </c>
      <c r="E79" s="3" t="s">
        <v>21</v>
      </c>
      <c r="F79" s="4" t="s">
        <v>22</v>
      </c>
      <c r="G79" s="4" t="s">
        <v>23</v>
      </c>
      <c r="H79" s="4" t="s">
        <v>24</v>
      </c>
      <c r="I79" s="4" t="s">
        <v>25</v>
      </c>
      <c r="J79" s="5" t="s">
        <v>25</v>
      </c>
      <c r="K79" s="5" t="s">
        <v>473</v>
      </c>
      <c r="L79" s="5" t="s">
        <v>474</v>
      </c>
      <c r="M79" s="5"/>
      <c r="N79" s="5" t="s">
        <v>475</v>
      </c>
      <c r="O79" s="5"/>
      <c r="P79" s="4" t="str">
        <f t="shared" si="0"/>
        <v>Outstanding</v>
      </c>
      <c r="Q79" s="13" t="s">
        <v>25</v>
      </c>
    </row>
    <row r="80" spans="1:17" ht="60" customHeight="1" x14ac:dyDescent="0.35">
      <c r="A80" s="11" t="s">
        <v>400</v>
      </c>
      <c r="B80" s="2" t="s">
        <v>476</v>
      </c>
      <c r="C80" s="1" t="s">
        <v>477</v>
      </c>
      <c r="D80" s="3" t="s">
        <v>32</v>
      </c>
      <c r="E80" s="3" t="s">
        <v>21</v>
      </c>
      <c r="F80" s="4" t="s">
        <v>22</v>
      </c>
      <c r="G80" s="4" t="s">
        <v>23</v>
      </c>
      <c r="H80" s="4" t="s">
        <v>24</v>
      </c>
      <c r="I80" s="4" t="s">
        <v>25</v>
      </c>
      <c r="J80" s="5" t="s">
        <v>25</v>
      </c>
      <c r="K80" s="5" t="s">
        <v>478</v>
      </c>
      <c r="L80" s="5" t="s">
        <v>479</v>
      </c>
      <c r="M80" s="5"/>
      <c r="N80" s="5" t="s">
        <v>480</v>
      </c>
      <c r="O80" s="5"/>
      <c r="P80" s="4" t="str">
        <f t="shared" si="0"/>
        <v>Outstanding</v>
      </c>
      <c r="Q80" s="13" t="s">
        <v>25</v>
      </c>
    </row>
    <row r="81" spans="1:17" ht="60" customHeight="1" x14ac:dyDescent="0.35">
      <c r="A81" s="11" t="s">
        <v>400</v>
      </c>
      <c r="B81" s="2" t="s">
        <v>481</v>
      </c>
      <c r="C81" s="1" t="s">
        <v>482</v>
      </c>
      <c r="D81" s="3" t="s">
        <v>32</v>
      </c>
      <c r="E81" s="3" t="s">
        <v>21</v>
      </c>
      <c r="F81" s="4" t="s">
        <v>22</v>
      </c>
      <c r="G81" s="4" t="s">
        <v>23</v>
      </c>
      <c r="H81" s="4" t="s">
        <v>24</v>
      </c>
      <c r="I81" s="4" t="s">
        <v>25</v>
      </c>
      <c r="J81" s="5" t="s">
        <v>25</v>
      </c>
      <c r="K81" s="5" t="s">
        <v>483</v>
      </c>
      <c r="L81" s="5" t="s">
        <v>484</v>
      </c>
      <c r="M81" s="5"/>
      <c r="N81" s="5" t="s">
        <v>485</v>
      </c>
      <c r="O81" s="5"/>
      <c r="P81" s="4" t="str">
        <f t="shared" si="0"/>
        <v>Outstanding</v>
      </c>
      <c r="Q81" s="13" t="s">
        <v>25</v>
      </c>
    </row>
    <row r="82" spans="1:17" ht="60" customHeight="1" x14ac:dyDescent="0.35">
      <c r="A82" s="11" t="s">
        <v>400</v>
      </c>
      <c r="B82" s="2" t="s">
        <v>486</v>
      </c>
      <c r="C82" s="1" t="s">
        <v>487</v>
      </c>
      <c r="D82" s="3" t="s">
        <v>32</v>
      </c>
      <c r="E82" s="3" t="s">
        <v>21</v>
      </c>
      <c r="F82" s="4" t="s">
        <v>22</v>
      </c>
      <c r="G82" s="4" t="s">
        <v>23</v>
      </c>
      <c r="H82" s="4" t="s">
        <v>24</v>
      </c>
      <c r="I82" s="4" t="s">
        <v>25</v>
      </c>
      <c r="J82" s="5" t="s">
        <v>25</v>
      </c>
      <c r="K82" s="5" t="s">
        <v>488</v>
      </c>
      <c r="L82" s="5" t="s">
        <v>489</v>
      </c>
      <c r="M82" s="5"/>
      <c r="N82" s="5" t="s">
        <v>490</v>
      </c>
      <c r="O82" s="5"/>
      <c r="P82" s="4" t="str">
        <f t="shared" si="0"/>
        <v>Outstanding</v>
      </c>
      <c r="Q82" s="13" t="s">
        <v>25</v>
      </c>
    </row>
    <row r="83" spans="1:17" ht="60" customHeight="1" x14ac:dyDescent="0.35">
      <c r="A83" s="11" t="s">
        <v>400</v>
      </c>
      <c r="B83" s="2" t="s">
        <v>491</v>
      </c>
      <c r="C83" s="1" t="s">
        <v>492</v>
      </c>
      <c r="D83" s="3" t="s">
        <v>32</v>
      </c>
      <c r="E83" s="3" t="s">
        <v>21</v>
      </c>
      <c r="F83" s="4" t="s">
        <v>22</v>
      </c>
      <c r="G83" s="4" t="s">
        <v>23</v>
      </c>
      <c r="H83" s="4" t="s">
        <v>24</v>
      </c>
      <c r="I83" s="4" t="s">
        <v>25</v>
      </c>
      <c r="J83" s="5" t="s">
        <v>25</v>
      </c>
      <c r="K83" s="5" t="s">
        <v>493</v>
      </c>
      <c r="L83" s="5" t="s">
        <v>494</v>
      </c>
      <c r="M83" s="5"/>
      <c r="N83" s="5" t="s">
        <v>495</v>
      </c>
      <c r="O83" s="5"/>
      <c r="P83" s="4" t="str">
        <f t="shared" si="0"/>
        <v>Outstanding</v>
      </c>
      <c r="Q83" s="13" t="s">
        <v>25</v>
      </c>
    </row>
    <row r="84" spans="1:17" ht="60" customHeight="1" x14ac:dyDescent="0.35">
      <c r="A84" s="11" t="s">
        <v>400</v>
      </c>
      <c r="B84" s="2" t="s">
        <v>496</v>
      </c>
      <c r="C84" s="1" t="s">
        <v>497</v>
      </c>
      <c r="D84" s="3" t="s">
        <v>32</v>
      </c>
      <c r="E84" s="3" t="s">
        <v>21</v>
      </c>
      <c r="F84" s="4" t="s">
        <v>22</v>
      </c>
      <c r="G84" s="4" t="s">
        <v>23</v>
      </c>
      <c r="H84" s="4" t="s">
        <v>24</v>
      </c>
      <c r="I84" s="4" t="s">
        <v>25</v>
      </c>
      <c r="J84" s="5" t="s">
        <v>25</v>
      </c>
      <c r="K84" s="5" t="s">
        <v>498</v>
      </c>
      <c r="L84" s="5" t="s">
        <v>499</v>
      </c>
      <c r="M84" s="5"/>
      <c r="N84" s="5" t="s">
        <v>500</v>
      </c>
      <c r="O84" s="5"/>
      <c r="P84" s="4" t="str">
        <f t="shared" si="0"/>
        <v>Outstanding</v>
      </c>
      <c r="Q84" s="13" t="s">
        <v>25</v>
      </c>
    </row>
    <row r="85" spans="1:17" ht="60" customHeight="1" x14ac:dyDescent="0.35">
      <c r="A85" s="11" t="s">
        <v>400</v>
      </c>
      <c r="B85" s="2" t="s">
        <v>501</v>
      </c>
      <c r="C85" s="1" t="s">
        <v>502</v>
      </c>
      <c r="D85" s="3" t="s">
        <v>32</v>
      </c>
      <c r="E85" s="3" t="s">
        <v>21</v>
      </c>
      <c r="F85" s="4" t="s">
        <v>22</v>
      </c>
      <c r="G85" s="4" t="s">
        <v>23</v>
      </c>
      <c r="H85" s="4" t="s">
        <v>24</v>
      </c>
      <c r="I85" s="4" t="s">
        <v>25</v>
      </c>
      <c r="J85" s="5" t="s">
        <v>25</v>
      </c>
      <c r="K85" s="5" t="s">
        <v>503</v>
      </c>
      <c r="L85" s="5" t="s">
        <v>504</v>
      </c>
      <c r="M85" s="5"/>
      <c r="N85" s="5" t="s">
        <v>505</v>
      </c>
      <c r="O85" s="5"/>
      <c r="P85" s="4" t="str">
        <f t="shared" si="0"/>
        <v>Outstanding</v>
      </c>
      <c r="Q85" s="13" t="s">
        <v>25</v>
      </c>
    </row>
    <row r="86" spans="1:17" ht="60" customHeight="1" x14ac:dyDescent="0.35">
      <c r="A86" s="11" t="s">
        <v>400</v>
      </c>
      <c r="B86" s="2" t="s">
        <v>506</v>
      </c>
      <c r="C86" s="1" t="s">
        <v>507</v>
      </c>
      <c r="D86" s="3" t="s">
        <v>32</v>
      </c>
      <c r="E86" s="3" t="s">
        <v>21</v>
      </c>
      <c r="F86" s="4" t="s">
        <v>22</v>
      </c>
      <c r="G86" s="4" t="s">
        <v>23</v>
      </c>
      <c r="H86" s="4" t="s">
        <v>24</v>
      </c>
      <c r="I86" s="4" t="s">
        <v>25</v>
      </c>
      <c r="J86" s="5" t="s">
        <v>25</v>
      </c>
      <c r="K86" s="5" t="s">
        <v>508</v>
      </c>
      <c r="L86" s="5" t="s">
        <v>509</v>
      </c>
      <c r="M86" s="5"/>
      <c r="N86" s="5" t="s">
        <v>510</v>
      </c>
      <c r="O86" s="5"/>
      <c r="P86" s="4" t="str">
        <f t="shared" si="0"/>
        <v>Outstanding</v>
      </c>
      <c r="Q86" s="13" t="s">
        <v>25</v>
      </c>
    </row>
    <row r="87" spans="1:17" ht="60" customHeight="1" x14ac:dyDescent="0.35">
      <c r="A87" s="11" t="s">
        <v>511</v>
      </c>
      <c r="B87" s="2" t="s">
        <v>512</v>
      </c>
      <c r="C87" s="1" t="s">
        <v>513</v>
      </c>
      <c r="D87" s="3" t="s">
        <v>20</v>
      </c>
      <c r="E87" s="3" t="s">
        <v>21</v>
      </c>
      <c r="F87" s="4" t="s">
        <v>22</v>
      </c>
      <c r="G87" s="4" t="s">
        <v>23</v>
      </c>
      <c r="H87" s="4" t="s">
        <v>24</v>
      </c>
      <c r="I87" s="4" t="s">
        <v>25</v>
      </c>
      <c r="J87" s="5" t="s">
        <v>25</v>
      </c>
      <c r="K87" s="5" t="s">
        <v>514</v>
      </c>
      <c r="L87" s="5" t="s">
        <v>515</v>
      </c>
      <c r="M87" s="5"/>
      <c r="N87" s="5" t="s">
        <v>516</v>
      </c>
      <c r="O87" s="5"/>
      <c r="P87" s="4" t="str">
        <f t="shared" si="0"/>
        <v>Outstanding</v>
      </c>
      <c r="Q87" s="13" t="s">
        <v>25</v>
      </c>
    </row>
    <row r="88" spans="1:17" ht="60" customHeight="1" x14ac:dyDescent="0.35">
      <c r="A88" s="11" t="s">
        <v>517</v>
      </c>
      <c r="B88" s="2" t="s">
        <v>518</v>
      </c>
      <c r="C88" s="1" t="s">
        <v>519</v>
      </c>
      <c r="D88" s="3" t="s">
        <v>32</v>
      </c>
      <c r="E88" s="3" t="s">
        <v>21</v>
      </c>
      <c r="F88" s="4" t="s">
        <v>22</v>
      </c>
      <c r="G88" s="4" t="s">
        <v>23</v>
      </c>
      <c r="H88" s="4" t="s">
        <v>24</v>
      </c>
      <c r="I88" s="4" t="s">
        <v>25</v>
      </c>
      <c r="J88" s="5" t="s">
        <v>25</v>
      </c>
      <c r="K88" s="5" t="s">
        <v>520</v>
      </c>
      <c r="L88" s="5" t="s">
        <v>521</v>
      </c>
      <c r="M88" s="5"/>
      <c r="N88" s="5" t="s">
        <v>522</v>
      </c>
      <c r="O88" s="5"/>
      <c r="P88" s="4" t="str">
        <f t="shared" si="0"/>
        <v>Outstanding</v>
      </c>
      <c r="Q88" s="13" t="s">
        <v>25</v>
      </c>
    </row>
    <row r="89" spans="1:17" ht="60" customHeight="1" x14ac:dyDescent="0.35">
      <c r="A89" s="11" t="s">
        <v>523</v>
      </c>
      <c r="B89" s="2" t="s">
        <v>524</v>
      </c>
      <c r="C89" s="1" t="s">
        <v>525</v>
      </c>
      <c r="D89" s="3" t="s">
        <v>20</v>
      </c>
      <c r="E89" s="3" t="s">
        <v>21</v>
      </c>
      <c r="F89" s="4" t="s">
        <v>22</v>
      </c>
      <c r="G89" s="4" t="s">
        <v>23</v>
      </c>
      <c r="H89" s="4" t="s">
        <v>24</v>
      </c>
      <c r="I89" s="4" t="s">
        <v>25</v>
      </c>
      <c r="J89" s="5" t="s">
        <v>25</v>
      </c>
      <c r="K89" s="5" t="s">
        <v>526</v>
      </c>
      <c r="L89" s="5" t="s">
        <v>527</v>
      </c>
      <c r="M89" s="5"/>
      <c r="N89" s="5" t="s">
        <v>528</v>
      </c>
      <c r="O89" s="5"/>
      <c r="P89" s="4" t="str">
        <f t="shared" si="0"/>
        <v>Outstanding</v>
      </c>
      <c r="Q89" s="13" t="s">
        <v>25</v>
      </c>
    </row>
    <row r="90" spans="1:17" ht="60" customHeight="1" x14ac:dyDescent="0.35">
      <c r="A90" s="11" t="s">
        <v>529</v>
      </c>
      <c r="B90" s="2" t="s">
        <v>530</v>
      </c>
      <c r="C90" s="1" t="s">
        <v>531</v>
      </c>
      <c r="D90" s="3" t="s">
        <v>20</v>
      </c>
      <c r="E90" s="3" t="s">
        <v>21</v>
      </c>
      <c r="F90" s="4" t="s">
        <v>22</v>
      </c>
      <c r="G90" s="4" t="s">
        <v>23</v>
      </c>
      <c r="H90" s="4" t="s">
        <v>24</v>
      </c>
      <c r="I90" s="4" t="s">
        <v>25</v>
      </c>
      <c r="J90" s="5" t="s">
        <v>25</v>
      </c>
      <c r="K90" s="5" t="s">
        <v>532</v>
      </c>
      <c r="L90" s="5" t="s">
        <v>533</v>
      </c>
      <c r="M90" s="5"/>
      <c r="N90" s="5" t="s">
        <v>534</v>
      </c>
      <c r="O90" s="5"/>
      <c r="P90" s="4" t="str">
        <f t="shared" si="0"/>
        <v>Outstanding</v>
      </c>
      <c r="Q90" s="13" t="s">
        <v>25</v>
      </c>
    </row>
    <row r="91" spans="1:17" ht="60" customHeight="1" x14ac:dyDescent="0.35">
      <c r="A91" s="11" t="s">
        <v>535</v>
      </c>
      <c r="B91" s="2" t="s">
        <v>536</v>
      </c>
      <c r="C91" s="1" t="s">
        <v>537</v>
      </c>
      <c r="D91" s="3" t="s">
        <v>20</v>
      </c>
      <c r="E91" s="3" t="s">
        <v>21</v>
      </c>
      <c r="F91" s="4" t="s">
        <v>22</v>
      </c>
      <c r="G91" s="4" t="s">
        <v>23</v>
      </c>
      <c r="H91" s="4" t="s">
        <v>24</v>
      </c>
      <c r="I91" s="4" t="s">
        <v>25</v>
      </c>
      <c r="J91" s="5" t="s">
        <v>25</v>
      </c>
      <c r="K91" s="5" t="s">
        <v>538</v>
      </c>
      <c r="L91" s="5" t="s">
        <v>539</v>
      </c>
      <c r="M91" s="5"/>
      <c r="N91" s="5" t="s">
        <v>540</v>
      </c>
      <c r="O91" s="5"/>
      <c r="P91" s="4" t="str">
        <f t="shared" si="0"/>
        <v>Outstanding</v>
      </c>
      <c r="Q91" s="13" t="s">
        <v>25</v>
      </c>
    </row>
    <row r="92" spans="1:17" ht="60" customHeight="1" x14ac:dyDescent="0.35">
      <c r="A92" s="11" t="s">
        <v>541</v>
      </c>
      <c r="B92" s="2" t="s">
        <v>542</v>
      </c>
      <c r="C92" s="1" t="s">
        <v>543</v>
      </c>
      <c r="D92" s="3" t="s">
        <v>20</v>
      </c>
      <c r="E92" s="3" t="s">
        <v>21</v>
      </c>
      <c r="F92" s="4" t="s">
        <v>22</v>
      </c>
      <c r="G92" s="4" t="s">
        <v>23</v>
      </c>
      <c r="H92" s="4" t="s">
        <v>24</v>
      </c>
      <c r="I92" s="4" t="s">
        <v>25</v>
      </c>
      <c r="J92" s="5" t="s">
        <v>25</v>
      </c>
      <c r="K92" s="5" t="s">
        <v>544</v>
      </c>
      <c r="L92" s="5" t="s">
        <v>545</v>
      </c>
      <c r="M92" s="5"/>
      <c r="N92" s="5" t="s">
        <v>546</v>
      </c>
      <c r="O92" s="5"/>
      <c r="P92" s="4" t="str">
        <f t="shared" si="0"/>
        <v>Outstanding</v>
      </c>
      <c r="Q92" s="13" t="s">
        <v>25</v>
      </c>
    </row>
    <row r="93" spans="1:17" ht="60" customHeight="1" x14ac:dyDescent="0.35">
      <c r="A93" s="11" t="s">
        <v>541</v>
      </c>
      <c r="B93" s="2" t="s">
        <v>547</v>
      </c>
      <c r="C93" s="1" t="s">
        <v>548</v>
      </c>
      <c r="D93" s="3" t="s">
        <v>20</v>
      </c>
      <c r="E93" s="3" t="s">
        <v>21</v>
      </c>
      <c r="F93" s="4" t="s">
        <v>22</v>
      </c>
      <c r="G93" s="4" t="s">
        <v>23</v>
      </c>
      <c r="H93" s="4" t="s">
        <v>24</v>
      </c>
      <c r="I93" s="4" t="s">
        <v>25</v>
      </c>
      <c r="J93" s="5" t="s">
        <v>25</v>
      </c>
      <c r="K93" s="5" t="s">
        <v>549</v>
      </c>
      <c r="L93" s="5" t="s">
        <v>545</v>
      </c>
      <c r="M93" s="5"/>
      <c r="N93" s="5" t="s">
        <v>550</v>
      </c>
      <c r="O93" s="5"/>
      <c r="P93" s="4" t="str">
        <f t="shared" si="0"/>
        <v>Outstanding</v>
      </c>
      <c r="Q93" s="13" t="s">
        <v>25</v>
      </c>
    </row>
    <row r="94" spans="1:17" ht="60" customHeight="1" x14ac:dyDescent="0.35">
      <c r="A94" s="11" t="s">
        <v>541</v>
      </c>
      <c r="B94" s="2" t="s">
        <v>551</v>
      </c>
      <c r="C94" s="1" t="s">
        <v>552</v>
      </c>
      <c r="D94" s="3" t="s">
        <v>20</v>
      </c>
      <c r="E94" s="3" t="s">
        <v>21</v>
      </c>
      <c r="F94" s="4" t="s">
        <v>22</v>
      </c>
      <c r="G94" s="4" t="s">
        <v>23</v>
      </c>
      <c r="H94" s="4" t="s">
        <v>24</v>
      </c>
      <c r="I94" s="4" t="s">
        <v>25</v>
      </c>
      <c r="J94" s="5" t="s">
        <v>25</v>
      </c>
      <c r="K94" s="5" t="s">
        <v>549</v>
      </c>
      <c r="L94" s="5" t="s">
        <v>545</v>
      </c>
      <c r="M94" s="5"/>
      <c r="N94" s="5" t="s">
        <v>553</v>
      </c>
      <c r="O94" s="5"/>
      <c r="P94" s="4" t="str">
        <f t="shared" si="0"/>
        <v>Outstanding</v>
      </c>
      <c r="Q94" s="13" t="s">
        <v>25</v>
      </c>
    </row>
    <row r="95" spans="1:17" ht="60" customHeight="1" x14ac:dyDescent="0.35">
      <c r="A95" s="12" t="s">
        <v>541</v>
      </c>
      <c r="B95" s="6" t="s">
        <v>554</v>
      </c>
      <c r="C95" s="7" t="s">
        <v>555</v>
      </c>
      <c r="D95" s="8" t="s">
        <v>20</v>
      </c>
      <c r="E95" s="8" t="s">
        <v>21</v>
      </c>
      <c r="F95" s="9" t="s">
        <v>22</v>
      </c>
      <c r="G95" s="9" t="s">
        <v>23</v>
      </c>
      <c r="H95" s="9" t="s">
        <v>24</v>
      </c>
      <c r="I95" s="9" t="s">
        <v>25</v>
      </c>
      <c r="J95" s="10" t="s">
        <v>25</v>
      </c>
      <c r="K95" s="10" t="s">
        <v>549</v>
      </c>
      <c r="L95" s="10" t="s">
        <v>545</v>
      </c>
      <c r="M95" s="10"/>
      <c r="N95" s="10" t="s">
        <v>556</v>
      </c>
      <c r="O95" s="10"/>
      <c r="P95" s="9" t="str">
        <f t="shared" si="0"/>
        <v>Outstanding</v>
      </c>
      <c r="Q95" s="14" t="s">
        <v>25</v>
      </c>
    </row>
    <row r="99" spans="1:4" ht="32" customHeight="1" x14ac:dyDescent="0.35">
      <c r="A99" s="106" t="s">
        <v>557</v>
      </c>
      <c r="B99" s="106"/>
      <c r="C99" s="106"/>
      <c r="D99" s="106"/>
    </row>
  </sheetData>
  <mergeCells count="1">
    <mergeCell ref="A99:D99"/>
  </mergeCells>
  <conditionalFormatting sqref="F2:F95">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95">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95">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95" xr:uid="{00000000-0002-0000-0200-000000000000}">
      <formula1>"Must,Should,Could,Won't,Unassigned"</formula1>
    </dataValidation>
    <dataValidation type="list" showErrorMessage="1" errorTitle="Invalid Value" error="Please select a value from the list: Low, Medium, High, Unassessed." sqref="G2:G95" xr:uid="{00000000-0002-0000-0200-000001000000}">
      <formula1>"Low,Medium,High,Unassessed"</formula1>
    </dataValidation>
    <dataValidation type="list" showErrorMessage="1" errorTitle="Invalid Value" error="Please select a value from the list: Phase1, Phase2, Phase3, Phase4, Phase5, Pending." sqref="H2:H9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95" xr:uid="{00000000-0002-0000-0200-000003000000}">
      <formula1>"Implemented,Testing,Failed,Compensated,Risk Accepted,N/A"</formula1>
    </dataValidation>
  </dataValidations>
  <hyperlinks>
    <hyperlink ref="A9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692</v>
      </c>
      <c r="C2" s="123" t="s">
        <v>692</v>
      </c>
      <c r="D2" s="123" t="s">
        <v>692</v>
      </c>
      <c r="E2" s="123" t="s">
        <v>692</v>
      </c>
      <c r="F2" s="123" t="s">
        <v>692</v>
      </c>
      <c r="G2" s="123" t="s">
        <v>692</v>
      </c>
      <c r="H2" s="127" t="s">
        <v>693</v>
      </c>
      <c r="I2" s="127" t="s">
        <v>693</v>
      </c>
      <c r="J2" s="127" t="s">
        <v>693</v>
      </c>
      <c r="K2" s="127" t="s">
        <v>693</v>
      </c>
      <c r="L2" s="127" t="s">
        <v>693</v>
      </c>
      <c r="M2" s="126" t="s">
        <v>694</v>
      </c>
      <c r="N2" s="126" t="s">
        <v>694</v>
      </c>
      <c r="O2" s="128" t="s">
        <v>695</v>
      </c>
      <c r="P2" s="128" t="s">
        <v>695</v>
      </c>
      <c r="Q2" s="124" t="s">
        <v>15</v>
      </c>
      <c r="R2" s="124" t="s">
        <v>15</v>
      </c>
      <c r="S2" s="124" t="s">
        <v>15</v>
      </c>
      <c r="T2" s="125" t="s">
        <v>696</v>
      </c>
    </row>
    <row r="3" spans="2:20" ht="35" customHeight="1" x14ac:dyDescent="0.35">
      <c r="B3" s="70" t="s">
        <v>697</v>
      </c>
      <c r="C3" s="70" t="s">
        <v>698</v>
      </c>
      <c r="D3" s="70" t="s">
        <v>699</v>
      </c>
      <c r="E3" s="70" t="s">
        <v>700</v>
      </c>
      <c r="F3" s="70" t="s">
        <v>701</v>
      </c>
      <c r="G3" s="70" t="s">
        <v>11</v>
      </c>
      <c r="H3" s="71" t="s">
        <v>702</v>
      </c>
      <c r="I3" s="71" t="s">
        <v>703</v>
      </c>
      <c r="J3" s="71" t="s">
        <v>704</v>
      </c>
      <c r="K3" s="71" t="s">
        <v>705</v>
      </c>
      <c r="L3" s="71" t="s">
        <v>636</v>
      </c>
      <c r="M3" s="72" t="s">
        <v>706</v>
      </c>
      <c r="N3" s="72" t="s">
        <v>707</v>
      </c>
      <c r="O3" s="73" t="s">
        <v>708</v>
      </c>
      <c r="P3" s="73" t="s">
        <v>709</v>
      </c>
      <c r="Q3" s="74" t="s">
        <v>15</v>
      </c>
      <c r="R3" s="74" t="s">
        <v>710</v>
      </c>
      <c r="S3" s="74" t="s">
        <v>711</v>
      </c>
      <c r="T3" s="75" t="s">
        <v>712</v>
      </c>
    </row>
    <row r="4" spans="2:20" ht="60" customHeight="1" x14ac:dyDescent="0.35">
      <c r="B4" s="76" t="s">
        <v>713</v>
      </c>
      <c r="C4" s="76" t="s">
        <v>714</v>
      </c>
      <c r="D4" s="76" t="s">
        <v>715</v>
      </c>
      <c r="E4" s="76" t="s">
        <v>716</v>
      </c>
      <c r="F4" s="76" t="s">
        <v>717</v>
      </c>
      <c r="G4" s="76" t="s">
        <v>718</v>
      </c>
      <c r="H4" s="76" t="s">
        <v>719</v>
      </c>
      <c r="I4" s="76" t="s">
        <v>720</v>
      </c>
      <c r="J4" s="76" t="s">
        <v>721</v>
      </c>
      <c r="K4" s="76" t="s">
        <v>722</v>
      </c>
      <c r="L4" s="76" t="s">
        <v>723</v>
      </c>
      <c r="M4" s="76" t="s">
        <v>724</v>
      </c>
      <c r="N4" s="76" t="s">
        <v>725</v>
      </c>
      <c r="O4" s="76" t="s">
        <v>726</v>
      </c>
      <c r="P4" s="76" t="s">
        <v>727</v>
      </c>
      <c r="Q4" s="76" t="s">
        <v>728</v>
      </c>
      <c r="R4" s="76" t="s">
        <v>729</v>
      </c>
      <c r="S4" s="76" t="s">
        <v>730</v>
      </c>
      <c r="T4" s="76" t="s">
        <v>731</v>
      </c>
    </row>
    <row r="5" spans="2:20" ht="60" customHeight="1" x14ac:dyDescent="0.35">
      <c r="B5" s="38" t="s">
        <v>732</v>
      </c>
      <c r="C5" s="77"/>
      <c r="D5" s="78"/>
      <c r="E5" s="78" t="s">
        <v>25</v>
      </c>
      <c r="F5" s="78" t="str">
        <f>IF(E5&lt;&gt;"", IFERROR(VLOOKUP(E5, Dashboard!$B42:$F47, 5, FALSE), ""), "")</f>
        <v/>
      </c>
      <c r="G5" s="79"/>
      <c r="H5" s="66"/>
      <c r="I5" s="66"/>
      <c r="J5" s="79"/>
      <c r="K5" s="79"/>
      <c r="L5" s="40"/>
      <c r="M5" s="40"/>
      <c r="N5" s="79"/>
      <c r="O5" s="79"/>
      <c r="P5" s="40"/>
      <c r="Q5" s="40" t="s">
        <v>25</v>
      </c>
      <c r="R5" s="79"/>
      <c r="S5" s="66"/>
      <c r="T5" s="79"/>
    </row>
    <row r="6" spans="2:20" ht="60" customHeight="1" x14ac:dyDescent="0.35">
      <c r="B6" s="38" t="s">
        <v>733</v>
      </c>
      <c r="C6" s="77"/>
      <c r="D6" s="78"/>
      <c r="E6" s="78" t="s">
        <v>25</v>
      </c>
      <c r="F6" s="78" t="str">
        <f>IF(E6&lt;&gt;"", IFERROR(VLOOKUP(E6, Dashboard!$B42:$F47, 5, FALSE), ""), "")</f>
        <v/>
      </c>
      <c r="G6" s="79"/>
      <c r="H6" s="66"/>
      <c r="I6" s="66"/>
      <c r="J6" s="79"/>
      <c r="K6" s="79"/>
      <c r="L6" s="40"/>
      <c r="M6" s="40"/>
      <c r="N6" s="79"/>
      <c r="O6" s="79"/>
      <c r="P6" s="40"/>
      <c r="Q6" s="40" t="s">
        <v>25</v>
      </c>
      <c r="R6" s="79"/>
      <c r="S6" s="66"/>
      <c r="T6" s="79"/>
    </row>
    <row r="7" spans="2:20" ht="60" customHeight="1" x14ac:dyDescent="0.35">
      <c r="B7" s="38" t="s">
        <v>734</v>
      </c>
      <c r="C7" s="77"/>
      <c r="D7" s="78"/>
      <c r="E7" s="78" t="s">
        <v>25</v>
      </c>
      <c r="F7" s="78" t="str">
        <f>IF(E7&lt;&gt;"", IFERROR(VLOOKUP(E7, Dashboard!$B42:$F47, 5, FALSE), ""), "")</f>
        <v/>
      </c>
      <c r="G7" s="79"/>
      <c r="H7" s="66"/>
      <c r="I7" s="66"/>
      <c r="J7" s="79"/>
      <c r="K7" s="79"/>
      <c r="L7" s="40"/>
      <c r="M7" s="40"/>
      <c r="N7" s="79"/>
      <c r="O7" s="79"/>
      <c r="P7" s="40"/>
      <c r="Q7" s="40" t="s">
        <v>25</v>
      </c>
      <c r="R7" s="79"/>
      <c r="S7" s="66"/>
      <c r="T7" s="79"/>
    </row>
    <row r="8" spans="2:20" ht="60" customHeight="1" x14ac:dyDescent="0.35">
      <c r="B8" s="38" t="s">
        <v>735</v>
      </c>
      <c r="C8" s="77"/>
      <c r="D8" s="78"/>
      <c r="E8" s="78" t="s">
        <v>25</v>
      </c>
      <c r="F8" s="78" t="str">
        <f>IF(E8&lt;&gt;"", IFERROR(VLOOKUP(E8, Dashboard!$B42:$F47, 5, FALSE), ""), "")</f>
        <v/>
      </c>
      <c r="G8" s="79"/>
      <c r="H8" s="66"/>
      <c r="I8" s="66"/>
      <c r="J8" s="79"/>
      <c r="K8" s="79"/>
      <c r="L8" s="40"/>
      <c r="M8" s="40"/>
      <c r="N8" s="79"/>
      <c r="O8" s="79"/>
      <c r="P8" s="40"/>
      <c r="Q8" s="40" t="s">
        <v>25</v>
      </c>
      <c r="R8" s="79"/>
      <c r="S8" s="66"/>
      <c r="T8" s="79"/>
    </row>
    <row r="9" spans="2:20" ht="60" customHeight="1" x14ac:dyDescent="0.35">
      <c r="B9" s="38" t="s">
        <v>736</v>
      </c>
      <c r="C9" s="77"/>
      <c r="D9" s="78"/>
      <c r="E9" s="78" t="s">
        <v>25</v>
      </c>
      <c r="F9" s="78" t="str">
        <f>IF(E9&lt;&gt;"", IFERROR(VLOOKUP(E9, Dashboard!$B42:$F47, 5, FALSE), ""), "")</f>
        <v/>
      </c>
      <c r="G9" s="79"/>
      <c r="H9" s="66"/>
      <c r="I9" s="66"/>
      <c r="J9" s="79"/>
      <c r="K9" s="79"/>
      <c r="L9" s="40"/>
      <c r="M9" s="40"/>
      <c r="N9" s="79"/>
      <c r="O9" s="79"/>
      <c r="P9" s="40"/>
      <c r="Q9" s="40" t="s">
        <v>25</v>
      </c>
      <c r="R9" s="79"/>
      <c r="S9" s="66"/>
      <c r="T9" s="79"/>
    </row>
    <row r="10" spans="2:20" ht="60" customHeight="1" x14ac:dyDescent="0.35">
      <c r="B10" s="38" t="s">
        <v>737</v>
      </c>
      <c r="C10" s="77"/>
      <c r="D10" s="78"/>
      <c r="E10" s="78" t="s">
        <v>25</v>
      </c>
      <c r="F10" s="78" t="str">
        <f>IF(E10&lt;&gt;"", IFERROR(VLOOKUP(E10, Dashboard!$B42:$F47, 5, FALSE), ""), "")</f>
        <v/>
      </c>
      <c r="G10" s="79"/>
      <c r="H10" s="66"/>
      <c r="I10" s="66"/>
      <c r="J10" s="79"/>
      <c r="K10" s="79"/>
      <c r="L10" s="40"/>
      <c r="M10" s="40"/>
      <c r="N10" s="79"/>
      <c r="O10" s="79"/>
      <c r="P10" s="40"/>
      <c r="Q10" s="40" t="s">
        <v>25</v>
      </c>
      <c r="R10" s="79"/>
      <c r="S10" s="66"/>
      <c r="T10" s="79"/>
    </row>
    <row r="11" spans="2:20" ht="60" customHeight="1" x14ac:dyDescent="0.35">
      <c r="B11" s="38" t="s">
        <v>738</v>
      </c>
      <c r="C11" s="77"/>
      <c r="D11" s="78"/>
      <c r="E11" s="78" t="s">
        <v>25</v>
      </c>
      <c r="F11" s="78" t="str">
        <f>IF(E11&lt;&gt;"", IFERROR(VLOOKUP(E11, Dashboard!$B42:$F47, 5, FALSE), ""), "")</f>
        <v/>
      </c>
      <c r="G11" s="79"/>
      <c r="H11" s="66"/>
      <c r="I11" s="66"/>
      <c r="J11" s="79"/>
      <c r="K11" s="79"/>
      <c r="L11" s="40"/>
      <c r="M11" s="40"/>
      <c r="N11" s="79"/>
      <c r="O11" s="79"/>
      <c r="P11" s="40"/>
      <c r="Q11" s="40" t="s">
        <v>25</v>
      </c>
      <c r="R11" s="79"/>
      <c r="S11" s="66"/>
      <c r="T11" s="79"/>
    </row>
    <row r="12" spans="2:20" ht="60" customHeight="1" x14ac:dyDescent="0.35">
      <c r="B12" s="38" t="s">
        <v>739</v>
      </c>
      <c r="C12" s="77"/>
      <c r="D12" s="78"/>
      <c r="E12" s="78" t="s">
        <v>25</v>
      </c>
      <c r="F12" s="78" t="str">
        <f>IF(E12&lt;&gt;"", IFERROR(VLOOKUP(E12, Dashboard!$B42:$F47, 5, FALSE), ""), "")</f>
        <v/>
      </c>
      <c r="G12" s="79"/>
      <c r="H12" s="66"/>
      <c r="I12" s="66"/>
      <c r="J12" s="79"/>
      <c r="K12" s="79"/>
      <c r="L12" s="40"/>
      <c r="M12" s="40"/>
      <c r="N12" s="79"/>
      <c r="O12" s="79"/>
      <c r="P12" s="40"/>
      <c r="Q12" s="40" t="s">
        <v>25</v>
      </c>
      <c r="R12" s="79"/>
      <c r="S12" s="66"/>
      <c r="T12" s="79"/>
    </row>
    <row r="13" spans="2:20" ht="60" customHeight="1" x14ac:dyDescent="0.35">
      <c r="B13" s="38" t="s">
        <v>740</v>
      </c>
      <c r="C13" s="77"/>
      <c r="D13" s="78"/>
      <c r="E13" s="78" t="s">
        <v>25</v>
      </c>
      <c r="F13" s="78" t="str">
        <f>IF(E13&lt;&gt;"", IFERROR(VLOOKUP(E13, Dashboard!$B42:$F47, 5, FALSE), ""), "")</f>
        <v/>
      </c>
      <c r="G13" s="79"/>
      <c r="H13" s="66"/>
      <c r="I13" s="66"/>
      <c r="J13" s="79"/>
      <c r="K13" s="79"/>
      <c r="L13" s="40"/>
      <c r="M13" s="40"/>
      <c r="N13" s="79"/>
      <c r="O13" s="79"/>
      <c r="P13" s="40"/>
      <c r="Q13" s="40" t="s">
        <v>25</v>
      </c>
      <c r="R13" s="79"/>
      <c r="S13" s="66"/>
      <c r="T13" s="79"/>
    </row>
    <row r="14" spans="2:20" ht="60" customHeight="1" x14ac:dyDescent="0.35">
      <c r="B14" s="38" t="s">
        <v>741</v>
      </c>
      <c r="C14" s="77"/>
      <c r="D14" s="78"/>
      <c r="E14" s="78" t="s">
        <v>25</v>
      </c>
      <c r="F14" s="78" t="str">
        <f>IF(E14&lt;&gt;"", IFERROR(VLOOKUP(E14, Dashboard!$B42:$F47, 5, FALSE), ""), "")</f>
        <v/>
      </c>
      <c r="G14" s="79"/>
      <c r="H14" s="66"/>
      <c r="I14" s="66"/>
      <c r="J14" s="79"/>
      <c r="K14" s="79"/>
      <c r="L14" s="40"/>
      <c r="M14" s="40"/>
      <c r="N14" s="79"/>
      <c r="O14" s="79"/>
      <c r="P14" s="40"/>
      <c r="Q14" s="40" t="s">
        <v>25</v>
      </c>
      <c r="R14" s="79"/>
      <c r="S14" s="66"/>
      <c r="T14" s="79"/>
    </row>
    <row r="15" spans="2:20" ht="60" customHeight="1" x14ac:dyDescent="0.35">
      <c r="B15" s="38" t="s">
        <v>742</v>
      </c>
      <c r="C15" s="77"/>
      <c r="D15" s="78"/>
      <c r="E15" s="78" t="s">
        <v>25</v>
      </c>
      <c r="F15" s="78" t="str">
        <f>IF(E15&lt;&gt;"", IFERROR(VLOOKUP(E15, Dashboard!$B42:$F47, 5, FALSE), ""), "")</f>
        <v/>
      </c>
      <c r="G15" s="79"/>
      <c r="H15" s="66"/>
      <c r="I15" s="66"/>
      <c r="J15" s="79"/>
      <c r="K15" s="79"/>
      <c r="L15" s="40"/>
      <c r="M15" s="40"/>
      <c r="N15" s="79"/>
      <c r="O15" s="79"/>
      <c r="P15" s="40"/>
      <c r="Q15" s="40" t="s">
        <v>25</v>
      </c>
      <c r="R15" s="79"/>
      <c r="S15" s="66"/>
      <c r="T15" s="79"/>
    </row>
    <row r="16" spans="2:20" ht="60" customHeight="1" x14ac:dyDescent="0.35">
      <c r="B16" s="38" t="s">
        <v>743</v>
      </c>
      <c r="C16" s="77"/>
      <c r="D16" s="78"/>
      <c r="E16" s="78" t="s">
        <v>25</v>
      </c>
      <c r="F16" s="78" t="str">
        <f>IF(E16&lt;&gt;"", IFERROR(VLOOKUP(E16, Dashboard!$B42:$F47, 5, FALSE), ""), "")</f>
        <v/>
      </c>
      <c r="G16" s="79"/>
      <c r="H16" s="66"/>
      <c r="I16" s="66"/>
      <c r="J16" s="79"/>
      <c r="K16" s="79"/>
      <c r="L16" s="40"/>
      <c r="M16" s="40"/>
      <c r="N16" s="79"/>
      <c r="O16" s="79"/>
      <c r="P16" s="40"/>
      <c r="Q16" s="40" t="s">
        <v>25</v>
      </c>
      <c r="R16" s="79"/>
      <c r="S16" s="66"/>
      <c r="T16" s="79"/>
    </row>
    <row r="17" spans="2:20" ht="60" customHeight="1" x14ac:dyDescent="0.35">
      <c r="B17" s="38" t="s">
        <v>744</v>
      </c>
      <c r="C17" s="77"/>
      <c r="D17" s="78"/>
      <c r="E17" s="78" t="s">
        <v>25</v>
      </c>
      <c r="F17" s="78" t="str">
        <f>IF(E17&lt;&gt;"", IFERROR(VLOOKUP(E17, Dashboard!$B42:$F47, 5, FALSE), ""), "")</f>
        <v/>
      </c>
      <c r="G17" s="79"/>
      <c r="H17" s="66"/>
      <c r="I17" s="66"/>
      <c r="J17" s="79"/>
      <c r="K17" s="79"/>
      <c r="L17" s="40"/>
      <c r="M17" s="40"/>
      <c r="N17" s="79"/>
      <c r="O17" s="79"/>
      <c r="P17" s="40"/>
      <c r="Q17" s="40" t="s">
        <v>25</v>
      </c>
      <c r="R17" s="79"/>
      <c r="S17" s="66"/>
      <c r="T17" s="79"/>
    </row>
    <row r="18" spans="2:20" ht="60" customHeight="1" x14ac:dyDescent="0.35">
      <c r="B18" s="38" t="s">
        <v>745</v>
      </c>
      <c r="C18" s="77"/>
      <c r="D18" s="78"/>
      <c r="E18" s="78" t="s">
        <v>25</v>
      </c>
      <c r="F18" s="78" t="str">
        <f>IF(E18&lt;&gt;"", IFERROR(VLOOKUP(E18, Dashboard!$B42:$F47, 5, FALSE), ""), "")</f>
        <v/>
      </c>
      <c r="G18" s="79"/>
      <c r="H18" s="66"/>
      <c r="I18" s="66"/>
      <c r="J18" s="79"/>
      <c r="K18" s="79"/>
      <c r="L18" s="40"/>
      <c r="M18" s="40"/>
      <c r="N18" s="79"/>
      <c r="O18" s="79"/>
      <c r="P18" s="40"/>
      <c r="Q18" s="40" t="s">
        <v>25</v>
      </c>
      <c r="R18" s="79"/>
      <c r="S18" s="66"/>
      <c r="T18" s="79"/>
    </row>
    <row r="19" spans="2:20" ht="60" customHeight="1" x14ac:dyDescent="0.35">
      <c r="B19" s="38" t="s">
        <v>746</v>
      </c>
      <c r="C19" s="77"/>
      <c r="D19" s="78"/>
      <c r="E19" s="78" t="s">
        <v>25</v>
      </c>
      <c r="F19" s="78" t="str">
        <f>IF(E19&lt;&gt;"", IFERROR(VLOOKUP(E19, Dashboard!$B42:$F47, 5, FALSE), ""), "")</f>
        <v/>
      </c>
      <c r="G19" s="79"/>
      <c r="H19" s="66"/>
      <c r="I19" s="66"/>
      <c r="J19" s="79"/>
      <c r="K19" s="79"/>
      <c r="L19" s="40"/>
      <c r="M19" s="40"/>
      <c r="N19" s="79"/>
      <c r="O19" s="79"/>
      <c r="P19" s="40"/>
      <c r="Q19" s="40" t="s">
        <v>25</v>
      </c>
      <c r="R19" s="79"/>
      <c r="S19" s="66"/>
      <c r="T19" s="79"/>
    </row>
    <row r="20" spans="2:20" ht="60" customHeight="1" x14ac:dyDescent="0.35">
      <c r="B20" s="38" t="s">
        <v>747</v>
      </c>
      <c r="C20" s="77"/>
      <c r="D20" s="78"/>
      <c r="E20" s="78" t="s">
        <v>25</v>
      </c>
      <c r="F20" s="78" t="str">
        <f>IF(E20&lt;&gt;"", IFERROR(VLOOKUP(E20, Dashboard!$B42:$F47, 5, FALSE), ""), "")</f>
        <v/>
      </c>
      <c r="G20" s="79"/>
      <c r="H20" s="66"/>
      <c r="I20" s="66"/>
      <c r="J20" s="79"/>
      <c r="K20" s="79"/>
      <c r="L20" s="40"/>
      <c r="M20" s="40"/>
      <c r="N20" s="79"/>
      <c r="O20" s="79"/>
      <c r="P20" s="40"/>
      <c r="Q20" s="40" t="s">
        <v>25</v>
      </c>
      <c r="R20" s="79"/>
      <c r="S20" s="66"/>
      <c r="T20" s="79"/>
    </row>
    <row r="21" spans="2:20" ht="60" customHeight="1" x14ac:dyDescent="0.35">
      <c r="B21" s="38" t="s">
        <v>748</v>
      </c>
      <c r="C21" s="77"/>
      <c r="D21" s="78"/>
      <c r="E21" s="78" t="s">
        <v>25</v>
      </c>
      <c r="F21" s="78" t="str">
        <f>IF(E21&lt;&gt;"", IFERROR(VLOOKUP(E21, Dashboard!$B42:$F47, 5, FALSE), ""), "")</f>
        <v/>
      </c>
      <c r="G21" s="79"/>
      <c r="H21" s="66"/>
      <c r="I21" s="66"/>
      <c r="J21" s="79"/>
      <c r="K21" s="79"/>
      <c r="L21" s="40"/>
      <c r="M21" s="40"/>
      <c r="N21" s="79"/>
      <c r="O21" s="79"/>
      <c r="P21" s="40"/>
      <c r="Q21" s="40" t="s">
        <v>25</v>
      </c>
      <c r="R21" s="79"/>
      <c r="S21" s="66"/>
      <c r="T21" s="79"/>
    </row>
    <row r="22" spans="2:20" ht="60" customHeight="1" x14ac:dyDescent="0.35">
      <c r="B22" s="38" t="s">
        <v>749</v>
      </c>
      <c r="C22" s="77"/>
      <c r="D22" s="78"/>
      <c r="E22" s="78" t="s">
        <v>25</v>
      </c>
      <c r="F22" s="78" t="str">
        <f>IF(E22&lt;&gt;"", IFERROR(VLOOKUP(E22, Dashboard!$B42:$F47, 5, FALSE), ""), "")</f>
        <v/>
      </c>
      <c r="G22" s="79"/>
      <c r="H22" s="66"/>
      <c r="I22" s="66"/>
      <c r="J22" s="79"/>
      <c r="K22" s="79"/>
      <c r="L22" s="40"/>
      <c r="M22" s="40"/>
      <c r="N22" s="79"/>
      <c r="O22" s="79"/>
      <c r="P22" s="40"/>
      <c r="Q22" s="40" t="s">
        <v>25</v>
      </c>
      <c r="R22" s="79"/>
      <c r="S22" s="66"/>
      <c r="T22" s="79"/>
    </row>
    <row r="23" spans="2:20" ht="60" customHeight="1" x14ac:dyDescent="0.35">
      <c r="B23" s="38" t="s">
        <v>750</v>
      </c>
      <c r="C23" s="77"/>
      <c r="D23" s="78"/>
      <c r="E23" s="78" t="s">
        <v>25</v>
      </c>
      <c r="F23" s="78" t="str">
        <f>IF(E23&lt;&gt;"", IFERROR(VLOOKUP(E23, Dashboard!$B42:$F47, 5, FALSE), ""), "")</f>
        <v/>
      </c>
      <c r="G23" s="79"/>
      <c r="H23" s="66"/>
      <c r="I23" s="66"/>
      <c r="J23" s="79"/>
      <c r="K23" s="79"/>
      <c r="L23" s="40"/>
      <c r="M23" s="40"/>
      <c r="N23" s="79"/>
      <c r="O23" s="79"/>
      <c r="P23" s="40"/>
      <c r="Q23" s="40" t="s">
        <v>25</v>
      </c>
      <c r="R23" s="79"/>
      <c r="S23" s="66"/>
      <c r="T23" s="79"/>
    </row>
    <row r="24" spans="2:20" ht="60" customHeight="1" x14ac:dyDescent="0.35">
      <c r="B24" s="38" t="s">
        <v>751</v>
      </c>
      <c r="C24" s="77"/>
      <c r="D24" s="78"/>
      <c r="E24" s="78" t="s">
        <v>25</v>
      </c>
      <c r="F24" s="78" t="str">
        <f>IF(E24&lt;&gt;"", IFERROR(VLOOKUP(E24, Dashboard!$B42:$F47, 5, FALSE), ""), "")</f>
        <v/>
      </c>
      <c r="G24" s="79"/>
      <c r="H24" s="66"/>
      <c r="I24" s="66"/>
      <c r="J24" s="79"/>
      <c r="K24" s="79"/>
      <c r="L24" s="40"/>
      <c r="M24" s="40"/>
      <c r="N24" s="79"/>
      <c r="O24" s="79"/>
      <c r="P24" s="40"/>
      <c r="Q24" s="40" t="s">
        <v>25</v>
      </c>
      <c r="R24" s="79"/>
      <c r="S24" s="66"/>
      <c r="T24" s="79"/>
    </row>
    <row r="25" spans="2:20" ht="60" customHeight="1" x14ac:dyDescent="0.35">
      <c r="B25" s="38" t="s">
        <v>752</v>
      </c>
      <c r="C25" s="77"/>
      <c r="D25" s="78"/>
      <c r="E25" s="78" t="s">
        <v>25</v>
      </c>
      <c r="F25" s="78" t="str">
        <f>IF(E25&lt;&gt;"", IFERROR(VLOOKUP(E25, Dashboard!$B42:$F47, 5, FALSE), ""), "")</f>
        <v/>
      </c>
      <c r="G25" s="79"/>
      <c r="H25" s="66"/>
      <c r="I25" s="66"/>
      <c r="J25" s="79"/>
      <c r="K25" s="79"/>
      <c r="L25" s="40"/>
      <c r="M25" s="40"/>
      <c r="N25" s="79"/>
      <c r="O25" s="79"/>
      <c r="P25" s="40"/>
      <c r="Q25" s="40" t="s">
        <v>25</v>
      </c>
      <c r="R25" s="79"/>
      <c r="S25" s="66"/>
      <c r="T25" s="79"/>
    </row>
    <row r="26" spans="2:20" ht="60" customHeight="1" x14ac:dyDescent="0.35">
      <c r="B26" s="38" t="s">
        <v>753</v>
      </c>
      <c r="C26" s="77"/>
      <c r="D26" s="78"/>
      <c r="E26" s="78" t="s">
        <v>25</v>
      </c>
      <c r="F26" s="78" t="str">
        <f>IF(E26&lt;&gt;"", IFERROR(VLOOKUP(E26, Dashboard!$B42:$F47, 5, FALSE), ""), "")</f>
        <v/>
      </c>
      <c r="G26" s="79"/>
      <c r="H26" s="66"/>
      <c r="I26" s="66"/>
      <c r="J26" s="79"/>
      <c r="K26" s="79"/>
      <c r="L26" s="40"/>
      <c r="M26" s="40"/>
      <c r="N26" s="79"/>
      <c r="O26" s="79"/>
      <c r="P26" s="40"/>
      <c r="Q26" s="40" t="s">
        <v>25</v>
      </c>
      <c r="R26" s="79"/>
      <c r="S26" s="66"/>
      <c r="T26" s="79"/>
    </row>
    <row r="27" spans="2:20" ht="60" customHeight="1" x14ac:dyDescent="0.35">
      <c r="B27" s="38" t="s">
        <v>754</v>
      </c>
      <c r="C27" s="77"/>
      <c r="D27" s="78"/>
      <c r="E27" s="78" t="s">
        <v>25</v>
      </c>
      <c r="F27" s="78" t="str">
        <f>IF(E27&lt;&gt;"", IFERROR(VLOOKUP(E27, Dashboard!$B42:$F47, 5, FALSE), ""), "")</f>
        <v/>
      </c>
      <c r="G27" s="79"/>
      <c r="H27" s="66"/>
      <c r="I27" s="66"/>
      <c r="J27" s="79"/>
      <c r="K27" s="79"/>
      <c r="L27" s="40"/>
      <c r="M27" s="40"/>
      <c r="N27" s="79"/>
      <c r="O27" s="79"/>
      <c r="P27" s="40"/>
      <c r="Q27" s="40" t="s">
        <v>25</v>
      </c>
      <c r="R27" s="79"/>
      <c r="S27" s="66"/>
      <c r="T27" s="79"/>
    </row>
    <row r="28" spans="2:20" ht="60" customHeight="1" x14ac:dyDescent="0.35">
      <c r="B28" s="38" t="s">
        <v>755</v>
      </c>
      <c r="C28" s="77"/>
      <c r="D28" s="78"/>
      <c r="E28" s="78" t="s">
        <v>25</v>
      </c>
      <c r="F28" s="78" t="str">
        <f>IF(E28&lt;&gt;"", IFERROR(VLOOKUP(E28, Dashboard!$B42:$F47, 5, FALSE), ""), "")</f>
        <v/>
      </c>
      <c r="G28" s="79"/>
      <c r="H28" s="66"/>
      <c r="I28" s="66"/>
      <c r="J28" s="79"/>
      <c r="K28" s="79"/>
      <c r="L28" s="40"/>
      <c r="M28" s="40"/>
      <c r="N28" s="79"/>
      <c r="O28" s="79"/>
      <c r="P28" s="40"/>
      <c r="Q28" s="40" t="s">
        <v>25</v>
      </c>
      <c r="R28" s="79"/>
      <c r="S28" s="66"/>
      <c r="T28" s="79"/>
    </row>
    <row r="29" spans="2:20" ht="60" customHeight="1" x14ac:dyDescent="0.35">
      <c r="B29" s="38" t="s">
        <v>756</v>
      </c>
      <c r="C29" s="77"/>
      <c r="D29" s="78"/>
      <c r="E29" s="78" t="s">
        <v>25</v>
      </c>
      <c r="F29" s="78" t="str">
        <f>IF(E29&lt;&gt;"", IFERROR(VLOOKUP(E29, Dashboard!$B42:$F47, 5, FALSE), ""), "")</f>
        <v/>
      </c>
      <c r="G29" s="79"/>
      <c r="H29" s="66"/>
      <c r="I29" s="66"/>
      <c r="J29" s="79"/>
      <c r="K29" s="79"/>
      <c r="L29" s="40"/>
      <c r="M29" s="40"/>
      <c r="N29" s="79"/>
      <c r="O29" s="79"/>
      <c r="P29" s="40"/>
      <c r="Q29" s="40" t="s">
        <v>25</v>
      </c>
      <c r="R29" s="79"/>
      <c r="S29" s="66"/>
      <c r="T29" s="79"/>
    </row>
    <row r="30" spans="2:20" ht="60" customHeight="1" x14ac:dyDescent="0.35">
      <c r="B30" s="38" t="s">
        <v>757</v>
      </c>
      <c r="C30" s="77"/>
      <c r="D30" s="78"/>
      <c r="E30" s="78" t="s">
        <v>25</v>
      </c>
      <c r="F30" s="78" t="str">
        <f>IF(E30&lt;&gt;"", IFERROR(VLOOKUP(E30, Dashboard!$B42:$F47, 5, FALSE), ""), "")</f>
        <v/>
      </c>
      <c r="G30" s="79"/>
      <c r="H30" s="66"/>
      <c r="I30" s="66"/>
      <c r="J30" s="79"/>
      <c r="K30" s="79"/>
      <c r="L30" s="40"/>
      <c r="M30" s="40"/>
      <c r="N30" s="79"/>
      <c r="O30" s="79"/>
      <c r="P30" s="40"/>
      <c r="Q30" s="40" t="s">
        <v>25</v>
      </c>
      <c r="R30" s="79"/>
      <c r="S30" s="66"/>
      <c r="T30" s="79"/>
    </row>
    <row r="31" spans="2:20" ht="60" customHeight="1" x14ac:dyDescent="0.35">
      <c r="B31" s="38" t="s">
        <v>758</v>
      </c>
      <c r="C31" s="77"/>
      <c r="D31" s="78"/>
      <c r="E31" s="78" t="s">
        <v>25</v>
      </c>
      <c r="F31" s="78" t="str">
        <f>IF(E31&lt;&gt;"", IFERROR(VLOOKUP(E31, Dashboard!$B42:$F47, 5, FALSE), ""), "")</f>
        <v/>
      </c>
      <c r="G31" s="79"/>
      <c r="H31" s="66"/>
      <c r="I31" s="66"/>
      <c r="J31" s="79"/>
      <c r="K31" s="79"/>
      <c r="L31" s="40"/>
      <c r="M31" s="40"/>
      <c r="N31" s="79"/>
      <c r="O31" s="79"/>
      <c r="P31" s="40"/>
      <c r="Q31" s="40" t="s">
        <v>25</v>
      </c>
      <c r="R31" s="79"/>
      <c r="S31" s="66"/>
      <c r="T31" s="79"/>
    </row>
    <row r="32" spans="2:20" ht="60" customHeight="1" x14ac:dyDescent="0.35">
      <c r="B32" s="38" t="s">
        <v>759</v>
      </c>
      <c r="C32" s="77"/>
      <c r="D32" s="78"/>
      <c r="E32" s="78" t="s">
        <v>25</v>
      </c>
      <c r="F32" s="78" t="str">
        <f>IF(E32&lt;&gt;"", IFERROR(VLOOKUP(E32, Dashboard!$B42:$F47, 5, FALSE), ""), "")</f>
        <v/>
      </c>
      <c r="G32" s="79"/>
      <c r="H32" s="66"/>
      <c r="I32" s="66"/>
      <c r="J32" s="79"/>
      <c r="K32" s="79"/>
      <c r="L32" s="40"/>
      <c r="M32" s="40"/>
      <c r="N32" s="79"/>
      <c r="O32" s="79"/>
      <c r="P32" s="40"/>
      <c r="Q32" s="40" t="s">
        <v>25</v>
      </c>
      <c r="R32" s="79"/>
      <c r="S32" s="66"/>
      <c r="T32" s="79"/>
    </row>
    <row r="33" spans="2:20" ht="60" customHeight="1" x14ac:dyDescent="0.35">
      <c r="B33" s="38" t="s">
        <v>760</v>
      </c>
      <c r="C33" s="77"/>
      <c r="D33" s="78"/>
      <c r="E33" s="78" t="s">
        <v>25</v>
      </c>
      <c r="F33" s="78" t="str">
        <f>IF(E33&lt;&gt;"", IFERROR(VLOOKUP(E33, Dashboard!$B42:$F47, 5, FALSE), ""), "")</f>
        <v/>
      </c>
      <c r="G33" s="79"/>
      <c r="H33" s="66"/>
      <c r="I33" s="66"/>
      <c r="J33" s="79"/>
      <c r="K33" s="79"/>
      <c r="L33" s="40"/>
      <c r="M33" s="40"/>
      <c r="N33" s="79"/>
      <c r="O33" s="79"/>
      <c r="P33" s="40"/>
      <c r="Q33" s="40" t="s">
        <v>25</v>
      </c>
      <c r="R33" s="79"/>
      <c r="S33" s="66"/>
      <c r="T33" s="79"/>
    </row>
    <row r="34" spans="2:20" ht="60" customHeight="1" x14ac:dyDescent="0.35">
      <c r="B34" s="38" t="s">
        <v>761</v>
      </c>
      <c r="C34" s="77"/>
      <c r="D34" s="78"/>
      <c r="E34" s="78" t="s">
        <v>25</v>
      </c>
      <c r="F34" s="78" t="str">
        <f>IF(E34&lt;&gt;"", IFERROR(VLOOKUP(E34, Dashboard!$B42:$F47, 5, FALSE), ""), "")</f>
        <v/>
      </c>
      <c r="G34" s="79"/>
      <c r="H34" s="66"/>
      <c r="I34" s="66"/>
      <c r="J34" s="79"/>
      <c r="K34" s="79"/>
      <c r="L34" s="40"/>
      <c r="M34" s="40"/>
      <c r="N34" s="79"/>
      <c r="O34" s="79"/>
      <c r="P34" s="40"/>
      <c r="Q34" s="40" t="s">
        <v>25</v>
      </c>
      <c r="R34" s="79"/>
      <c r="S34" s="66"/>
      <c r="T34" s="79"/>
    </row>
    <row r="35" spans="2:20" ht="60" customHeight="1" x14ac:dyDescent="0.35">
      <c r="B35" s="38" t="s">
        <v>762</v>
      </c>
      <c r="C35" s="77"/>
      <c r="D35" s="78"/>
      <c r="E35" s="78" t="s">
        <v>25</v>
      </c>
      <c r="F35" s="78" t="str">
        <f>IF(E35&lt;&gt;"", IFERROR(VLOOKUP(E35, Dashboard!$B42:$F47, 5, FALSE), ""), "")</f>
        <v/>
      </c>
      <c r="G35" s="79"/>
      <c r="H35" s="66"/>
      <c r="I35" s="66"/>
      <c r="J35" s="79"/>
      <c r="K35" s="79"/>
      <c r="L35" s="40"/>
      <c r="M35" s="40"/>
      <c r="N35" s="79"/>
      <c r="O35" s="79"/>
      <c r="P35" s="40"/>
      <c r="Q35" s="40" t="s">
        <v>25</v>
      </c>
      <c r="R35" s="79"/>
      <c r="S35" s="66"/>
      <c r="T35" s="79"/>
    </row>
    <row r="36" spans="2:20" ht="60" customHeight="1" x14ac:dyDescent="0.35">
      <c r="B36" s="38" t="s">
        <v>763</v>
      </c>
      <c r="C36" s="77"/>
      <c r="D36" s="78"/>
      <c r="E36" s="78" t="s">
        <v>25</v>
      </c>
      <c r="F36" s="78" t="str">
        <f>IF(E36&lt;&gt;"", IFERROR(VLOOKUP(E36, Dashboard!$B42:$F47, 5, FALSE), ""), "")</f>
        <v/>
      </c>
      <c r="G36" s="79"/>
      <c r="H36" s="66"/>
      <c r="I36" s="66"/>
      <c r="J36" s="79"/>
      <c r="K36" s="79"/>
      <c r="L36" s="40"/>
      <c r="M36" s="40"/>
      <c r="N36" s="79"/>
      <c r="O36" s="79"/>
      <c r="P36" s="40"/>
      <c r="Q36" s="40" t="s">
        <v>25</v>
      </c>
      <c r="R36" s="79"/>
      <c r="S36" s="66"/>
      <c r="T36" s="79"/>
    </row>
    <row r="37" spans="2:20" ht="60" customHeight="1" x14ac:dyDescent="0.35">
      <c r="B37" s="38" t="s">
        <v>764</v>
      </c>
      <c r="C37" s="77"/>
      <c r="D37" s="78"/>
      <c r="E37" s="78" t="s">
        <v>25</v>
      </c>
      <c r="F37" s="78" t="str">
        <f>IF(E37&lt;&gt;"", IFERROR(VLOOKUP(E37, Dashboard!$B42:$F47, 5, FALSE), ""), "")</f>
        <v/>
      </c>
      <c r="G37" s="79"/>
      <c r="H37" s="66"/>
      <c r="I37" s="66"/>
      <c r="J37" s="79"/>
      <c r="K37" s="79"/>
      <c r="L37" s="40"/>
      <c r="M37" s="40"/>
      <c r="N37" s="79"/>
      <c r="O37" s="79"/>
      <c r="P37" s="40"/>
      <c r="Q37" s="40" t="s">
        <v>25</v>
      </c>
      <c r="R37" s="79"/>
      <c r="S37" s="66"/>
      <c r="T37" s="79"/>
    </row>
    <row r="38" spans="2:20" ht="60" customHeight="1" x14ac:dyDescent="0.35">
      <c r="B38" s="38" t="s">
        <v>765</v>
      </c>
      <c r="C38" s="77"/>
      <c r="D38" s="78"/>
      <c r="E38" s="78" t="s">
        <v>25</v>
      </c>
      <c r="F38" s="78" t="str">
        <f>IF(E38&lt;&gt;"", IFERROR(VLOOKUP(E38, Dashboard!$B42:$F47, 5, FALSE), ""), "")</f>
        <v/>
      </c>
      <c r="G38" s="79"/>
      <c r="H38" s="66"/>
      <c r="I38" s="66"/>
      <c r="J38" s="79"/>
      <c r="K38" s="79"/>
      <c r="L38" s="40"/>
      <c r="M38" s="40"/>
      <c r="N38" s="79"/>
      <c r="O38" s="79"/>
      <c r="P38" s="40"/>
      <c r="Q38" s="40" t="s">
        <v>25</v>
      </c>
      <c r="R38" s="79"/>
      <c r="S38" s="66"/>
      <c r="T38" s="79"/>
    </row>
    <row r="39" spans="2:20" ht="60" customHeight="1" x14ac:dyDescent="0.35">
      <c r="B39" s="38" t="s">
        <v>766</v>
      </c>
      <c r="C39" s="77"/>
      <c r="D39" s="78"/>
      <c r="E39" s="78" t="s">
        <v>25</v>
      </c>
      <c r="F39" s="78" t="str">
        <f>IF(E39&lt;&gt;"", IFERROR(VLOOKUP(E39, Dashboard!$B42:$F47, 5, FALSE), ""), "")</f>
        <v/>
      </c>
      <c r="G39" s="79"/>
      <c r="H39" s="66"/>
      <c r="I39" s="66"/>
      <c r="J39" s="79"/>
      <c r="K39" s="79"/>
      <c r="L39" s="40"/>
      <c r="M39" s="40"/>
      <c r="N39" s="79"/>
      <c r="O39" s="79"/>
      <c r="P39" s="40"/>
      <c r="Q39" s="40" t="s">
        <v>25</v>
      </c>
      <c r="R39" s="79"/>
      <c r="S39" s="66"/>
      <c r="T39" s="79"/>
    </row>
    <row r="40" spans="2:20" ht="60" customHeight="1" x14ac:dyDescent="0.35">
      <c r="B40" s="38" t="s">
        <v>767</v>
      </c>
      <c r="C40" s="77"/>
      <c r="D40" s="78"/>
      <c r="E40" s="78" t="s">
        <v>25</v>
      </c>
      <c r="F40" s="78" t="str">
        <f>IF(E40&lt;&gt;"", IFERROR(VLOOKUP(E40, Dashboard!$B42:$F47, 5, FALSE), ""), "")</f>
        <v/>
      </c>
      <c r="G40" s="79"/>
      <c r="H40" s="66"/>
      <c r="I40" s="66"/>
      <c r="J40" s="79"/>
      <c r="K40" s="79"/>
      <c r="L40" s="40"/>
      <c r="M40" s="40"/>
      <c r="N40" s="79"/>
      <c r="O40" s="79"/>
      <c r="P40" s="40"/>
      <c r="Q40" s="40" t="s">
        <v>25</v>
      </c>
      <c r="R40" s="79"/>
      <c r="S40" s="66"/>
      <c r="T40" s="79"/>
    </row>
    <row r="41" spans="2:20" ht="60" customHeight="1" x14ac:dyDescent="0.35">
      <c r="B41" s="38" t="s">
        <v>768</v>
      </c>
      <c r="C41" s="77"/>
      <c r="D41" s="78"/>
      <c r="E41" s="78" t="s">
        <v>25</v>
      </c>
      <c r="F41" s="78" t="str">
        <f>IF(E41&lt;&gt;"", IFERROR(VLOOKUP(E41, Dashboard!$B42:$F47, 5, FALSE), ""), "")</f>
        <v/>
      </c>
      <c r="G41" s="79"/>
      <c r="H41" s="66"/>
      <c r="I41" s="66"/>
      <c r="J41" s="79"/>
      <c r="K41" s="79"/>
      <c r="L41" s="40"/>
      <c r="M41" s="40"/>
      <c r="N41" s="79"/>
      <c r="O41" s="79"/>
      <c r="P41" s="40"/>
      <c r="Q41" s="40" t="s">
        <v>25</v>
      </c>
      <c r="R41" s="79"/>
      <c r="S41" s="66"/>
      <c r="T41" s="79"/>
    </row>
    <row r="42" spans="2:20" ht="60" customHeight="1" x14ac:dyDescent="0.35">
      <c r="B42" s="38" t="s">
        <v>769</v>
      </c>
      <c r="C42" s="77"/>
      <c r="D42" s="78"/>
      <c r="E42" s="78" t="s">
        <v>25</v>
      </c>
      <c r="F42" s="78" t="str">
        <f>IF(E42&lt;&gt;"", IFERROR(VLOOKUP(E42, Dashboard!$B42:$F47, 5, FALSE), ""), "")</f>
        <v/>
      </c>
      <c r="G42" s="79"/>
      <c r="H42" s="66"/>
      <c r="I42" s="66"/>
      <c r="J42" s="79"/>
      <c r="K42" s="79"/>
      <c r="L42" s="40"/>
      <c r="M42" s="40"/>
      <c r="N42" s="79"/>
      <c r="O42" s="79"/>
      <c r="P42" s="40"/>
      <c r="Q42" s="40" t="s">
        <v>25</v>
      </c>
      <c r="R42" s="79"/>
      <c r="S42" s="66"/>
      <c r="T42" s="79"/>
    </row>
    <row r="43" spans="2:20" ht="60" customHeight="1" x14ac:dyDescent="0.35">
      <c r="B43" s="38" t="s">
        <v>770</v>
      </c>
      <c r="C43" s="77"/>
      <c r="D43" s="78"/>
      <c r="E43" s="78" t="s">
        <v>25</v>
      </c>
      <c r="F43" s="78" t="str">
        <f>IF(E43&lt;&gt;"", IFERROR(VLOOKUP(E43, Dashboard!$B42:$F47, 5, FALSE), ""), "")</f>
        <v/>
      </c>
      <c r="G43" s="79"/>
      <c r="H43" s="66"/>
      <c r="I43" s="66"/>
      <c r="J43" s="79"/>
      <c r="K43" s="79"/>
      <c r="L43" s="40"/>
      <c r="M43" s="40"/>
      <c r="N43" s="79"/>
      <c r="O43" s="79"/>
      <c r="P43" s="40"/>
      <c r="Q43" s="40" t="s">
        <v>25</v>
      </c>
      <c r="R43" s="79"/>
      <c r="S43" s="66"/>
      <c r="T43" s="79"/>
    </row>
    <row r="44" spans="2:20" ht="60" customHeight="1" x14ac:dyDescent="0.35">
      <c r="B44" s="38" t="s">
        <v>771</v>
      </c>
      <c r="C44" s="77"/>
      <c r="D44" s="78"/>
      <c r="E44" s="78" t="s">
        <v>25</v>
      </c>
      <c r="F44" s="78" t="str">
        <f>IF(E44&lt;&gt;"", IFERROR(VLOOKUP(E44, Dashboard!$B42:$F47, 5, FALSE), ""), "")</f>
        <v/>
      </c>
      <c r="G44" s="79"/>
      <c r="H44" s="66"/>
      <c r="I44" s="66"/>
      <c r="J44" s="79"/>
      <c r="K44" s="79"/>
      <c r="L44" s="40"/>
      <c r="M44" s="40"/>
      <c r="N44" s="79"/>
      <c r="O44" s="79"/>
      <c r="P44" s="40"/>
      <c r="Q44" s="40" t="s">
        <v>25</v>
      </c>
      <c r="R44" s="79"/>
      <c r="S44" s="66"/>
      <c r="T44" s="79"/>
    </row>
    <row r="45" spans="2:20" ht="60" customHeight="1" x14ac:dyDescent="0.35">
      <c r="B45" s="38" t="s">
        <v>772</v>
      </c>
      <c r="C45" s="77"/>
      <c r="D45" s="78"/>
      <c r="E45" s="78" t="s">
        <v>25</v>
      </c>
      <c r="F45" s="78" t="str">
        <f>IF(E45&lt;&gt;"", IFERROR(VLOOKUP(E45, Dashboard!$B42:$F47, 5, FALSE), ""), "")</f>
        <v/>
      </c>
      <c r="G45" s="79"/>
      <c r="H45" s="66"/>
      <c r="I45" s="66"/>
      <c r="J45" s="79"/>
      <c r="K45" s="79"/>
      <c r="L45" s="40"/>
      <c r="M45" s="40"/>
      <c r="N45" s="79"/>
      <c r="O45" s="79"/>
      <c r="P45" s="40"/>
      <c r="Q45" s="40" t="s">
        <v>25</v>
      </c>
      <c r="R45" s="79"/>
      <c r="S45" s="66"/>
      <c r="T45" s="79"/>
    </row>
    <row r="46" spans="2:20" ht="60" customHeight="1" x14ac:dyDescent="0.35">
      <c r="B46" s="38" t="s">
        <v>773</v>
      </c>
      <c r="C46" s="77"/>
      <c r="D46" s="78"/>
      <c r="E46" s="78" t="s">
        <v>25</v>
      </c>
      <c r="F46" s="78" t="str">
        <f>IF(E46&lt;&gt;"", IFERROR(VLOOKUP(E46, Dashboard!$B42:$F47, 5, FALSE), ""), "")</f>
        <v/>
      </c>
      <c r="G46" s="79"/>
      <c r="H46" s="66"/>
      <c r="I46" s="66"/>
      <c r="J46" s="79"/>
      <c r="K46" s="79"/>
      <c r="L46" s="40"/>
      <c r="M46" s="40"/>
      <c r="N46" s="79"/>
      <c r="O46" s="79"/>
      <c r="P46" s="40"/>
      <c r="Q46" s="40" t="s">
        <v>25</v>
      </c>
      <c r="R46" s="79"/>
      <c r="S46" s="66"/>
      <c r="T46" s="79"/>
    </row>
    <row r="47" spans="2:20" ht="60" customHeight="1" x14ac:dyDescent="0.35">
      <c r="B47" s="38" t="s">
        <v>774</v>
      </c>
      <c r="C47" s="77"/>
      <c r="D47" s="78"/>
      <c r="E47" s="78" t="s">
        <v>25</v>
      </c>
      <c r="F47" s="78" t="str">
        <f>IF(E47&lt;&gt;"", IFERROR(VLOOKUP(E47, Dashboard!$B42:$F47, 5, FALSE), ""), "")</f>
        <v/>
      </c>
      <c r="G47" s="79"/>
      <c r="H47" s="66"/>
      <c r="I47" s="66"/>
      <c r="J47" s="79"/>
      <c r="K47" s="79"/>
      <c r="L47" s="40"/>
      <c r="M47" s="40"/>
      <c r="N47" s="79"/>
      <c r="O47" s="79"/>
      <c r="P47" s="40"/>
      <c r="Q47" s="40" t="s">
        <v>25</v>
      </c>
      <c r="R47" s="79"/>
      <c r="S47" s="66"/>
      <c r="T47" s="79"/>
    </row>
    <row r="48" spans="2:20" ht="60" customHeight="1" x14ac:dyDescent="0.35">
      <c r="B48" s="38" t="s">
        <v>775</v>
      </c>
      <c r="C48" s="77"/>
      <c r="D48" s="78"/>
      <c r="E48" s="78" t="s">
        <v>25</v>
      </c>
      <c r="F48" s="78" t="str">
        <f>IF(E48&lt;&gt;"", IFERROR(VLOOKUP(E48, Dashboard!$B42:$F47, 5, FALSE), ""), "")</f>
        <v/>
      </c>
      <c r="G48" s="79"/>
      <c r="H48" s="66"/>
      <c r="I48" s="66"/>
      <c r="J48" s="79"/>
      <c r="K48" s="79"/>
      <c r="L48" s="40"/>
      <c r="M48" s="40"/>
      <c r="N48" s="79"/>
      <c r="O48" s="79"/>
      <c r="P48" s="40"/>
      <c r="Q48" s="40" t="s">
        <v>25</v>
      </c>
      <c r="R48" s="79"/>
      <c r="S48" s="66"/>
      <c r="T48" s="79"/>
    </row>
    <row r="49" spans="2:20" ht="60" customHeight="1" x14ac:dyDescent="0.35">
      <c r="B49" s="38" t="s">
        <v>776</v>
      </c>
      <c r="C49" s="77"/>
      <c r="D49" s="78"/>
      <c r="E49" s="78" t="s">
        <v>25</v>
      </c>
      <c r="F49" s="78" t="str">
        <f>IF(E49&lt;&gt;"", IFERROR(VLOOKUP(E49, Dashboard!$B42:$F47, 5, FALSE), ""), "")</f>
        <v/>
      </c>
      <c r="G49" s="79"/>
      <c r="H49" s="66"/>
      <c r="I49" s="66"/>
      <c r="J49" s="79"/>
      <c r="K49" s="79"/>
      <c r="L49" s="40"/>
      <c r="M49" s="40"/>
      <c r="N49" s="79"/>
      <c r="O49" s="79"/>
      <c r="P49" s="40"/>
      <c r="Q49" s="40" t="s">
        <v>25</v>
      </c>
      <c r="R49" s="79"/>
      <c r="S49" s="66"/>
      <c r="T49" s="79"/>
    </row>
    <row r="50" spans="2:20" ht="60" customHeight="1" x14ac:dyDescent="0.35">
      <c r="B50" s="38" t="s">
        <v>777</v>
      </c>
      <c r="C50" s="77"/>
      <c r="D50" s="78"/>
      <c r="E50" s="78" t="s">
        <v>25</v>
      </c>
      <c r="F50" s="78" t="str">
        <f>IF(E50&lt;&gt;"", IFERROR(VLOOKUP(E50, Dashboard!$B42:$F47, 5, FALSE), ""), "")</f>
        <v/>
      </c>
      <c r="G50" s="79"/>
      <c r="H50" s="66"/>
      <c r="I50" s="66"/>
      <c r="J50" s="79"/>
      <c r="K50" s="79"/>
      <c r="L50" s="40"/>
      <c r="M50" s="40"/>
      <c r="N50" s="79"/>
      <c r="O50" s="79"/>
      <c r="P50" s="40"/>
      <c r="Q50" s="40" t="s">
        <v>25</v>
      </c>
      <c r="R50" s="79"/>
      <c r="S50" s="66"/>
      <c r="T50" s="79"/>
    </row>
    <row r="51" spans="2:20" ht="60" customHeight="1" x14ac:dyDescent="0.35">
      <c r="B51" s="38" t="s">
        <v>778</v>
      </c>
      <c r="C51" s="77"/>
      <c r="D51" s="78"/>
      <c r="E51" s="78" t="s">
        <v>25</v>
      </c>
      <c r="F51" s="78" t="str">
        <f>IF(E51&lt;&gt;"", IFERROR(VLOOKUP(E51, Dashboard!$B42:$F47, 5, FALSE), ""), "")</f>
        <v/>
      </c>
      <c r="G51" s="79"/>
      <c r="H51" s="66"/>
      <c r="I51" s="66"/>
      <c r="J51" s="79"/>
      <c r="K51" s="79"/>
      <c r="L51" s="40"/>
      <c r="M51" s="40"/>
      <c r="N51" s="79"/>
      <c r="O51" s="79"/>
      <c r="P51" s="40"/>
      <c r="Q51" s="40" t="s">
        <v>25</v>
      </c>
      <c r="R51" s="79"/>
      <c r="S51" s="66"/>
      <c r="T51" s="79"/>
    </row>
    <row r="52" spans="2:20" ht="60" customHeight="1" x14ac:dyDescent="0.35">
      <c r="B52" s="38" t="s">
        <v>779</v>
      </c>
      <c r="C52" s="77"/>
      <c r="D52" s="78"/>
      <c r="E52" s="78" t="s">
        <v>25</v>
      </c>
      <c r="F52" s="78" t="str">
        <f>IF(E52&lt;&gt;"", IFERROR(VLOOKUP(E52, Dashboard!$B42:$F47, 5, FALSE), ""), "")</f>
        <v/>
      </c>
      <c r="G52" s="79"/>
      <c r="H52" s="66"/>
      <c r="I52" s="66"/>
      <c r="J52" s="79"/>
      <c r="K52" s="79"/>
      <c r="L52" s="40"/>
      <c r="M52" s="40"/>
      <c r="N52" s="79"/>
      <c r="O52" s="79"/>
      <c r="P52" s="40"/>
      <c r="Q52" s="40" t="s">
        <v>25</v>
      </c>
      <c r="R52" s="79"/>
      <c r="S52" s="66"/>
      <c r="T52" s="79"/>
    </row>
    <row r="53" spans="2:20" ht="60" customHeight="1" x14ac:dyDescent="0.35">
      <c r="B53" s="38" t="s">
        <v>780</v>
      </c>
      <c r="C53" s="77"/>
      <c r="D53" s="78"/>
      <c r="E53" s="78" t="s">
        <v>25</v>
      </c>
      <c r="F53" s="78" t="str">
        <f>IF(E53&lt;&gt;"", IFERROR(VLOOKUP(E53, Dashboard!$B42:$F47, 5, FALSE), ""), "")</f>
        <v/>
      </c>
      <c r="G53" s="79"/>
      <c r="H53" s="66"/>
      <c r="I53" s="66"/>
      <c r="J53" s="79"/>
      <c r="K53" s="79"/>
      <c r="L53" s="40"/>
      <c r="M53" s="40"/>
      <c r="N53" s="79"/>
      <c r="O53" s="79"/>
      <c r="P53" s="40"/>
      <c r="Q53" s="40" t="s">
        <v>25</v>
      </c>
      <c r="R53" s="79"/>
      <c r="S53" s="66"/>
      <c r="T53" s="79"/>
    </row>
    <row r="54" spans="2:20" ht="60" customHeight="1" x14ac:dyDescent="0.35">
      <c r="B54" s="38" t="s">
        <v>781</v>
      </c>
      <c r="C54" s="77"/>
      <c r="D54" s="78"/>
      <c r="E54" s="78" t="s">
        <v>25</v>
      </c>
      <c r="F54" s="78" t="str">
        <f>IF(E54&lt;&gt;"", IFERROR(VLOOKUP(E54, Dashboard!$B42:$F47,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557</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782</v>
      </c>
      <c r="B1" s="104" t="s">
        <v>1</v>
      </c>
      <c r="C1" s="104" t="s">
        <v>783</v>
      </c>
      <c r="D1" s="104" t="s">
        <v>11</v>
      </c>
      <c r="E1" s="104" t="s">
        <v>784</v>
      </c>
      <c r="F1" s="104" t="s">
        <v>785</v>
      </c>
      <c r="G1" s="104" t="s">
        <v>786</v>
      </c>
      <c r="H1" s="104" t="s">
        <v>787</v>
      </c>
      <c r="I1" s="104" t="s">
        <v>788</v>
      </c>
      <c r="J1" s="104" t="s">
        <v>789</v>
      </c>
      <c r="K1" s="104" t="s">
        <v>790</v>
      </c>
      <c r="L1" s="104" t="s">
        <v>791</v>
      </c>
      <c r="M1" s="104" t="s">
        <v>792</v>
      </c>
      <c r="N1" s="104" t="s">
        <v>793</v>
      </c>
      <c r="O1" s="104" t="s">
        <v>794</v>
      </c>
      <c r="P1" s="104" t="s">
        <v>795</v>
      </c>
      <c r="Q1" s="104" t="s">
        <v>796</v>
      </c>
      <c r="R1" s="104" t="s">
        <v>797</v>
      </c>
      <c r="S1" s="104" t="s">
        <v>798</v>
      </c>
      <c r="T1" s="104" t="s">
        <v>799</v>
      </c>
      <c r="U1" s="104" t="s">
        <v>800</v>
      </c>
      <c r="V1" s="104" t="s">
        <v>801</v>
      </c>
      <c r="W1" s="104" t="s">
        <v>802</v>
      </c>
      <c r="X1" s="104" t="s">
        <v>803</v>
      </c>
      <c r="Y1" s="104" t="s">
        <v>804</v>
      </c>
      <c r="Z1" s="104" t="s">
        <v>805</v>
      </c>
      <c r="AA1" s="104" t="s">
        <v>806</v>
      </c>
      <c r="AB1" s="104" t="s">
        <v>807</v>
      </c>
      <c r="AC1" s="104" t="s">
        <v>808</v>
      </c>
      <c r="AD1" s="104" t="s">
        <v>809</v>
      </c>
      <c r="AE1" s="104" t="s">
        <v>810</v>
      </c>
      <c r="AF1" s="104" t="s">
        <v>811</v>
      </c>
      <c r="AG1" s="104" t="s">
        <v>812</v>
      </c>
      <c r="AH1" s="104" t="s">
        <v>813</v>
      </c>
      <c r="AI1" s="104" t="s">
        <v>814</v>
      </c>
      <c r="AJ1" s="104" t="s">
        <v>815</v>
      </c>
      <c r="AK1" s="104" t="s">
        <v>816</v>
      </c>
      <c r="AL1" s="104" t="s">
        <v>817</v>
      </c>
      <c r="AM1" s="104" t="s">
        <v>818</v>
      </c>
      <c r="AN1" s="104" t="s">
        <v>819</v>
      </c>
      <c r="AO1" s="104" t="s">
        <v>820</v>
      </c>
      <c r="AP1" s="104" t="s">
        <v>821</v>
      </c>
      <c r="AQ1" s="104" t="s">
        <v>822</v>
      </c>
      <c r="AR1" s="104" t="s">
        <v>823</v>
      </c>
      <c r="AS1" s="104" t="s">
        <v>824</v>
      </c>
      <c r="AT1" s="104" t="s">
        <v>825</v>
      </c>
      <c r="AU1" s="104" t="s">
        <v>826</v>
      </c>
      <c r="AV1" s="104" t="s">
        <v>827</v>
      </c>
      <c r="AW1" s="105" t="s">
        <v>828</v>
      </c>
    </row>
    <row r="2" spans="1:49" ht="60" customHeight="1" outlineLevel="1" x14ac:dyDescent="0.35">
      <c r="A2" s="97" t="s">
        <v>829</v>
      </c>
      <c r="B2" s="80">
        <v>1</v>
      </c>
      <c r="C2" s="82" t="s">
        <v>25</v>
      </c>
      <c r="D2" s="84" t="s">
        <v>830</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829</v>
      </c>
      <c r="B3" s="81" t="s">
        <v>18</v>
      </c>
      <c r="C3" s="83" t="s">
        <v>831</v>
      </c>
      <c r="D3" s="85" t="s">
        <v>832</v>
      </c>
      <c r="E3" s="85" t="s">
        <v>833</v>
      </c>
      <c r="F3" s="86" t="s">
        <v>834</v>
      </c>
      <c r="G3" s="86" t="s">
        <v>835</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829</v>
      </c>
      <c r="B4" s="81" t="s">
        <v>836</v>
      </c>
      <c r="C4" s="83" t="s">
        <v>837</v>
      </c>
      <c r="D4" s="85" t="s">
        <v>838</v>
      </c>
      <c r="E4" s="85" t="s">
        <v>839</v>
      </c>
      <c r="F4" s="86" t="s">
        <v>834</v>
      </c>
      <c r="G4" s="86" t="s">
        <v>840</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829</v>
      </c>
      <c r="B5" s="81" t="s">
        <v>841</v>
      </c>
      <c r="C5" s="83" t="s">
        <v>842</v>
      </c>
      <c r="D5" s="85" t="s">
        <v>843</v>
      </c>
      <c r="E5" s="85" t="s">
        <v>844</v>
      </c>
      <c r="F5" s="86" t="s">
        <v>834</v>
      </c>
      <c r="G5" s="86" t="s">
        <v>845</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829</v>
      </c>
      <c r="B6" s="81" t="s">
        <v>846</v>
      </c>
      <c r="C6" s="83" t="s">
        <v>847</v>
      </c>
      <c r="D6" s="85" t="s">
        <v>848</v>
      </c>
      <c r="E6" s="85" t="s">
        <v>849</v>
      </c>
      <c r="F6" s="86" t="s">
        <v>834</v>
      </c>
      <c r="G6" s="86" t="s">
        <v>835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829</v>
      </c>
      <c r="B7" s="81" t="s">
        <v>850</v>
      </c>
      <c r="C7" s="83" t="s">
        <v>851</v>
      </c>
      <c r="D7" s="85" t="s">
        <v>852</v>
      </c>
      <c r="E7" s="85" t="s">
        <v>853</v>
      </c>
      <c r="F7" s="86" t="s">
        <v>834</v>
      </c>
      <c r="G7" s="86" t="s">
        <v>845</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854</v>
      </c>
      <c r="B8" s="80">
        <v>2</v>
      </c>
      <c r="C8" s="82" t="s">
        <v>25</v>
      </c>
      <c r="D8" s="84" t="s">
        <v>855</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854</v>
      </c>
      <c r="B9" s="81" t="s">
        <v>856</v>
      </c>
      <c r="C9" s="83" t="s">
        <v>857</v>
      </c>
      <c r="D9" s="85" t="s">
        <v>858</v>
      </c>
      <c r="E9" s="85" t="s">
        <v>859</v>
      </c>
      <c r="F9" s="86" t="s">
        <v>860</v>
      </c>
      <c r="G9" s="86" t="s">
        <v>835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854</v>
      </c>
      <c r="B10" s="81" t="s">
        <v>861</v>
      </c>
      <c r="C10" s="83" t="s">
        <v>862</v>
      </c>
      <c r="D10" s="85" t="s">
        <v>863</v>
      </c>
      <c r="E10" s="85" t="s">
        <v>864</v>
      </c>
      <c r="F10" s="86" t="s">
        <v>860</v>
      </c>
      <c r="G10" s="86" t="s">
        <v>835</v>
      </c>
      <c r="H10" s="86">
        <v>1</v>
      </c>
      <c r="I10" s="88">
        <f>IF(COUNTIF(J10:AW10,"&lt;&gt;")=0,"",SUMPRODUCT(((Recommendations[ImplStatus]="Implemented")+(Recommendations[ImplStatus]="Compensated"))*ISNUMBER(MATCH(Recommendations[Id],J10:AW10,0)))/COUNTIF(J10:AW10,"&lt;&gt;"))</f>
        <v>0</v>
      </c>
      <c r="J10" s="90" t="s">
        <v>18</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854</v>
      </c>
      <c r="B11" s="81" t="s">
        <v>865</v>
      </c>
      <c r="C11" s="83" t="s">
        <v>866</v>
      </c>
      <c r="D11" s="85" t="s">
        <v>867</v>
      </c>
      <c r="E11" s="85" t="s">
        <v>868</v>
      </c>
      <c r="F11" s="86" t="s">
        <v>860</v>
      </c>
      <c r="G11" s="86" t="s">
        <v>840</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854</v>
      </c>
      <c r="B12" s="81" t="s">
        <v>869</v>
      </c>
      <c r="C12" s="83" t="s">
        <v>870</v>
      </c>
      <c r="D12" s="85" t="s">
        <v>871</v>
      </c>
      <c r="E12" s="85" t="s">
        <v>872</v>
      </c>
      <c r="F12" s="86" t="s">
        <v>860</v>
      </c>
      <c r="G12" s="86" t="s">
        <v>845</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854</v>
      </c>
      <c r="B13" s="81" t="s">
        <v>873</v>
      </c>
      <c r="C13" s="83" t="s">
        <v>874</v>
      </c>
      <c r="D13" s="85" t="s">
        <v>875</v>
      </c>
      <c r="E13" s="85" t="s">
        <v>876</v>
      </c>
      <c r="F13" s="86" t="s">
        <v>860</v>
      </c>
      <c r="G13" s="86" t="s">
        <v>877</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854</v>
      </c>
      <c r="B14" s="81" t="s">
        <v>878</v>
      </c>
      <c r="C14" s="83" t="s">
        <v>879</v>
      </c>
      <c r="D14" s="85" t="s">
        <v>880</v>
      </c>
      <c r="E14" s="85" t="s">
        <v>881</v>
      </c>
      <c r="F14" s="86" t="s">
        <v>860</v>
      </c>
      <c r="G14" s="86" t="s">
        <v>877</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854</v>
      </c>
      <c r="B15" s="81" t="s">
        <v>882</v>
      </c>
      <c r="C15" s="83" t="s">
        <v>883</v>
      </c>
      <c r="D15" s="85" t="s">
        <v>884</v>
      </c>
      <c r="E15" s="85" t="s">
        <v>885</v>
      </c>
      <c r="F15" s="86" t="s">
        <v>860</v>
      </c>
      <c r="G15" s="86" t="s">
        <v>877</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886</v>
      </c>
      <c r="B16" s="80">
        <v>3</v>
      </c>
      <c r="C16" s="82" t="s">
        <v>25</v>
      </c>
      <c r="D16" s="84" t="s">
        <v>887</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886</v>
      </c>
      <c r="B17" s="81" t="s">
        <v>214</v>
      </c>
      <c r="C17" s="83" t="s">
        <v>888</v>
      </c>
      <c r="D17" s="85" t="s">
        <v>889</v>
      </c>
      <c r="E17" s="85" t="s">
        <v>890</v>
      </c>
      <c r="F17" s="86" t="s">
        <v>891</v>
      </c>
      <c r="G17" s="86" t="s">
        <v>892</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886</v>
      </c>
      <c r="B18" s="81" t="s">
        <v>220</v>
      </c>
      <c r="C18" s="83" t="s">
        <v>893</v>
      </c>
      <c r="D18" s="85" t="s">
        <v>894</v>
      </c>
      <c r="E18" s="85" t="s">
        <v>895</v>
      </c>
      <c r="F18" s="86" t="s">
        <v>891</v>
      </c>
      <c r="G18" s="86" t="s">
        <v>835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886</v>
      </c>
      <c r="B19" s="81" t="s">
        <v>226</v>
      </c>
      <c r="C19" s="83" t="s">
        <v>896</v>
      </c>
      <c r="D19" s="85" t="s">
        <v>897</v>
      </c>
      <c r="E19" s="85" t="s">
        <v>898</v>
      </c>
      <c r="F19" s="86" t="s">
        <v>891</v>
      </c>
      <c r="G19" s="86" t="s">
        <v>877</v>
      </c>
      <c r="H19" s="86">
        <v>1</v>
      </c>
      <c r="I19" s="88">
        <f>IF(COUNTIF(J19:AW19,"&lt;&gt;")=0,"",SUMPRODUCT(((Recommendations[ImplStatus]="Implemented")+(Recommendations[ImplStatus]="Compensated"))*ISNUMBER(MATCH(Recommendations[Id],J19:AW19,0)))/COUNTIF(J19:AW19,"&lt;&gt;"))</f>
        <v>0</v>
      </c>
      <c r="J19" s="90" t="s">
        <v>151</v>
      </c>
      <c r="K19" s="90" t="s">
        <v>163</v>
      </c>
      <c r="L19" s="90" t="s">
        <v>191</v>
      </c>
      <c r="M19" s="90" t="s">
        <v>208</v>
      </c>
      <c r="N19" s="90" t="s">
        <v>300</v>
      </c>
      <c r="O19" s="90" t="s">
        <v>345</v>
      </c>
      <c r="P19" s="90" t="s">
        <v>355</v>
      </c>
      <c r="Q19" s="90" t="s">
        <v>365</v>
      </c>
      <c r="R19" s="90" t="s">
        <v>370</v>
      </c>
      <c r="S19" s="90" t="s">
        <v>375</v>
      </c>
      <c r="T19" s="90" t="s">
        <v>380</v>
      </c>
      <c r="U19" s="90" t="s">
        <v>385</v>
      </c>
      <c r="V19" s="90" t="s">
        <v>390</v>
      </c>
      <c r="W19" s="90" t="s">
        <v>401</v>
      </c>
      <c r="X19" s="90" t="s">
        <v>406</v>
      </c>
      <c r="Y19" s="90" t="s">
        <v>411</v>
      </c>
      <c r="Z19" s="90" t="s">
        <v>416</v>
      </c>
      <c r="AA19" s="90" t="s">
        <v>421</v>
      </c>
      <c r="AB19" s="90" t="s">
        <v>426</v>
      </c>
      <c r="AC19" s="90" t="s">
        <v>431</v>
      </c>
      <c r="AD19" s="90" t="s">
        <v>436</v>
      </c>
      <c r="AE19" s="90" t="s">
        <v>441</v>
      </c>
      <c r="AF19" s="90" t="s">
        <v>446</v>
      </c>
      <c r="AG19" s="90" t="s">
        <v>451</v>
      </c>
      <c r="AH19" s="90" t="s">
        <v>456</v>
      </c>
      <c r="AI19" s="90" t="s">
        <v>461</v>
      </c>
      <c r="AJ19" s="90" t="s">
        <v>466</v>
      </c>
      <c r="AK19" s="90" t="s">
        <v>471</v>
      </c>
      <c r="AL19" s="90" t="s">
        <v>476</v>
      </c>
      <c r="AM19" s="90" t="s">
        <v>481</v>
      </c>
      <c r="AN19" s="90" t="s">
        <v>486</v>
      </c>
      <c r="AO19" s="90" t="s">
        <v>491</v>
      </c>
      <c r="AP19" s="90" t="s">
        <v>496</v>
      </c>
      <c r="AQ19" s="90" t="s">
        <v>501</v>
      </c>
      <c r="AR19" s="90" t="s">
        <v>506</v>
      </c>
      <c r="AS19" s="90" t="s">
        <v>512</v>
      </c>
      <c r="AT19" s="90" t="s">
        <v>518</v>
      </c>
      <c r="AU19" s="90" t="s">
        <v>524</v>
      </c>
      <c r="AV19" s="90" t="s">
        <v>530</v>
      </c>
      <c r="AW19" s="101" t="s">
        <v>536</v>
      </c>
    </row>
    <row r="20" spans="1:49" ht="60" customHeight="1" x14ac:dyDescent="0.35">
      <c r="A20" s="98" t="s">
        <v>886</v>
      </c>
      <c r="B20" s="81" t="s">
        <v>232</v>
      </c>
      <c r="C20" s="83" t="s">
        <v>899</v>
      </c>
      <c r="D20" s="85" t="s">
        <v>900</v>
      </c>
      <c r="E20" s="85" t="s">
        <v>901</v>
      </c>
      <c r="F20" s="86" t="s">
        <v>891</v>
      </c>
      <c r="G20" s="86" t="s">
        <v>877</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886</v>
      </c>
      <c r="B21" s="81" t="s">
        <v>238</v>
      </c>
      <c r="C21" s="83" t="s">
        <v>902</v>
      </c>
      <c r="D21" s="85" t="s">
        <v>903</v>
      </c>
      <c r="E21" s="85" t="s">
        <v>904</v>
      </c>
      <c r="F21" s="86" t="s">
        <v>891</v>
      </c>
      <c r="G21" s="86" t="s">
        <v>877</v>
      </c>
      <c r="H21" s="86">
        <v>1</v>
      </c>
      <c r="I21" s="88">
        <f>IF(COUNTIF(J21:AW21,"&lt;&gt;")=0,"",SUMPRODUCT(((Recommendations[ImplStatus]="Implemented")+(Recommendations[ImplStatus]="Compensated"))*ISNUMBER(MATCH(Recommendations[Id],J21:AW21,0)))/COUNTIF(J21:AW21,"&lt;&gt;"))</f>
        <v>0</v>
      </c>
      <c r="J21" s="90" t="s">
        <v>132</v>
      </c>
      <c r="K21" s="90" t="s">
        <v>138</v>
      </c>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886</v>
      </c>
      <c r="B22" s="81" t="s">
        <v>243</v>
      </c>
      <c r="C22" s="83" t="s">
        <v>905</v>
      </c>
      <c r="D22" s="85" t="s">
        <v>906</v>
      </c>
      <c r="E22" s="85" t="s">
        <v>907</v>
      </c>
      <c r="F22" s="86" t="s">
        <v>891</v>
      </c>
      <c r="G22" s="86" t="s">
        <v>877</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886</v>
      </c>
      <c r="B23" s="81" t="s">
        <v>248</v>
      </c>
      <c r="C23" s="83" t="s">
        <v>908</v>
      </c>
      <c r="D23" s="85" t="s">
        <v>909</v>
      </c>
      <c r="E23" s="85" t="s">
        <v>910</v>
      </c>
      <c r="F23" s="86" t="s">
        <v>891</v>
      </c>
      <c r="G23" s="86" t="s">
        <v>835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886</v>
      </c>
      <c r="B24" s="81" t="s">
        <v>255</v>
      </c>
      <c r="C24" s="83" t="s">
        <v>911</v>
      </c>
      <c r="D24" s="85" t="s">
        <v>912</v>
      </c>
      <c r="E24" s="85" t="s">
        <v>913</v>
      </c>
      <c r="F24" s="86" t="s">
        <v>891</v>
      </c>
      <c r="G24" s="86" t="s">
        <v>835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886</v>
      </c>
      <c r="B25" s="81" t="s">
        <v>914</v>
      </c>
      <c r="C25" s="83" t="s">
        <v>915</v>
      </c>
      <c r="D25" s="85" t="s">
        <v>916</v>
      </c>
      <c r="E25" s="85" t="s">
        <v>917</v>
      </c>
      <c r="F25" s="86" t="s">
        <v>891</v>
      </c>
      <c r="G25" s="86" t="s">
        <v>877</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886</v>
      </c>
      <c r="B26" s="81" t="s">
        <v>918</v>
      </c>
      <c r="C26" s="83" t="s">
        <v>919</v>
      </c>
      <c r="D26" s="85" t="s">
        <v>920</v>
      </c>
      <c r="E26" s="85" t="s">
        <v>921</v>
      </c>
      <c r="F26" s="86" t="s">
        <v>891</v>
      </c>
      <c r="G26" s="86" t="s">
        <v>877</v>
      </c>
      <c r="H26" s="86">
        <v>2</v>
      </c>
      <c r="I26" s="88">
        <f>IF(COUNTIF(J26:AW26,"&lt;&gt;")=0,"",SUMPRODUCT(((Recommendations[ImplStatus]="Implemented")+(Recommendations[ImplStatus]="Compensated"))*ISNUMBER(MATCH(Recommendations[Id],J26:AW26,0)))/COUNTIF(J26:AW26,"&lt;&gt;"))</f>
        <v>0</v>
      </c>
      <c r="J26" s="90" t="s">
        <v>36</v>
      </c>
      <c r="K26" s="90" t="s">
        <v>43</v>
      </c>
      <c r="L26" s="90" t="s">
        <v>50</v>
      </c>
      <c r="M26" s="90" t="s">
        <v>58</v>
      </c>
      <c r="N26" s="90" t="s">
        <v>63</v>
      </c>
      <c r="O26" s="90" t="s">
        <v>68</v>
      </c>
      <c r="P26" s="90" t="s">
        <v>86</v>
      </c>
      <c r="Q26" s="90" t="s">
        <v>93</v>
      </c>
      <c r="R26" s="90" t="s">
        <v>98</v>
      </c>
      <c r="S26" s="90" t="s">
        <v>105</v>
      </c>
      <c r="T26" s="90" t="s">
        <v>111</v>
      </c>
      <c r="U26" s="90" t="s">
        <v>118</v>
      </c>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886</v>
      </c>
      <c r="B27" s="81" t="s">
        <v>922</v>
      </c>
      <c r="C27" s="83" t="s">
        <v>923</v>
      </c>
      <c r="D27" s="85" t="s">
        <v>924</v>
      </c>
      <c r="E27" s="85" t="s">
        <v>925</v>
      </c>
      <c r="F27" s="86" t="s">
        <v>891</v>
      </c>
      <c r="G27" s="86" t="s">
        <v>877</v>
      </c>
      <c r="H27" s="86">
        <v>2</v>
      </c>
      <c r="I27" s="88">
        <f>IF(COUNTIF(J27:AW27,"&lt;&gt;")=0,"",SUMPRODUCT(((Recommendations[ImplStatus]="Implemented")+(Recommendations[ImplStatus]="Compensated"))*ISNUMBER(MATCH(Recommendations[Id],J27:AW27,0)))/COUNTIF(J27:AW27,"&lt;&gt;"))</f>
        <v>0</v>
      </c>
      <c r="J27" s="90" t="s">
        <v>281</v>
      </c>
      <c r="K27" s="90" t="s">
        <v>287</v>
      </c>
      <c r="L27" s="90" t="s">
        <v>306</v>
      </c>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886</v>
      </c>
      <c r="B28" s="81" t="s">
        <v>926</v>
      </c>
      <c r="C28" s="83" t="s">
        <v>927</v>
      </c>
      <c r="D28" s="85" t="s">
        <v>928</v>
      </c>
      <c r="E28" s="85" t="s">
        <v>929</v>
      </c>
      <c r="F28" s="86" t="s">
        <v>891</v>
      </c>
      <c r="G28" s="86" t="s">
        <v>877</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886</v>
      </c>
      <c r="B29" s="81" t="s">
        <v>930</v>
      </c>
      <c r="C29" s="83" t="s">
        <v>931</v>
      </c>
      <c r="D29" s="85" t="s">
        <v>932</v>
      </c>
      <c r="E29" s="85" t="s">
        <v>933</v>
      </c>
      <c r="F29" s="86" t="s">
        <v>891</v>
      </c>
      <c r="G29" s="86" t="s">
        <v>877</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886</v>
      </c>
      <c r="B30" s="81" t="s">
        <v>934</v>
      </c>
      <c r="C30" s="83" t="s">
        <v>935</v>
      </c>
      <c r="D30" s="85" t="s">
        <v>936</v>
      </c>
      <c r="E30" s="85" t="s">
        <v>937</v>
      </c>
      <c r="F30" s="86" t="s">
        <v>891</v>
      </c>
      <c r="G30" s="86" t="s">
        <v>845</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938</v>
      </c>
      <c r="B31" s="80">
        <v>4</v>
      </c>
      <c r="C31" s="82" t="s">
        <v>25</v>
      </c>
      <c r="D31" s="84" t="s">
        <v>939</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938</v>
      </c>
      <c r="B32" s="81" t="s">
        <v>263</v>
      </c>
      <c r="C32" s="83" t="s">
        <v>940</v>
      </c>
      <c r="D32" s="85" t="s">
        <v>941</v>
      </c>
      <c r="E32" s="85" t="s">
        <v>942</v>
      </c>
      <c r="F32" s="86" t="s">
        <v>943</v>
      </c>
      <c r="G32" s="86" t="s">
        <v>892</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938</v>
      </c>
      <c r="B33" s="81" t="s">
        <v>268</v>
      </c>
      <c r="C33" s="83" t="s">
        <v>944</v>
      </c>
      <c r="D33" s="85" t="s">
        <v>945</v>
      </c>
      <c r="E33" s="85" t="s">
        <v>946</v>
      </c>
      <c r="F33" s="86" t="s">
        <v>943</v>
      </c>
      <c r="G33" s="86" t="s">
        <v>892</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938</v>
      </c>
      <c r="B34" s="81" t="s">
        <v>274</v>
      </c>
      <c r="C34" s="83" t="s">
        <v>947</v>
      </c>
      <c r="D34" s="85" t="s">
        <v>948</v>
      </c>
      <c r="E34" s="85" t="s">
        <v>949</v>
      </c>
      <c r="F34" s="86" t="s">
        <v>834</v>
      </c>
      <c r="G34" s="86" t="s">
        <v>877</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938</v>
      </c>
      <c r="B35" s="81" t="s">
        <v>281</v>
      </c>
      <c r="C35" s="83" t="s">
        <v>950</v>
      </c>
      <c r="D35" s="85" t="s">
        <v>951</v>
      </c>
      <c r="E35" s="85" t="s">
        <v>952</v>
      </c>
      <c r="F35" s="86" t="s">
        <v>834</v>
      </c>
      <c r="G35" s="86" t="s">
        <v>877</v>
      </c>
      <c r="H35" s="86">
        <v>1</v>
      </c>
      <c r="I35" s="88">
        <f>IF(COUNTIF(J35:AW35,"&lt;&gt;")=0,"",SUMPRODUCT(((Recommendations[ImplStatus]="Implemented")+(Recommendations[ImplStatus]="Compensated"))*ISNUMBER(MATCH(Recommendations[Id],J35:AW35,0)))/COUNTIF(J35:AW35,"&lt;&gt;"))</f>
        <v>0</v>
      </c>
      <c r="J35" s="90" t="s">
        <v>30</v>
      </c>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938</v>
      </c>
      <c r="B36" s="81" t="s">
        <v>287</v>
      </c>
      <c r="C36" s="83" t="s">
        <v>953</v>
      </c>
      <c r="D36" s="85" t="s">
        <v>954</v>
      </c>
      <c r="E36" s="85" t="s">
        <v>955</v>
      </c>
      <c r="F36" s="86" t="s">
        <v>834</v>
      </c>
      <c r="G36" s="86" t="s">
        <v>877</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938</v>
      </c>
      <c r="B37" s="81" t="s">
        <v>294</v>
      </c>
      <c r="C37" s="83" t="s">
        <v>956</v>
      </c>
      <c r="D37" s="85" t="s">
        <v>957</v>
      </c>
      <c r="E37" s="85" t="s">
        <v>958</v>
      </c>
      <c r="F37" s="86" t="s">
        <v>834</v>
      </c>
      <c r="G37" s="86" t="s">
        <v>877</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938</v>
      </c>
      <c r="B38" s="81" t="s">
        <v>300</v>
      </c>
      <c r="C38" s="83" t="s">
        <v>959</v>
      </c>
      <c r="D38" s="85" t="s">
        <v>960</v>
      </c>
      <c r="E38" s="85" t="s">
        <v>961</v>
      </c>
      <c r="F38" s="86" t="s">
        <v>262</v>
      </c>
      <c r="G38" s="86" t="s">
        <v>877</v>
      </c>
      <c r="H38" s="86">
        <v>1</v>
      </c>
      <c r="I38" s="88">
        <f>IF(COUNTIF(J38:AW38,"&lt;&gt;")=0,"",SUMPRODUCT(((Recommendations[ImplStatus]="Implemented")+(Recommendations[ImplStatus]="Compensated"))*ISNUMBER(MATCH(Recommendations[Id],J38:AW38,0)))/COUNTIF(J38:AW38,"&lt;&gt;"))</f>
        <v>0</v>
      </c>
      <c r="J38" s="90" t="s">
        <v>263</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938</v>
      </c>
      <c r="B39" s="81" t="s">
        <v>306</v>
      </c>
      <c r="C39" s="83" t="s">
        <v>962</v>
      </c>
      <c r="D39" s="85" t="s">
        <v>963</v>
      </c>
      <c r="E39" s="85" t="s">
        <v>964</v>
      </c>
      <c r="F39" s="86" t="s">
        <v>834</v>
      </c>
      <c r="G39" s="86" t="s">
        <v>877</v>
      </c>
      <c r="H39" s="86">
        <v>2</v>
      </c>
      <c r="I39" s="88">
        <f>IF(COUNTIF(J39:AW39,"&lt;&gt;")=0,"",SUMPRODUCT(((Recommendations[ImplStatus]="Implemented")+(Recommendations[ImplStatus]="Compensated"))*ISNUMBER(MATCH(Recommendations[Id],J39:AW39,0)))/COUNTIF(J39:AW39,"&lt;&gt;"))</f>
        <v>0</v>
      </c>
      <c r="J39" s="90" t="s">
        <v>202</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938</v>
      </c>
      <c r="B40" s="81" t="s">
        <v>965</v>
      </c>
      <c r="C40" s="83" t="s">
        <v>966</v>
      </c>
      <c r="D40" s="85" t="s">
        <v>967</v>
      </c>
      <c r="E40" s="85" t="s">
        <v>968</v>
      </c>
      <c r="F40" s="86" t="s">
        <v>834</v>
      </c>
      <c r="G40" s="86" t="s">
        <v>877</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938</v>
      </c>
      <c r="B41" s="81" t="s">
        <v>969</v>
      </c>
      <c r="C41" s="83" t="s">
        <v>970</v>
      </c>
      <c r="D41" s="85" t="s">
        <v>971</v>
      </c>
      <c r="E41" s="85" t="s">
        <v>972</v>
      </c>
      <c r="F41" s="86" t="s">
        <v>834</v>
      </c>
      <c r="G41" s="86" t="s">
        <v>877</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938</v>
      </c>
      <c r="B42" s="81" t="s">
        <v>973</v>
      </c>
      <c r="C42" s="83" t="s">
        <v>974</v>
      </c>
      <c r="D42" s="85" t="s">
        <v>975</v>
      </c>
      <c r="E42" s="85" t="s">
        <v>976</v>
      </c>
      <c r="F42" s="86" t="s">
        <v>891</v>
      </c>
      <c r="G42" s="86" t="s">
        <v>877</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938</v>
      </c>
      <c r="B43" s="81" t="s">
        <v>977</v>
      </c>
      <c r="C43" s="83" t="s">
        <v>978</v>
      </c>
      <c r="D43" s="85" t="s">
        <v>979</v>
      </c>
      <c r="E43" s="85" t="s">
        <v>980</v>
      </c>
      <c r="F43" s="86" t="s">
        <v>891</v>
      </c>
      <c r="G43" s="86" t="s">
        <v>877</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981</v>
      </c>
      <c r="B44" s="80">
        <v>5</v>
      </c>
      <c r="C44" s="82" t="s">
        <v>25</v>
      </c>
      <c r="D44" s="84" t="s">
        <v>982</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981</v>
      </c>
      <c r="B45" s="81" t="s">
        <v>313</v>
      </c>
      <c r="C45" s="83" t="s">
        <v>983</v>
      </c>
      <c r="D45" s="85" t="s">
        <v>984</v>
      </c>
      <c r="E45" s="85" t="s">
        <v>985</v>
      </c>
      <c r="F45" s="86" t="s">
        <v>262</v>
      </c>
      <c r="G45" s="86" t="s">
        <v>835</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981</v>
      </c>
      <c r="B46" s="81" t="s">
        <v>319</v>
      </c>
      <c r="C46" s="83" t="s">
        <v>986</v>
      </c>
      <c r="D46" s="85" t="s">
        <v>987</v>
      </c>
      <c r="E46" s="85" t="s">
        <v>988</v>
      </c>
      <c r="F46" s="86" t="s">
        <v>262</v>
      </c>
      <c r="G46" s="86" t="s">
        <v>877</v>
      </c>
      <c r="H46" s="86">
        <v>1</v>
      </c>
      <c r="I46" s="88">
        <f>IF(COUNTIF(J46:AW46,"&lt;&gt;")=0,"",SUMPRODUCT(((Recommendations[ImplStatus]="Implemented")+(Recommendations[ImplStatus]="Compensated"))*ISNUMBER(MATCH(Recommendations[Id],J46:AW46,0)))/COUNTIF(J46:AW46,"&lt;&gt;"))</f>
        <v>0</v>
      </c>
      <c r="J46" s="90" t="s">
        <v>232</v>
      </c>
      <c r="K46" s="90" t="s">
        <v>238</v>
      </c>
      <c r="L46" s="90" t="s">
        <v>243</v>
      </c>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981</v>
      </c>
      <c r="B47" s="81" t="s">
        <v>324</v>
      </c>
      <c r="C47" s="83" t="s">
        <v>989</v>
      </c>
      <c r="D47" s="85" t="s">
        <v>990</v>
      </c>
      <c r="E47" s="85" t="s">
        <v>991</v>
      </c>
      <c r="F47" s="86" t="s">
        <v>262</v>
      </c>
      <c r="G47" s="86" t="s">
        <v>877</v>
      </c>
      <c r="H47" s="86">
        <v>1</v>
      </c>
      <c r="I47" s="88">
        <f>IF(COUNTIF(J47:AW47,"&lt;&gt;")=0,"",SUMPRODUCT(((Recommendations[ImplStatus]="Implemented")+(Recommendations[ImplStatus]="Compensated"))*ISNUMBER(MATCH(Recommendations[Id],J47:AW47,0)))/COUNTIF(J47:AW47,"&lt;&gt;"))</f>
        <v>0</v>
      </c>
      <c r="J47" s="90" t="s">
        <v>255</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981</v>
      </c>
      <c r="B48" s="81" t="s">
        <v>331</v>
      </c>
      <c r="C48" s="83" t="s">
        <v>992</v>
      </c>
      <c r="D48" s="85" t="s">
        <v>993</v>
      </c>
      <c r="E48" s="85" t="s">
        <v>994</v>
      </c>
      <c r="F48" s="86" t="s">
        <v>262</v>
      </c>
      <c r="G48" s="86" t="s">
        <v>877</v>
      </c>
      <c r="H48" s="86">
        <v>1</v>
      </c>
      <c r="I48" s="88">
        <f>IF(COUNTIF(J48:AW48,"&lt;&gt;")=0,"",SUMPRODUCT(((Recommendations[ImplStatus]="Implemented")+(Recommendations[ImplStatus]="Compensated"))*ISNUMBER(MATCH(Recommendations[Id],J48:AW48,0)))/COUNTIF(J48:AW48,"&lt;&gt;"))</f>
        <v>0</v>
      </c>
      <c r="J48" s="90" t="s">
        <v>350</v>
      </c>
      <c r="K48" s="90" t="s">
        <v>360</v>
      </c>
      <c r="L48" s="90" t="s">
        <v>395</v>
      </c>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981</v>
      </c>
      <c r="B49" s="81" t="s">
        <v>338</v>
      </c>
      <c r="C49" s="83" t="s">
        <v>995</v>
      </c>
      <c r="D49" s="85" t="s">
        <v>996</v>
      </c>
      <c r="E49" s="85" t="s">
        <v>997</v>
      </c>
      <c r="F49" s="86" t="s">
        <v>262</v>
      </c>
      <c r="G49" s="86" t="s">
        <v>835</v>
      </c>
      <c r="H49" s="86">
        <v>2</v>
      </c>
      <c r="I49" s="88">
        <f>IF(COUNTIF(J49:AW49,"&lt;&gt;")=0,"",SUMPRODUCT(((Recommendations[ImplStatus]="Implemented")+(Recommendations[ImplStatus]="Compensated"))*ISNUMBER(MATCH(Recommendations[Id],J49:AW49,0)))/COUNTIF(J49:AW49,"&lt;&gt;"))</f>
        <v>0</v>
      </c>
      <c r="J49" s="90" t="s">
        <v>268</v>
      </c>
      <c r="K49" s="90" t="s">
        <v>274</v>
      </c>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981</v>
      </c>
      <c r="B50" s="81" t="s">
        <v>998</v>
      </c>
      <c r="C50" s="83" t="s">
        <v>999</v>
      </c>
      <c r="D50" s="85" t="s">
        <v>1000</v>
      </c>
      <c r="E50" s="85" t="s">
        <v>1001</v>
      </c>
      <c r="F50" s="86" t="s">
        <v>262</v>
      </c>
      <c r="G50" s="86" t="s">
        <v>892</v>
      </c>
      <c r="H50" s="86">
        <v>2</v>
      </c>
      <c r="I50" s="88">
        <f>IF(COUNTIF(J50:AW50,"&lt;&gt;")=0,"",SUMPRODUCT(((Recommendations[ImplStatus]="Implemented")+(Recommendations[ImplStatus]="Compensated"))*ISNUMBER(MATCH(Recommendations[Id],J50:AW50,0)))/COUNTIF(J50:AW50,"&lt;&gt;"))</f>
        <v>0</v>
      </c>
      <c r="J50" s="90" t="s">
        <v>168</v>
      </c>
      <c r="K50" s="90" t="s">
        <v>196</v>
      </c>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1002</v>
      </c>
      <c r="B51" s="80">
        <v>6</v>
      </c>
      <c r="C51" s="82" t="s">
        <v>25</v>
      </c>
      <c r="D51" s="84" t="s">
        <v>1003</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1002</v>
      </c>
      <c r="B52" s="81" t="s">
        <v>1004</v>
      </c>
      <c r="C52" s="83" t="s">
        <v>1005</v>
      </c>
      <c r="D52" s="85" t="s">
        <v>1006</v>
      </c>
      <c r="E52" s="85" t="s">
        <v>1007</v>
      </c>
      <c r="F52" s="86" t="s">
        <v>943</v>
      </c>
      <c r="G52" s="86" t="s">
        <v>892</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1002</v>
      </c>
      <c r="B53" s="81" t="s">
        <v>1008</v>
      </c>
      <c r="C53" s="83" t="s">
        <v>1009</v>
      </c>
      <c r="D53" s="85" t="s">
        <v>1010</v>
      </c>
      <c r="E53" s="85" t="s">
        <v>1011</v>
      </c>
      <c r="F53" s="86" t="s">
        <v>943</v>
      </c>
      <c r="G53" s="86" t="s">
        <v>892</v>
      </c>
      <c r="H53" s="86">
        <v>1</v>
      </c>
      <c r="I53" s="88">
        <f>IF(COUNTIF(J53:AW53,"&lt;&gt;")=0,"",SUMPRODUCT(((Recommendations[ImplStatus]="Implemented")+(Recommendations[ImplStatus]="Compensated"))*ISNUMBER(MATCH(Recommendations[Id],J53:AW53,0)))/COUNTIF(J53:AW53,"&lt;&gt;"))</f>
        <v>0</v>
      </c>
      <c r="J53" s="90" t="s">
        <v>124</v>
      </c>
      <c r="K53" s="90" t="s">
        <v>173</v>
      </c>
      <c r="L53" s="90" t="s">
        <v>214</v>
      </c>
      <c r="M53" s="90" t="s">
        <v>220</v>
      </c>
      <c r="N53" s="90" t="s">
        <v>226</v>
      </c>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1002</v>
      </c>
      <c r="B54" s="81" t="s">
        <v>1012</v>
      </c>
      <c r="C54" s="83" t="s">
        <v>1013</v>
      </c>
      <c r="D54" s="85" t="s">
        <v>1014</v>
      </c>
      <c r="E54" s="85" t="s">
        <v>1015</v>
      </c>
      <c r="F54" s="86" t="s">
        <v>262</v>
      </c>
      <c r="G54" s="86" t="s">
        <v>877</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1002</v>
      </c>
      <c r="B55" s="81" t="s">
        <v>1016</v>
      </c>
      <c r="C55" s="83" t="s">
        <v>1017</v>
      </c>
      <c r="D55" s="85" t="s">
        <v>1018</v>
      </c>
      <c r="E55" s="85" t="s">
        <v>1019</v>
      </c>
      <c r="F55" s="86" t="s">
        <v>262</v>
      </c>
      <c r="G55" s="86" t="s">
        <v>877</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1002</v>
      </c>
      <c r="B56" s="81" t="s">
        <v>1020</v>
      </c>
      <c r="C56" s="83" t="s">
        <v>1021</v>
      </c>
      <c r="D56" s="85" t="s">
        <v>1022</v>
      </c>
      <c r="E56" s="85" t="s">
        <v>1023</v>
      </c>
      <c r="F56" s="86" t="s">
        <v>262</v>
      </c>
      <c r="G56" s="86" t="s">
        <v>877</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1002</v>
      </c>
      <c r="B57" s="81" t="s">
        <v>1024</v>
      </c>
      <c r="C57" s="83" t="s">
        <v>1025</v>
      </c>
      <c r="D57" s="85" t="s">
        <v>1026</v>
      </c>
      <c r="E57" s="85" t="s">
        <v>1027</v>
      </c>
      <c r="F57" s="86" t="s">
        <v>860</v>
      </c>
      <c r="G57" s="86" t="s">
        <v>835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1002</v>
      </c>
      <c r="B58" s="81" t="s">
        <v>1028</v>
      </c>
      <c r="C58" s="83" t="s">
        <v>1029</v>
      </c>
      <c r="D58" s="85" t="s">
        <v>1030</v>
      </c>
      <c r="E58" s="85" t="s">
        <v>1031</v>
      </c>
      <c r="F58" s="86" t="s">
        <v>262</v>
      </c>
      <c r="G58" s="86" t="s">
        <v>877</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1002</v>
      </c>
      <c r="B59" s="81" t="s">
        <v>1032</v>
      </c>
      <c r="C59" s="83" t="s">
        <v>1033</v>
      </c>
      <c r="D59" s="85" t="s">
        <v>1034</v>
      </c>
      <c r="E59" s="85" t="s">
        <v>1035</v>
      </c>
      <c r="F59" s="86" t="s">
        <v>262</v>
      </c>
      <c r="G59" s="86" t="s">
        <v>892</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1036</v>
      </c>
      <c r="B60" s="80">
        <v>7</v>
      </c>
      <c r="C60" s="82" t="s">
        <v>25</v>
      </c>
      <c r="D60" s="84" t="s">
        <v>1037</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1036</v>
      </c>
      <c r="B61" s="81" t="s">
        <v>1038</v>
      </c>
      <c r="C61" s="83" t="s">
        <v>1039</v>
      </c>
      <c r="D61" s="85" t="s">
        <v>1040</v>
      </c>
      <c r="E61" s="85" t="s">
        <v>1041</v>
      </c>
      <c r="F61" s="86" t="s">
        <v>943</v>
      </c>
      <c r="G61" s="86" t="s">
        <v>892</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1036</v>
      </c>
      <c r="B62" s="81" t="s">
        <v>1042</v>
      </c>
      <c r="C62" s="83" t="s">
        <v>1043</v>
      </c>
      <c r="D62" s="85" t="s">
        <v>1044</v>
      </c>
      <c r="E62" s="85" t="s">
        <v>1045</v>
      </c>
      <c r="F62" s="86" t="s">
        <v>943</v>
      </c>
      <c r="G62" s="86" t="s">
        <v>892</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1036</v>
      </c>
      <c r="B63" s="81" t="s">
        <v>1046</v>
      </c>
      <c r="C63" s="83" t="s">
        <v>1047</v>
      </c>
      <c r="D63" s="85" t="s">
        <v>1048</v>
      </c>
      <c r="E63" s="85" t="s">
        <v>1049</v>
      </c>
      <c r="F63" s="86" t="s">
        <v>860</v>
      </c>
      <c r="G63" s="86" t="s">
        <v>877</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1036</v>
      </c>
      <c r="B64" s="81" t="s">
        <v>1050</v>
      </c>
      <c r="C64" s="83" t="s">
        <v>1051</v>
      </c>
      <c r="D64" s="85" t="s">
        <v>1052</v>
      </c>
      <c r="E64" s="85" t="s">
        <v>1053</v>
      </c>
      <c r="F64" s="86" t="s">
        <v>860</v>
      </c>
      <c r="G64" s="86" t="s">
        <v>877</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1036</v>
      </c>
      <c r="B65" s="81" t="s">
        <v>1054</v>
      </c>
      <c r="C65" s="83" t="s">
        <v>1055</v>
      </c>
      <c r="D65" s="85" t="s">
        <v>1056</v>
      </c>
      <c r="E65" s="85" t="s">
        <v>1057</v>
      </c>
      <c r="F65" s="86" t="s">
        <v>860</v>
      </c>
      <c r="G65" s="86" t="s">
        <v>835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1036</v>
      </c>
      <c r="B66" s="81" t="s">
        <v>1058</v>
      </c>
      <c r="C66" s="83" t="s">
        <v>1059</v>
      </c>
      <c r="D66" s="85" t="s">
        <v>1060</v>
      </c>
      <c r="E66" s="85" t="s">
        <v>1061</v>
      </c>
      <c r="F66" s="86" t="s">
        <v>860</v>
      </c>
      <c r="G66" s="86" t="s">
        <v>835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1036</v>
      </c>
      <c r="B67" s="81" t="s">
        <v>1062</v>
      </c>
      <c r="C67" s="83" t="s">
        <v>1063</v>
      </c>
      <c r="D67" s="85" t="s">
        <v>1064</v>
      </c>
      <c r="E67" s="85" t="s">
        <v>1065</v>
      </c>
      <c r="F67" s="86" t="s">
        <v>860</v>
      </c>
      <c r="G67" s="86" t="s">
        <v>840</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1066</v>
      </c>
      <c r="B68" s="80">
        <v>8</v>
      </c>
      <c r="C68" s="82" t="s">
        <v>25</v>
      </c>
      <c r="D68" s="84" t="s">
        <v>1067</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1066</v>
      </c>
      <c r="B69" s="81" t="s">
        <v>1068</v>
      </c>
      <c r="C69" s="83" t="s">
        <v>1069</v>
      </c>
      <c r="D69" s="85" t="s">
        <v>1070</v>
      </c>
      <c r="E69" s="85" t="s">
        <v>1071</v>
      </c>
      <c r="F69" s="86" t="s">
        <v>943</v>
      </c>
      <c r="G69" s="86" t="s">
        <v>892</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1066</v>
      </c>
      <c r="B70" s="81" t="s">
        <v>1072</v>
      </c>
      <c r="C70" s="83" t="s">
        <v>1073</v>
      </c>
      <c r="D70" s="85" t="s">
        <v>1074</v>
      </c>
      <c r="E70" s="85" t="s">
        <v>1075</v>
      </c>
      <c r="F70" s="86" t="s">
        <v>891</v>
      </c>
      <c r="G70" s="86" t="s">
        <v>845</v>
      </c>
      <c r="H70" s="86">
        <v>1</v>
      </c>
      <c r="I70" s="88">
        <f>IF(COUNTIF(J70:AW70,"&lt;&gt;")=0,"",SUMPRODUCT(((Recommendations[ImplStatus]="Implemented")+(Recommendations[ImplStatus]="Compensated"))*ISNUMBER(MATCH(Recommendations[Id],J70:AW70,0)))/COUNTIF(J70:AW70,"&lt;&gt;"))</f>
        <v>0</v>
      </c>
      <c r="J70" s="90" t="s">
        <v>185</v>
      </c>
      <c r="K70" s="90" t="s">
        <v>319</v>
      </c>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1066</v>
      </c>
      <c r="B71" s="81" t="s">
        <v>1076</v>
      </c>
      <c r="C71" s="83" t="s">
        <v>1077</v>
      </c>
      <c r="D71" s="85" t="s">
        <v>1078</v>
      </c>
      <c r="E71" s="85" t="s">
        <v>1079</v>
      </c>
      <c r="F71" s="86" t="s">
        <v>891</v>
      </c>
      <c r="G71" s="86" t="s">
        <v>877</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1066</v>
      </c>
      <c r="B72" s="81" t="s">
        <v>1080</v>
      </c>
      <c r="C72" s="83" t="s">
        <v>1081</v>
      </c>
      <c r="D72" s="85" t="s">
        <v>1082</v>
      </c>
      <c r="E72" s="85" t="s">
        <v>1083</v>
      </c>
      <c r="F72" s="86" t="s">
        <v>1084</v>
      </c>
      <c r="G72" s="86" t="s">
        <v>877</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1066</v>
      </c>
      <c r="B73" s="81" t="s">
        <v>1085</v>
      </c>
      <c r="C73" s="83" t="s">
        <v>1086</v>
      </c>
      <c r="D73" s="85" t="s">
        <v>1087</v>
      </c>
      <c r="E73" s="85" t="s">
        <v>1088</v>
      </c>
      <c r="F73" s="86" t="s">
        <v>891</v>
      </c>
      <c r="G73" s="86" t="s">
        <v>845</v>
      </c>
      <c r="H73" s="86">
        <v>2</v>
      </c>
      <c r="I73" s="88">
        <f>IF(COUNTIF(J73:AW73,"&lt;&gt;")=0,"",SUMPRODUCT(((Recommendations[ImplStatus]="Implemented")+(Recommendations[ImplStatus]="Compensated"))*ISNUMBER(MATCH(Recommendations[Id],J73:AW73,0)))/COUNTIF(J73:AW73,"&lt;&gt;"))</f>
        <v>0</v>
      </c>
      <c r="J73" s="90" t="s">
        <v>185</v>
      </c>
      <c r="K73" s="90" t="s">
        <v>313</v>
      </c>
      <c r="L73" s="90" t="s">
        <v>319</v>
      </c>
      <c r="M73" s="90" t="s">
        <v>324</v>
      </c>
      <c r="N73" s="90" t="s">
        <v>331</v>
      </c>
      <c r="O73" s="90" t="s">
        <v>338</v>
      </c>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1066</v>
      </c>
      <c r="B74" s="81" t="s">
        <v>1089</v>
      </c>
      <c r="C74" s="83" t="s">
        <v>1090</v>
      </c>
      <c r="D74" s="85" t="s">
        <v>1091</v>
      </c>
      <c r="E74" s="85" t="s">
        <v>1092</v>
      </c>
      <c r="F74" s="86" t="s">
        <v>891</v>
      </c>
      <c r="G74" s="86" t="s">
        <v>845</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1066</v>
      </c>
      <c r="B75" s="81" t="s">
        <v>1093</v>
      </c>
      <c r="C75" s="83" t="s">
        <v>1094</v>
      </c>
      <c r="D75" s="85" t="s">
        <v>1095</v>
      </c>
      <c r="E75" s="85" t="s">
        <v>1096</v>
      </c>
      <c r="F75" s="86" t="s">
        <v>891</v>
      </c>
      <c r="G75" s="86" t="s">
        <v>845</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1066</v>
      </c>
      <c r="B76" s="81" t="s">
        <v>1097</v>
      </c>
      <c r="C76" s="83" t="s">
        <v>1098</v>
      </c>
      <c r="D76" s="85" t="s">
        <v>1099</v>
      </c>
      <c r="E76" s="85" t="s">
        <v>1100</v>
      </c>
      <c r="F76" s="86" t="s">
        <v>891</v>
      </c>
      <c r="G76" s="86" t="s">
        <v>845</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1066</v>
      </c>
      <c r="B77" s="81" t="s">
        <v>1101</v>
      </c>
      <c r="C77" s="83" t="s">
        <v>1102</v>
      </c>
      <c r="D77" s="85" t="s">
        <v>1103</v>
      </c>
      <c r="E77" s="85" t="s">
        <v>1104</v>
      </c>
      <c r="F77" s="86" t="s">
        <v>891</v>
      </c>
      <c r="G77" s="86" t="s">
        <v>845</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1066</v>
      </c>
      <c r="B78" s="81" t="s">
        <v>1105</v>
      </c>
      <c r="C78" s="83" t="s">
        <v>1106</v>
      </c>
      <c r="D78" s="85" t="s">
        <v>1107</v>
      </c>
      <c r="E78" s="85" t="s">
        <v>1108</v>
      </c>
      <c r="F78" s="86" t="s">
        <v>891</v>
      </c>
      <c r="G78" s="86" t="s">
        <v>877</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1066</v>
      </c>
      <c r="B79" s="81" t="s">
        <v>1109</v>
      </c>
      <c r="C79" s="83" t="s">
        <v>1110</v>
      </c>
      <c r="D79" s="85" t="s">
        <v>1111</v>
      </c>
      <c r="E79" s="85" t="s">
        <v>1112</v>
      </c>
      <c r="F79" s="86" t="s">
        <v>891</v>
      </c>
      <c r="G79" s="86" t="s">
        <v>845</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1066</v>
      </c>
      <c r="B80" s="81" t="s">
        <v>1113</v>
      </c>
      <c r="C80" s="83" t="s">
        <v>1114</v>
      </c>
      <c r="D80" s="85" t="s">
        <v>1115</v>
      </c>
      <c r="E80" s="85" t="s">
        <v>1116</v>
      </c>
      <c r="F80" s="86" t="s">
        <v>891</v>
      </c>
      <c r="G80" s="86" t="s">
        <v>845</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1117</v>
      </c>
      <c r="B81" s="80">
        <v>9</v>
      </c>
      <c r="C81" s="82" t="s">
        <v>25</v>
      </c>
      <c r="D81" s="84" t="s">
        <v>1118</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1117</v>
      </c>
      <c r="B82" s="81" t="s">
        <v>1119</v>
      </c>
      <c r="C82" s="83" t="s">
        <v>1120</v>
      </c>
      <c r="D82" s="85" t="s">
        <v>1121</v>
      </c>
      <c r="E82" s="85" t="s">
        <v>1122</v>
      </c>
      <c r="F82" s="86" t="s">
        <v>860</v>
      </c>
      <c r="G82" s="86" t="s">
        <v>877</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1117</v>
      </c>
      <c r="B83" s="81" t="s">
        <v>1123</v>
      </c>
      <c r="C83" s="83" t="s">
        <v>1124</v>
      </c>
      <c r="D83" s="85" t="s">
        <v>1125</v>
      </c>
      <c r="E83" s="85" t="s">
        <v>1126</v>
      </c>
      <c r="F83" s="86" t="s">
        <v>834</v>
      </c>
      <c r="G83" s="86" t="s">
        <v>877</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1117</v>
      </c>
      <c r="B84" s="81" t="s">
        <v>1127</v>
      </c>
      <c r="C84" s="83" t="s">
        <v>1128</v>
      </c>
      <c r="D84" s="85" t="s">
        <v>1129</v>
      </c>
      <c r="E84" s="85" t="s">
        <v>1130</v>
      </c>
      <c r="F84" s="86" t="s">
        <v>1084</v>
      </c>
      <c r="G84" s="86" t="s">
        <v>877</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1117</v>
      </c>
      <c r="B85" s="81" t="s">
        <v>1131</v>
      </c>
      <c r="C85" s="83" t="s">
        <v>1132</v>
      </c>
      <c r="D85" s="85" t="s">
        <v>1133</v>
      </c>
      <c r="E85" s="85" t="s">
        <v>1134</v>
      </c>
      <c r="F85" s="86" t="s">
        <v>860</v>
      </c>
      <c r="G85" s="86" t="s">
        <v>877</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1117</v>
      </c>
      <c r="B86" s="81" t="s">
        <v>1135</v>
      </c>
      <c r="C86" s="83" t="s">
        <v>1136</v>
      </c>
      <c r="D86" s="85" t="s">
        <v>1137</v>
      </c>
      <c r="E86" s="85" t="s">
        <v>1138</v>
      </c>
      <c r="F86" s="86" t="s">
        <v>1084</v>
      </c>
      <c r="G86" s="86" t="s">
        <v>877</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1117</v>
      </c>
      <c r="B87" s="81" t="s">
        <v>1139</v>
      </c>
      <c r="C87" s="83" t="s">
        <v>1140</v>
      </c>
      <c r="D87" s="85" t="s">
        <v>1141</v>
      </c>
      <c r="E87" s="85" t="s">
        <v>1142</v>
      </c>
      <c r="F87" s="86" t="s">
        <v>1084</v>
      </c>
      <c r="G87" s="86" t="s">
        <v>877</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1117</v>
      </c>
      <c r="B88" s="81" t="s">
        <v>1143</v>
      </c>
      <c r="C88" s="83" t="s">
        <v>1144</v>
      </c>
      <c r="D88" s="85" t="s">
        <v>1145</v>
      </c>
      <c r="E88" s="85" t="s">
        <v>1146</v>
      </c>
      <c r="F88" s="86" t="s">
        <v>1084</v>
      </c>
      <c r="G88" s="86" t="s">
        <v>877</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1147</v>
      </c>
      <c r="B89" s="80">
        <v>10</v>
      </c>
      <c r="C89" s="82" t="s">
        <v>25</v>
      </c>
      <c r="D89" s="84" t="s">
        <v>1148</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1147</v>
      </c>
      <c r="B90" s="81" t="s">
        <v>1149</v>
      </c>
      <c r="C90" s="83" t="s">
        <v>1150</v>
      </c>
      <c r="D90" s="85" t="s">
        <v>1151</v>
      </c>
      <c r="E90" s="85" t="s">
        <v>1152</v>
      </c>
      <c r="F90" s="86" t="s">
        <v>834</v>
      </c>
      <c r="G90" s="86" t="s">
        <v>845</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1147</v>
      </c>
      <c r="B91" s="81" t="s">
        <v>1153</v>
      </c>
      <c r="C91" s="83" t="s">
        <v>1154</v>
      </c>
      <c r="D91" s="85" t="s">
        <v>1155</v>
      </c>
      <c r="E91" s="85" t="s">
        <v>1156</v>
      </c>
      <c r="F91" s="86" t="s">
        <v>834</v>
      </c>
      <c r="G91" s="86" t="s">
        <v>877</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1147</v>
      </c>
      <c r="B92" s="81" t="s">
        <v>1157</v>
      </c>
      <c r="C92" s="83" t="s">
        <v>1158</v>
      </c>
      <c r="D92" s="85" t="s">
        <v>1159</v>
      </c>
      <c r="E92" s="85" t="s">
        <v>1160</v>
      </c>
      <c r="F92" s="86" t="s">
        <v>834</v>
      </c>
      <c r="G92" s="86" t="s">
        <v>877</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1147</v>
      </c>
      <c r="B93" s="81" t="s">
        <v>1161</v>
      </c>
      <c r="C93" s="83" t="s">
        <v>1162</v>
      </c>
      <c r="D93" s="85" t="s">
        <v>1163</v>
      </c>
      <c r="E93" s="85" t="s">
        <v>1164</v>
      </c>
      <c r="F93" s="86" t="s">
        <v>834</v>
      </c>
      <c r="G93" s="86" t="s">
        <v>845</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1147</v>
      </c>
      <c r="B94" s="81" t="s">
        <v>1165</v>
      </c>
      <c r="C94" s="83" t="s">
        <v>1166</v>
      </c>
      <c r="D94" s="85" t="s">
        <v>1167</v>
      </c>
      <c r="E94" s="85" t="s">
        <v>1168</v>
      </c>
      <c r="F94" s="86" t="s">
        <v>834</v>
      </c>
      <c r="G94" s="86" t="s">
        <v>877</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1147</v>
      </c>
      <c r="B95" s="81" t="s">
        <v>1169</v>
      </c>
      <c r="C95" s="83" t="s">
        <v>1170</v>
      </c>
      <c r="D95" s="85" t="s">
        <v>1171</v>
      </c>
      <c r="E95" s="85" t="s">
        <v>1172</v>
      </c>
      <c r="F95" s="86" t="s">
        <v>834</v>
      </c>
      <c r="G95" s="86" t="s">
        <v>877</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1147</v>
      </c>
      <c r="B96" s="81" t="s">
        <v>1173</v>
      </c>
      <c r="C96" s="83" t="s">
        <v>1174</v>
      </c>
      <c r="D96" s="85" t="s">
        <v>1175</v>
      </c>
      <c r="E96" s="85" t="s">
        <v>1176</v>
      </c>
      <c r="F96" s="86" t="s">
        <v>834</v>
      </c>
      <c r="G96" s="86" t="s">
        <v>845</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1177</v>
      </c>
      <c r="B97" s="80">
        <v>11</v>
      </c>
      <c r="C97" s="82" t="s">
        <v>25</v>
      </c>
      <c r="D97" s="84" t="s">
        <v>1178</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1177</v>
      </c>
      <c r="B98" s="81" t="s">
        <v>1179</v>
      </c>
      <c r="C98" s="83" t="s">
        <v>1180</v>
      </c>
      <c r="D98" s="85" t="s">
        <v>1181</v>
      </c>
      <c r="E98" s="85" t="s">
        <v>1182</v>
      </c>
      <c r="F98" s="86" t="s">
        <v>943</v>
      </c>
      <c r="G98" s="86" t="s">
        <v>892</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1177</v>
      </c>
      <c r="B99" s="81" t="s">
        <v>1183</v>
      </c>
      <c r="C99" s="83" t="s">
        <v>1184</v>
      </c>
      <c r="D99" s="85" t="s">
        <v>1185</v>
      </c>
      <c r="E99" s="85" t="s">
        <v>1186</v>
      </c>
      <c r="F99" s="86" t="s">
        <v>891</v>
      </c>
      <c r="G99" s="86" t="s">
        <v>1187</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1177</v>
      </c>
      <c r="B100" s="81" t="s">
        <v>1188</v>
      </c>
      <c r="C100" s="83" t="s">
        <v>1189</v>
      </c>
      <c r="D100" s="85" t="s">
        <v>1190</v>
      </c>
      <c r="E100" s="85" t="s">
        <v>1191</v>
      </c>
      <c r="F100" s="86" t="s">
        <v>891</v>
      </c>
      <c r="G100" s="86" t="s">
        <v>877</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1177</v>
      </c>
      <c r="B101" s="81" t="s">
        <v>1192</v>
      </c>
      <c r="C101" s="83" t="s">
        <v>1193</v>
      </c>
      <c r="D101" s="85" t="s">
        <v>1194</v>
      </c>
      <c r="E101" s="85" t="s">
        <v>1195</v>
      </c>
      <c r="F101" s="86" t="s">
        <v>891</v>
      </c>
      <c r="G101" s="86" t="s">
        <v>1187</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1177</v>
      </c>
      <c r="B102" s="81" t="s">
        <v>1196</v>
      </c>
      <c r="C102" s="83" t="s">
        <v>1197</v>
      </c>
      <c r="D102" s="85" t="s">
        <v>1198</v>
      </c>
      <c r="E102" s="85" t="s">
        <v>1199</v>
      </c>
      <c r="F102" s="86" t="s">
        <v>891</v>
      </c>
      <c r="G102" s="86" t="s">
        <v>1187</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1200</v>
      </c>
      <c r="B103" s="80">
        <v>12</v>
      </c>
      <c r="C103" s="82" t="s">
        <v>25</v>
      </c>
      <c r="D103" s="84" t="s">
        <v>1201</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1200</v>
      </c>
      <c r="B104" s="81" t="s">
        <v>1202</v>
      </c>
      <c r="C104" s="83" t="s">
        <v>1203</v>
      </c>
      <c r="D104" s="85" t="s">
        <v>1204</v>
      </c>
      <c r="E104" s="85" t="s">
        <v>1205</v>
      </c>
      <c r="F104" s="86" t="s">
        <v>1084</v>
      </c>
      <c r="G104" s="86" t="s">
        <v>877</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1200</v>
      </c>
      <c r="B105" s="81" t="s">
        <v>1206</v>
      </c>
      <c r="C105" s="83" t="s">
        <v>1207</v>
      </c>
      <c r="D105" s="85" t="s">
        <v>1208</v>
      </c>
      <c r="E105" s="85" t="s">
        <v>1209</v>
      </c>
      <c r="F105" s="86" t="s">
        <v>1084</v>
      </c>
      <c r="G105" s="86" t="s">
        <v>877</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1200</v>
      </c>
      <c r="B106" s="81" t="s">
        <v>1210</v>
      </c>
      <c r="C106" s="83" t="s">
        <v>1211</v>
      </c>
      <c r="D106" s="85" t="s">
        <v>1212</v>
      </c>
      <c r="E106" s="85" t="s">
        <v>1213</v>
      </c>
      <c r="F106" s="86" t="s">
        <v>1084</v>
      </c>
      <c r="G106" s="86" t="s">
        <v>877</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1200</v>
      </c>
      <c r="B107" s="81" t="s">
        <v>1214</v>
      </c>
      <c r="C107" s="83" t="s">
        <v>1215</v>
      </c>
      <c r="D107" s="85" t="s">
        <v>1216</v>
      </c>
      <c r="E107" s="85" t="s">
        <v>1217</v>
      </c>
      <c r="F107" s="86" t="s">
        <v>943</v>
      </c>
      <c r="G107" s="86" t="s">
        <v>892</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1200</v>
      </c>
      <c r="B108" s="81" t="s">
        <v>1218</v>
      </c>
      <c r="C108" s="83" t="s">
        <v>1219</v>
      </c>
      <c r="D108" s="85" t="s">
        <v>1220</v>
      </c>
      <c r="E108" s="85" t="s">
        <v>1221</v>
      </c>
      <c r="F108" s="86" t="s">
        <v>1084</v>
      </c>
      <c r="G108" s="86" t="s">
        <v>877</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1200</v>
      </c>
      <c r="B109" s="81" t="s">
        <v>1222</v>
      </c>
      <c r="C109" s="83" t="s">
        <v>1223</v>
      </c>
      <c r="D109" s="85" t="s">
        <v>1224</v>
      </c>
      <c r="E109" s="85" t="s">
        <v>1225</v>
      </c>
      <c r="F109" s="86" t="s">
        <v>1084</v>
      </c>
      <c r="G109" s="86" t="s">
        <v>877</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1200</v>
      </c>
      <c r="B110" s="81" t="s">
        <v>1226</v>
      </c>
      <c r="C110" s="83" t="s">
        <v>1227</v>
      </c>
      <c r="D110" s="85" t="s">
        <v>1228</v>
      </c>
      <c r="E110" s="85" t="s">
        <v>1229</v>
      </c>
      <c r="F110" s="86" t="s">
        <v>834</v>
      </c>
      <c r="G110" s="86" t="s">
        <v>877</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1200</v>
      </c>
      <c r="B111" s="81" t="s">
        <v>1230</v>
      </c>
      <c r="C111" s="83" t="s">
        <v>1231</v>
      </c>
      <c r="D111" s="85" t="s">
        <v>1232</v>
      </c>
      <c r="E111" s="85" t="s">
        <v>1233</v>
      </c>
      <c r="F111" s="86" t="s">
        <v>834</v>
      </c>
      <c r="G111" s="86" t="s">
        <v>877</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1234</v>
      </c>
      <c r="B112" s="80">
        <v>13</v>
      </c>
      <c r="C112" s="82" t="s">
        <v>25</v>
      </c>
      <c r="D112" s="84" t="s">
        <v>1235</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1234</v>
      </c>
      <c r="B113" s="81" t="s">
        <v>1236</v>
      </c>
      <c r="C113" s="83" t="s">
        <v>1237</v>
      </c>
      <c r="D113" s="85" t="s">
        <v>1238</v>
      </c>
      <c r="E113" s="85" t="s">
        <v>1239</v>
      </c>
      <c r="F113" s="86" t="s">
        <v>1084</v>
      </c>
      <c r="G113" s="86" t="s">
        <v>845</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1234</v>
      </c>
      <c r="B114" s="81" t="s">
        <v>1240</v>
      </c>
      <c r="C114" s="83" t="s">
        <v>1241</v>
      </c>
      <c r="D114" s="85" t="s">
        <v>1242</v>
      </c>
      <c r="E114" s="85" t="s">
        <v>1243</v>
      </c>
      <c r="F114" s="86" t="s">
        <v>834</v>
      </c>
      <c r="G114" s="86" t="s">
        <v>845</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1234</v>
      </c>
      <c r="B115" s="81" t="s">
        <v>1244</v>
      </c>
      <c r="C115" s="83" t="s">
        <v>1245</v>
      </c>
      <c r="D115" s="85" t="s">
        <v>1246</v>
      </c>
      <c r="E115" s="85" t="s">
        <v>1247</v>
      </c>
      <c r="F115" s="86" t="s">
        <v>1084</v>
      </c>
      <c r="G115" s="86" t="s">
        <v>845</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1234</v>
      </c>
      <c r="B116" s="81" t="s">
        <v>1248</v>
      </c>
      <c r="C116" s="83" t="s">
        <v>1249</v>
      </c>
      <c r="D116" s="85" t="s">
        <v>1250</v>
      </c>
      <c r="E116" s="85" t="s">
        <v>1251</v>
      </c>
      <c r="F116" s="86" t="s">
        <v>1084</v>
      </c>
      <c r="G116" s="86" t="s">
        <v>877</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1234</v>
      </c>
      <c r="B117" s="81" t="s">
        <v>1252</v>
      </c>
      <c r="C117" s="83" t="s">
        <v>1253</v>
      </c>
      <c r="D117" s="85" t="s">
        <v>1254</v>
      </c>
      <c r="E117" s="85" t="s">
        <v>1255</v>
      </c>
      <c r="F117" s="86" t="s">
        <v>834</v>
      </c>
      <c r="G117" s="86" t="s">
        <v>877</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1234</v>
      </c>
      <c r="B118" s="81" t="s">
        <v>1256</v>
      </c>
      <c r="C118" s="83" t="s">
        <v>1257</v>
      </c>
      <c r="D118" s="85" t="s">
        <v>1258</v>
      </c>
      <c r="E118" s="85" t="s">
        <v>1259</v>
      </c>
      <c r="F118" s="86" t="s">
        <v>1084</v>
      </c>
      <c r="G118" s="86" t="s">
        <v>845</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1234</v>
      </c>
      <c r="B119" s="81" t="s">
        <v>1260</v>
      </c>
      <c r="C119" s="83" t="s">
        <v>1261</v>
      </c>
      <c r="D119" s="85" t="s">
        <v>1262</v>
      </c>
      <c r="E119" s="85" t="s">
        <v>1263</v>
      </c>
      <c r="F119" s="86" t="s">
        <v>834</v>
      </c>
      <c r="G119" s="86" t="s">
        <v>877</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1234</v>
      </c>
      <c r="B120" s="81" t="s">
        <v>1264</v>
      </c>
      <c r="C120" s="83" t="s">
        <v>1265</v>
      </c>
      <c r="D120" s="85" t="s">
        <v>1266</v>
      </c>
      <c r="E120" s="85" t="s">
        <v>1267</v>
      </c>
      <c r="F120" s="86" t="s">
        <v>1084</v>
      </c>
      <c r="G120" s="86" t="s">
        <v>877</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1234</v>
      </c>
      <c r="B121" s="81" t="s">
        <v>1268</v>
      </c>
      <c r="C121" s="83" t="s">
        <v>1269</v>
      </c>
      <c r="D121" s="85" t="s">
        <v>1270</v>
      </c>
      <c r="E121" s="85" t="s">
        <v>1271</v>
      </c>
      <c r="F121" s="86" t="s">
        <v>1084</v>
      </c>
      <c r="G121" s="86" t="s">
        <v>877</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1234</v>
      </c>
      <c r="B122" s="81" t="s">
        <v>1272</v>
      </c>
      <c r="C122" s="83" t="s">
        <v>1273</v>
      </c>
      <c r="D122" s="85" t="s">
        <v>1274</v>
      </c>
      <c r="E122" s="85" t="s">
        <v>1275</v>
      </c>
      <c r="F122" s="86" t="s">
        <v>1084</v>
      </c>
      <c r="G122" s="86" t="s">
        <v>877</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1234</v>
      </c>
      <c r="B123" s="81" t="s">
        <v>1276</v>
      </c>
      <c r="C123" s="83" t="s">
        <v>1277</v>
      </c>
      <c r="D123" s="85" t="s">
        <v>1278</v>
      </c>
      <c r="E123" s="85" t="s">
        <v>1279</v>
      </c>
      <c r="F123" s="86" t="s">
        <v>1084</v>
      </c>
      <c r="G123" s="86" t="s">
        <v>845</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1280</v>
      </c>
      <c r="B124" s="80">
        <v>14</v>
      </c>
      <c r="C124" s="82" t="s">
        <v>25</v>
      </c>
      <c r="D124" s="84" t="s">
        <v>1281</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1280</v>
      </c>
      <c r="B125" s="81" t="s">
        <v>1282</v>
      </c>
      <c r="C125" s="83" t="s">
        <v>1283</v>
      </c>
      <c r="D125" s="85" t="s">
        <v>1284</v>
      </c>
      <c r="E125" s="85" t="s">
        <v>1285</v>
      </c>
      <c r="F125" s="86" t="s">
        <v>943</v>
      </c>
      <c r="G125" s="86" t="s">
        <v>892</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1280</v>
      </c>
      <c r="B126" s="81" t="s">
        <v>1286</v>
      </c>
      <c r="C126" s="83" t="s">
        <v>1287</v>
      </c>
      <c r="D126" s="85" t="s">
        <v>1288</v>
      </c>
      <c r="E126" s="85" t="s">
        <v>1289</v>
      </c>
      <c r="F126" s="86" t="s">
        <v>262</v>
      </c>
      <c r="G126" s="86" t="s">
        <v>877</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1280</v>
      </c>
      <c r="B127" s="81" t="s">
        <v>1290</v>
      </c>
      <c r="C127" s="83" t="s">
        <v>1291</v>
      </c>
      <c r="D127" s="85" t="s">
        <v>1292</v>
      </c>
      <c r="E127" s="85" t="s">
        <v>1293</v>
      </c>
      <c r="F127" s="86" t="s">
        <v>262</v>
      </c>
      <c r="G127" s="86" t="s">
        <v>877</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1280</v>
      </c>
      <c r="B128" s="81" t="s">
        <v>1294</v>
      </c>
      <c r="C128" s="83" t="s">
        <v>1295</v>
      </c>
      <c r="D128" s="85" t="s">
        <v>1296</v>
      </c>
      <c r="E128" s="85" t="s">
        <v>1297</v>
      </c>
      <c r="F128" s="86" t="s">
        <v>262</v>
      </c>
      <c r="G128" s="86" t="s">
        <v>877</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1280</v>
      </c>
      <c r="B129" s="81" t="s">
        <v>1298</v>
      </c>
      <c r="C129" s="83" t="s">
        <v>1299</v>
      </c>
      <c r="D129" s="85" t="s">
        <v>1300</v>
      </c>
      <c r="E129" s="85" t="s">
        <v>1301</v>
      </c>
      <c r="F129" s="86" t="s">
        <v>262</v>
      </c>
      <c r="G129" s="86" t="s">
        <v>877</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1280</v>
      </c>
      <c r="B130" s="81" t="s">
        <v>1302</v>
      </c>
      <c r="C130" s="83" t="s">
        <v>1303</v>
      </c>
      <c r="D130" s="85" t="s">
        <v>1304</v>
      </c>
      <c r="E130" s="85" t="s">
        <v>1305</v>
      </c>
      <c r="F130" s="86" t="s">
        <v>262</v>
      </c>
      <c r="G130" s="86" t="s">
        <v>877</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1280</v>
      </c>
      <c r="B131" s="81" t="s">
        <v>1306</v>
      </c>
      <c r="C131" s="83" t="s">
        <v>1307</v>
      </c>
      <c r="D131" s="85" t="s">
        <v>1308</v>
      </c>
      <c r="E131" s="85" t="s">
        <v>1309</v>
      </c>
      <c r="F131" s="86" t="s">
        <v>262</v>
      </c>
      <c r="G131" s="86" t="s">
        <v>877</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1280</v>
      </c>
      <c r="B132" s="81" t="s">
        <v>1310</v>
      </c>
      <c r="C132" s="83" t="s">
        <v>1311</v>
      </c>
      <c r="D132" s="85" t="s">
        <v>1312</v>
      </c>
      <c r="E132" s="85" t="s">
        <v>1313</v>
      </c>
      <c r="F132" s="86" t="s">
        <v>262</v>
      </c>
      <c r="G132" s="86" t="s">
        <v>877</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1280</v>
      </c>
      <c r="B133" s="81" t="s">
        <v>1314</v>
      </c>
      <c r="C133" s="83" t="s">
        <v>1315</v>
      </c>
      <c r="D133" s="85" t="s">
        <v>1316</v>
      </c>
      <c r="E133" s="85" t="s">
        <v>1317</v>
      </c>
      <c r="F133" s="86" t="s">
        <v>262</v>
      </c>
      <c r="G133" s="86" t="s">
        <v>877</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1318</v>
      </c>
      <c r="B134" s="80">
        <v>15</v>
      </c>
      <c r="C134" s="82" t="s">
        <v>25</v>
      </c>
      <c r="D134" s="84" t="s">
        <v>1319</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1318</v>
      </c>
      <c r="B135" s="81" t="s">
        <v>1320</v>
      </c>
      <c r="C135" s="83" t="s">
        <v>1321</v>
      </c>
      <c r="D135" s="85" t="s">
        <v>1322</v>
      </c>
      <c r="E135" s="85" t="s">
        <v>1323</v>
      </c>
      <c r="F135" s="86" t="s">
        <v>262</v>
      </c>
      <c r="G135" s="86" t="s">
        <v>835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1318</v>
      </c>
      <c r="B136" s="81" t="s">
        <v>1324</v>
      </c>
      <c r="C136" s="83" t="s">
        <v>1325</v>
      </c>
      <c r="D136" s="85" t="s">
        <v>1326</v>
      </c>
      <c r="E136" s="85" t="s">
        <v>1327</v>
      </c>
      <c r="F136" s="86" t="s">
        <v>943</v>
      </c>
      <c r="G136" s="86" t="s">
        <v>892</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1318</v>
      </c>
      <c r="B137" s="81" t="s">
        <v>1328</v>
      </c>
      <c r="C137" s="83" t="s">
        <v>1329</v>
      </c>
      <c r="D137" s="85" t="s">
        <v>1330</v>
      </c>
      <c r="E137" s="85" t="s">
        <v>1331</v>
      </c>
      <c r="F137" s="86" t="s">
        <v>262</v>
      </c>
      <c r="G137" s="86" t="s">
        <v>892</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1318</v>
      </c>
      <c r="B138" s="81" t="s">
        <v>1332</v>
      </c>
      <c r="C138" s="83" t="s">
        <v>1333</v>
      </c>
      <c r="D138" s="85" t="s">
        <v>1334</v>
      </c>
      <c r="E138" s="85" t="s">
        <v>1335</v>
      </c>
      <c r="F138" s="86" t="s">
        <v>943</v>
      </c>
      <c r="G138" s="86" t="s">
        <v>892</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1318</v>
      </c>
      <c r="B139" s="81" t="s">
        <v>1336</v>
      </c>
      <c r="C139" s="83" t="s">
        <v>1337</v>
      </c>
      <c r="D139" s="85" t="s">
        <v>1338</v>
      </c>
      <c r="E139" s="85" t="s">
        <v>1339</v>
      </c>
      <c r="F139" s="86" t="s">
        <v>262</v>
      </c>
      <c r="G139" s="86" t="s">
        <v>892</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1318</v>
      </c>
      <c r="B140" s="81" t="s">
        <v>1340</v>
      </c>
      <c r="C140" s="83" t="s">
        <v>1341</v>
      </c>
      <c r="D140" s="85" t="s">
        <v>1342</v>
      </c>
      <c r="E140" s="85" t="s">
        <v>1343</v>
      </c>
      <c r="F140" s="86" t="s">
        <v>891</v>
      </c>
      <c r="G140" s="86" t="s">
        <v>892</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1318</v>
      </c>
      <c r="B141" s="81" t="s">
        <v>1344</v>
      </c>
      <c r="C141" s="83" t="s">
        <v>1345</v>
      </c>
      <c r="D141" s="85" t="s">
        <v>1346</v>
      </c>
      <c r="E141" s="85" t="s">
        <v>1347</v>
      </c>
      <c r="F141" s="86" t="s">
        <v>891</v>
      </c>
      <c r="G141" s="86" t="s">
        <v>877</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1348</v>
      </c>
      <c r="B142" s="80">
        <v>16</v>
      </c>
      <c r="C142" s="82" t="s">
        <v>25</v>
      </c>
      <c r="D142" s="84" t="s">
        <v>1349</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1348</v>
      </c>
      <c r="B143" s="81" t="s">
        <v>1350</v>
      </c>
      <c r="C143" s="83" t="s">
        <v>1351</v>
      </c>
      <c r="D143" s="85" t="s">
        <v>1352</v>
      </c>
      <c r="E143" s="85" t="s">
        <v>1353</v>
      </c>
      <c r="F143" s="86" t="s">
        <v>943</v>
      </c>
      <c r="G143" s="86" t="s">
        <v>892</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1348</v>
      </c>
      <c r="B144" s="81" t="s">
        <v>1354</v>
      </c>
      <c r="C144" s="83" t="s">
        <v>1355</v>
      </c>
      <c r="D144" s="85" t="s">
        <v>1356</v>
      </c>
      <c r="E144" s="85" t="s">
        <v>1357</v>
      </c>
      <c r="F144" s="86" t="s">
        <v>943</v>
      </c>
      <c r="G144" s="86" t="s">
        <v>892</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1348</v>
      </c>
      <c r="B145" s="81" t="s">
        <v>1358</v>
      </c>
      <c r="C145" s="83" t="s">
        <v>1359</v>
      </c>
      <c r="D145" s="85" t="s">
        <v>1360</v>
      </c>
      <c r="E145" s="85" t="s">
        <v>1361</v>
      </c>
      <c r="F145" s="86" t="s">
        <v>860</v>
      </c>
      <c r="G145" s="86" t="s">
        <v>845</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1348</v>
      </c>
      <c r="B146" s="81" t="s">
        <v>1362</v>
      </c>
      <c r="C146" s="83" t="s">
        <v>1363</v>
      </c>
      <c r="D146" s="85" t="s">
        <v>1364</v>
      </c>
      <c r="E146" s="85" t="s">
        <v>1365</v>
      </c>
      <c r="F146" s="86" t="s">
        <v>860</v>
      </c>
      <c r="G146" s="86" t="s">
        <v>835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1348</v>
      </c>
      <c r="B147" s="81" t="s">
        <v>1366</v>
      </c>
      <c r="C147" s="83" t="s">
        <v>1367</v>
      </c>
      <c r="D147" s="85" t="s">
        <v>1368</v>
      </c>
      <c r="E147" s="85" t="s">
        <v>1369</v>
      </c>
      <c r="F147" s="86" t="s">
        <v>860</v>
      </c>
      <c r="G147" s="86" t="s">
        <v>877</v>
      </c>
      <c r="H147" s="86">
        <v>2</v>
      </c>
      <c r="I147" s="88">
        <f>IF(COUNTIF(J147:AW147,"&lt;&gt;")=0,"",SUMPRODUCT(((Recommendations[ImplStatus]="Implemented")+(Recommendations[ImplStatus]="Compensated"))*ISNUMBER(MATCH(Recommendations[Id],J147:AW147,0)))/COUNTIF(J147:AW147,"&lt;&gt;"))</f>
        <v>0</v>
      </c>
      <c r="J147" s="90" t="s">
        <v>144</v>
      </c>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1348</v>
      </c>
      <c r="B148" s="81" t="s">
        <v>1370</v>
      </c>
      <c r="C148" s="83" t="s">
        <v>1371</v>
      </c>
      <c r="D148" s="85" t="s">
        <v>1372</v>
      </c>
      <c r="E148" s="85" t="s">
        <v>1373</v>
      </c>
      <c r="F148" s="86" t="s">
        <v>943</v>
      </c>
      <c r="G148" s="86" t="s">
        <v>892</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1348</v>
      </c>
      <c r="B149" s="81" t="s">
        <v>1374</v>
      </c>
      <c r="C149" s="83" t="s">
        <v>1375</v>
      </c>
      <c r="D149" s="85" t="s">
        <v>1376</v>
      </c>
      <c r="E149" s="85" t="s">
        <v>1377</v>
      </c>
      <c r="F149" s="86" t="s">
        <v>860</v>
      </c>
      <c r="G149" s="86" t="s">
        <v>877</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1348</v>
      </c>
      <c r="B150" s="81" t="s">
        <v>1378</v>
      </c>
      <c r="C150" s="83" t="s">
        <v>1379</v>
      </c>
      <c r="D150" s="85" t="s">
        <v>1380</v>
      </c>
      <c r="E150" s="85" t="s">
        <v>1381</v>
      </c>
      <c r="F150" s="86" t="s">
        <v>1084</v>
      </c>
      <c r="G150" s="86" t="s">
        <v>877</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1348</v>
      </c>
      <c r="B151" s="81" t="s">
        <v>1382</v>
      </c>
      <c r="C151" s="83" t="s">
        <v>1383</v>
      </c>
      <c r="D151" s="85" t="s">
        <v>1384</v>
      </c>
      <c r="E151" s="85" t="s">
        <v>1385</v>
      </c>
      <c r="F151" s="86" t="s">
        <v>262</v>
      </c>
      <c r="G151" s="86" t="s">
        <v>877</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1348</v>
      </c>
      <c r="B152" s="81" t="s">
        <v>1386</v>
      </c>
      <c r="C152" s="83" t="s">
        <v>1387</v>
      </c>
      <c r="D152" s="85" t="s">
        <v>1388</v>
      </c>
      <c r="E152" s="85" t="s">
        <v>1389</v>
      </c>
      <c r="F152" s="86" t="s">
        <v>860</v>
      </c>
      <c r="G152" s="86" t="s">
        <v>877</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1348</v>
      </c>
      <c r="B153" s="81" t="s">
        <v>1390</v>
      </c>
      <c r="C153" s="83" t="s">
        <v>1391</v>
      </c>
      <c r="D153" s="85" t="s">
        <v>1392</v>
      </c>
      <c r="E153" s="85" t="s">
        <v>1393</v>
      </c>
      <c r="F153" s="86" t="s">
        <v>860</v>
      </c>
      <c r="G153" s="86" t="s">
        <v>877</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1348</v>
      </c>
      <c r="B154" s="81" t="s">
        <v>1394</v>
      </c>
      <c r="C154" s="83" t="s">
        <v>1395</v>
      </c>
      <c r="D154" s="85" t="s">
        <v>1396</v>
      </c>
      <c r="E154" s="85" t="s">
        <v>1397</v>
      </c>
      <c r="F154" s="86" t="s">
        <v>860</v>
      </c>
      <c r="G154" s="86" t="s">
        <v>877</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1348</v>
      </c>
      <c r="B155" s="81" t="s">
        <v>1398</v>
      </c>
      <c r="C155" s="83" t="s">
        <v>1399</v>
      </c>
      <c r="D155" s="85" t="s">
        <v>1400</v>
      </c>
      <c r="E155" s="85" t="s">
        <v>1401</v>
      </c>
      <c r="F155" s="86" t="s">
        <v>860</v>
      </c>
      <c r="G155" s="86" t="s">
        <v>845</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1348</v>
      </c>
      <c r="B156" s="81" t="s">
        <v>1402</v>
      </c>
      <c r="C156" s="83" t="s">
        <v>1403</v>
      </c>
      <c r="D156" s="85" t="s">
        <v>1404</v>
      </c>
      <c r="E156" s="85" t="s">
        <v>1405</v>
      </c>
      <c r="F156" s="86" t="s">
        <v>860</v>
      </c>
      <c r="G156" s="86" t="s">
        <v>877</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1406</v>
      </c>
      <c r="B157" s="80">
        <v>17</v>
      </c>
      <c r="C157" s="82" t="s">
        <v>25</v>
      </c>
      <c r="D157" s="84" t="s">
        <v>1407</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1406</v>
      </c>
      <c r="B158" s="81" t="s">
        <v>1408</v>
      </c>
      <c r="C158" s="83" t="s">
        <v>1409</v>
      </c>
      <c r="D158" s="85" t="s">
        <v>1410</v>
      </c>
      <c r="E158" s="85" t="s">
        <v>1411</v>
      </c>
      <c r="F158" s="86" t="s">
        <v>262</v>
      </c>
      <c r="G158" s="86" t="s">
        <v>840</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1406</v>
      </c>
      <c r="B159" s="81" t="s">
        <v>1412</v>
      </c>
      <c r="C159" s="83" t="s">
        <v>1413</v>
      </c>
      <c r="D159" s="85" t="s">
        <v>1414</v>
      </c>
      <c r="E159" s="85" t="s">
        <v>1415</v>
      </c>
      <c r="F159" s="86" t="s">
        <v>943</v>
      </c>
      <c r="G159" s="86" t="s">
        <v>892</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1406</v>
      </c>
      <c r="B160" s="81" t="s">
        <v>1416</v>
      </c>
      <c r="C160" s="83" t="s">
        <v>1417</v>
      </c>
      <c r="D160" s="85" t="s">
        <v>1418</v>
      </c>
      <c r="E160" s="85" t="s">
        <v>1419</v>
      </c>
      <c r="F160" s="86" t="s">
        <v>943</v>
      </c>
      <c r="G160" s="86" t="s">
        <v>892</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1406</v>
      </c>
      <c r="B161" s="81" t="s">
        <v>1420</v>
      </c>
      <c r="C161" s="83" t="s">
        <v>1421</v>
      </c>
      <c r="D161" s="85" t="s">
        <v>1422</v>
      </c>
      <c r="E161" s="85" t="s">
        <v>1423</v>
      </c>
      <c r="F161" s="86" t="s">
        <v>943</v>
      </c>
      <c r="G161" s="86" t="s">
        <v>892</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1406</v>
      </c>
      <c r="B162" s="81" t="s">
        <v>1424</v>
      </c>
      <c r="C162" s="83" t="s">
        <v>1425</v>
      </c>
      <c r="D162" s="85" t="s">
        <v>1426</v>
      </c>
      <c r="E162" s="85" t="s">
        <v>1427</v>
      </c>
      <c r="F162" s="86" t="s">
        <v>262</v>
      </c>
      <c r="G162" s="86" t="s">
        <v>840</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1406</v>
      </c>
      <c r="B163" s="81" t="s">
        <v>1428</v>
      </c>
      <c r="C163" s="83" t="s">
        <v>1429</v>
      </c>
      <c r="D163" s="85" t="s">
        <v>1430</v>
      </c>
      <c r="E163" s="85" t="s">
        <v>1431</v>
      </c>
      <c r="F163" s="86" t="s">
        <v>262</v>
      </c>
      <c r="G163" s="86" t="s">
        <v>840</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1406</v>
      </c>
      <c r="B164" s="81" t="s">
        <v>1432</v>
      </c>
      <c r="C164" s="83" t="s">
        <v>1433</v>
      </c>
      <c r="D164" s="85" t="s">
        <v>1434</v>
      </c>
      <c r="E164" s="85" t="s">
        <v>1435</v>
      </c>
      <c r="F164" s="86" t="s">
        <v>262</v>
      </c>
      <c r="G164" s="86" t="s">
        <v>1187</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1406</v>
      </c>
      <c r="B165" s="81" t="s">
        <v>1436</v>
      </c>
      <c r="C165" s="83" t="s">
        <v>1437</v>
      </c>
      <c r="D165" s="85" t="s">
        <v>1438</v>
      </c>
      <c r="E165" s="85" t="s">
        <v>1439</v>
      </c>
      <c r="F165" s="86" t="s">
        <v>262</v>
      </c>
      <c r="G165" s="86" t="s">
        <v>1187</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1406</v>
      </c>
      <c r="B166" s="81" t="s">
        <v>1440</v>
      </c>
      <c r="C166" s="83" t="s">
        <v>1441</v>
      </c>
      <c r="D166" s="85" t="s">
        <v>1442</v>
      </c>
      <c r="E166" s="85" t="s">
        <v>1443</v>
      </c>
      <c r="F166" s="86" t="s">
        <v>943</v>
      </c>
      <c r="G166" s="86" t="s">
        <v>1187</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1444</v>
      </c>
      <c r="B167" s="80">
        <v>18</v>
      </c>
      <c r="C167" s="82" t="s">
        <v>25</v>
      </c>
      <c r="D167" s="84" t="s">
        <v>1445</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1444</v>
      </c>
      <c r="B168" s="81" t="s">
        <v>1446</v>
      </c>
      <c r="C168" s="83" t="s">
        <v>1447</v>
      </c>
      <c r="D168" s="85" t="s">
        <v>1448</v>
      </c>
      <c r="E168" s="85" t="s">
        <v>1449</v>
      </c>
      <c r="F168" s="86" t="s">
        <v>943</v>
      </c>
      <c r="G168" s="86" t="s">
        <v>892</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1444</v>
      </c>
      <c r="B169" s="81" t="s">
        <v>1450</v>
      </c>
      <c r="C169" s="83" t="s">
        <v>1451</v>
      </c>
      <c r="D169" s="85" t="s">
        <v>1452</v>
      </c>
      <c r="E169" s="85" t="s">
        <v>1453</v>
      </c>
      <c r="F169" s="86" t="s">
        <v>1084</v>
      </c>
      <c r="G169" s="86" t="s">
        <v>845</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1444</v>
      </c>
      <c r="B170" s="81" t="s">
        <v>1454</v>
      </c>
      <c r="C170" s="83" t="s">
        <v>1455</v>
      </c>
      <c r="D170" s="85" t="s">
        <v>1456</v>
      </c>
      <c r="E170" s="85" t="s">
        <v>1457</v>
      </c>
      <c r="F170" s="86" t="s">
        <v>1084</v>
      </c>
      <c r="G170" s="86" t="s">
        <v>877</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1444</v>
      </c>
      <c r="B171" s="81" t="s">
        <v>1458</v>
      </c>
      <c r="C171" s="83" t="s">
        <v>1459</v>
      </c>
      <c r="D171" s="85" t="s">
        <v>1460</v>
      </c>
      <c r="E171" s="85" t="s">
        <v>1461</v>
      </c>
      <c r="F171" s="86" t="s">
        <v>1084</v>
      </c>
      <c r="G171" s="86" t="s">
        <v>877</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1444</v>
      </c>
      <c r="B172" s="91" t="s">
        <v>1462</v>
      </c>
      <c r="C172" s="92" t="s">
        <v>1463</v>
      </c>
      <c r="D172" s="93" t="s">
        <v>1464</v>
      </c>
      <c r="E172" s="93" t="s">
        <v>1465</v>
      </c>
      <c r="F172" s="94" t="s">
        <v>1084</v>
      </c>
      <c r="G172" s="94" t="s">
        <v>845</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557</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IFERROR(INDEX('Recommendations'!$I$2:$I$95, MATCH(J2,'Recommendations'!$B$2:$B$95,0))="Implemented", FALSE))</xm:f>
            <x14:dxf>
              <font>
                <color rgb="FF000000"/>
              </font>
              <fill>
                <patternFill>
                  <bgColor rgb="FF3C7D22"/>
                </patternFill>
              </fill>
            </x14:dxf>
          </x14:cfRule>
          <x14:cfRule type="expression" priority="2" id="{00000000-000E-0000-0400-000002000000}">
            <xm:f>AND(J2&lt;&gt;"", IFERROR(INDEX('Recommendations'!$I$2:$I$95, MATCH(J2,'Recommendations'!$B$2:$B$95,0))="Compensated", FALSE))</xm:f>
            <x14:dxf>
              <font>
                <color rgb="FF000000"/>
              </font>
              <fill>
                <patternFill>
                  <bgColor rgb="FFC6E0B4"/>
                </patternFill>
              </fill>
            </x14:dxf>
          </x14:cfRule>
          <x14:cfRule type="expression" priority="3" id="{00000000-000E-0000-0400-000003000000}">
            <xm:f>AND(J2&lt;&gt;"", IFERROR(INDEX('Recommendations'!$I$2:$I$95, MATCH(J2,'Recommendations'!$B$2:$B$95,0))="Testing", FALSE))</xm:f>
            <x14:dxf>
              <font>
                <color rgb="FF000000"/>
              </font>
              <fill>
                <patternFill>
                  <bgColor rgb="FFFFC000"/>
                </patternFill>
              </fill>
            </x14:dxf>
          </x14:cfRule>
          <x14:cfRule type="expression" priority="4" id="{00000000-000E-0000-0400-000004000000}">
            <xm:f>AND(J2&lt;&gt;"", IFERROR(INDEX('Recommendations'!$I$2:$I$95, MATCH(J2,'Recommendations'!$B$2:$B$95,0))="Failed", FALSE))</xm:f>
            <x14:dxf>
              <font>
                <color rgb="FF000000"/>
              </font>
              <fill>
                <patternFill>
                  <bgColor rgb="FFD82891"/>
                </patternFill>
              </fill>
            </x14:dxf>
          </x14:cfRule>
          <x14:cfRule type="expression" priority="5" id="{00000000-000E-0000-0400-000005000000}">
            <xm:f>AND(J2&lt;&gt;"", IFERROR(INDEX('Recommendations'!$I$2:$I$95, MATCH(J2,'Recommendations'!$B$2:$B$95,0))="Risk Accepted", FALSE))</xm:f>
            <x14:dxf>
              <font>
                <color rgb="FF000000"/>
              </font>
              <fill>
                <patternFill>
                  <bgColor rgb="FFD9D9D9"/>
                </patternFill>
              </fill>
            </x14:dxf>
          </x14:cfRule>
          <x14:cfRule type="expression" priority="6" id="{00000000-000E-0000-0400-000006000000}">
            <xm:f>AND(J2&lt;&gt;"", IFERROR(INDEX('Recommendations'!$I$2:$I$95, MATCH(J2,'Recommendations'!$B$2:$B$95,0))="N/A",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Oracle Database 26ai Benchmark - SHGIR</dc:title>
  <dc:subject>Generated on: 2026-06-08 22:34:32</dc:subject>
  <dc:creator>Anicet Fopa Tchoffo</dc:creator>
  <cp:keywords>Baseline;Hardening;CIS;Benchmark</cp:keywords>
  <dc:description>Baseline Developed By: Center for Internet Security (CIS)</dc:description>
  <cp:lastModifiedBy>Anicet Fopa Tchoffo</cp:lastModifiedBy>
  <dcterms:modified xsi:type="dcterms:W3CDTF">2026-06-08T21:34:42Z</dcterms:modified>
  <cp:category>CIS</cp:category>
  <cp:contentStatus>Draft</cp:contentStatus>
</cp:coreProperties>
</file>