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2D7E7952981090EA83D94027FE9CF0E2D34BEE15" xr6:coauthVersionLast="47" xr6:coauthVersionMax="47" xr10:uidLastSave="{369B1B4D-07AB-400C-9C51-555923A01B8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3"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F102" i="3"/>
  <c r="E109" i="3" s="1"/>
  <c r="E102" i="3"/>
  <c r="D102" i="3"/>
  <c r="C102" i="3"/>
  <c r="E101" i="3"/>
  <c r="D101" i="3"/>
  <c r="C101" i="3"/>
  <c r="F101" i="3" s="1"/>
  <c r="C89" i="3"/>
  <c r="E84" i="3"/>
  <c r="D84" i="3"/>
  <c r="C84" i="3"/>
  <c r="F84" i="3" s="1"/>
  <c r="E83" i="3"/>
  <c r="F83" i="3" s="1"/>
  <c r="D83" i="3"/>
  <c r="C83" i="3"/>
  <c r="E82" i="3"/>
  <c r="D82" i="3"/>
  <c r="C82" i="3"/>
  <c r="W134" i="3" s="1"/>
  <c r="F81" i="3"/>
  <c r="V163" i="3" s="1"/>
  <c r="E81" i="3"/>
  <c r="D81" i="3"/>
  <c r="C81" i="3"/>
  <c r="U134" i="3" s="1"/>
  <c r="E80" i="3"/>
  <c r="D80" i="3"/>
  <c r="C80" i="3"/>
  <c r="F80" i="3" s="1"/>
  <c r="E66" i="3"/>
  <c r="D66" i="3"/>
  <c r="C66" i="3"/>
  <c r="F66" i="3" s="1"/>
  <c r="E65" i="3"/>
  <c r="D65" i="3"/>
  <c r="C65" i="3"/>
  <c r="F65" i="3" s="1"/>
  <c r="E47" i="3"/>
  <c r="D47" i="3"/>
  <c r="C47" i="3"/>
  <c r="F47" i="3" s="1"/>
  <c r="E46" i="3"/>
  <c r="D46" i="3"/>
  <c r="C46" i="3"/>
  <c r="F46" i="3" s="1"/>
  <c r="E45" i="3"/>
  <c r="D45" i="3"/>
  <c r="C45" i="3"/>
  <c r="F45" i="3" s="1"/>
  <c r="E44" i="3"/>
  <c r="D44" i="3"/>
  <c r="C44" i="3"/>
  <c r="F44" i="3" s="1"/>
  <c r="E43" i="3"/>
  <c r="D43" i="3"/>
  <c r="C43" i="3"/>
  <c r="F43" i="3" s="1"/>
  <c r="E42" i="3"/>
  <c r="D42" i="3"/>
  <c r="C42" i="3"/>
  <c r="F42" i="3" s="1"/>
  <c r="E29" i="3"/>
  <c r="D29" i="3"/>
  <c r="C29" i="3"/>
  <c r="F29" i="3" s="1"/>
  <c r="E16" i="3"/>
  <c r="D16" i="3"/>
  <c r="C16" i="3"/>
  <c r="F16" i="3" s="1"/>
  <c r="C9" i="3"/>
  <c r="D9" i="3" s="1"/>
  <c r="C8" i="3"/>
  <c r="D8" i="3" s="1"/>
  <c r="C7" i="3"/>
  <c r="D7" i="3" s="1"/>
  <c r="E110" i="3" l="1"/>
  <c r="D110" i="3"/>
  <c r="C110" i="3"/>
  <c r="E53" i="3"/>
  <c r="D53" i="3"/>
  <c r="C53" i="3"/>
  <c r="E54" i="3"/>
  <c r="D54" i="3"/>
  <c r="C54" i="3"/>
  <c r="R164" i="3"/>
  <c r="R159" i="3"/>
  <c r="R154" i="3"/>
  <c r="R149" i="3"/>
  <c r="R144" i="3"/>
  <c r="R139" i="3"/>
  <c r="R163" i="3"/>
  <c r="R158" i="3"/>
  <c r="R153" i="3"/>
  <c r="R148" i="3"/>
  <c r="R143" i="3"/>
  <c r="R138" i="3"/>
  <c r="R162" i="3"/>
  <c r="R157" i="3"/>
  <c r="R152" i="3"/>
  <c r="R147" i="3"/>
  <c r="R142" i="3"/>
  <c r="R137" i="3"/>
  <c r="E20" i="3"/>
  <c r="C20" i="3"/>
  <c r="R166" i="3"/>
  <c r="R161" i="3"/>
  <c r="R156" i="3"/>
  <c r="R151" i="3"/>
  <c r="R146" i="3"/>
  <c r="R141" i="3"/>
  <c r="R136" i="3"/>
  <c r="D20" i="3"/>
  <c r="R165" i="3"/>
  <c r="R160" i="3"/>
  <c r="R155" i="3"/>
  <c r="R150" i="3"/>
  <c r="R145" i="3"/>
  <c r="R140" i="3"/>
  <c r="E111" i="3"/>
  <c r="D111" i="3"/>
  <c r="C111" i="3"/>
  <c r="C33" i="3"/>
  <c r="D33" i="3"/>
  <c r="E33" i="3"/>
  <c r="E56" i="3"/>
  <c r="D56" i="3"/>
  <c r="C56" i="3"/>
  <c r="E71" i="3"/>
  <c r="D71" i="3"/>
  <c r="C71" i="3"/>
  <c r="G123" i="3"/>
  <c r="E91" i="3"/>
  <c r="D91" i="3"/>
  <c r="C91" i="3"/>
  <c r="E70" i="3"/>
  <c r="D70" i="3"/>
  <c r="C70" i="3"/>
  <c r="D55" i="3"/>
  <c r="C55" i="3"/>
  <c r="E55" i="3"/>
  <c r="E51" i="3"/>
  <c r="C51" i="3"/>
  <c r="D51" i="3"/>
  <c r="E52" i="3"/>
  <c r="D52" i="3"/>
  <c r="C52" i="3"/>
  <c r="E92" i="3"/>
  <c r="D92" i="3"/>
  <c r="C92" i="3"/>
  <c r="E108" i="3"/>
  <c r="D108" i="3"/>
  <c r="C108" i="3"/>
  <c r="T164" i="3"/>
  <c r="T159" i="3"/>
  <c r="T154" i="3"/>
  <c r="T149" i="3"/>
  <c r="T144" i="3"/>
  <c r="T139" i="3"/>
  <c r="T163" i="3"/>
  <c r="T158" i="3"/>
  <c r="T153" i="3"/>
  <c r="T148" i="3"/>
  <c r="T143" i="3"/>
  <c r="T138" i="3"/>
  <c r="E88" i="3"/>
  <c r="D88" i="3"/>
  <c r="C88" i="3"/>
  <c r="T162" i="3"/>
  <c r="T157" i="3"/>
  <c r="T152" i="3"/>
  <c r="T147" i="3"/>
  <c r="T142" i="3"/>
  <c r="T137" i="3"/>
  <c r="T166" i="3"/>
  <c r="T161" i="3"/>
  <c r="T156" i="3"/>
  <c r="T151" i="3"/>
  <c r="T146" i="3"/>
  <c r="T141" i="3"/>
  <c r="T136" i="3"/>
  <c r="T165" i="3"/>
  <c r="T160" i="3"/>
  <c r="T155" i="3"/>
  <c r="T150" i="3"/>
  <c r="T145" i="3"/>
  <c r="T140" i="3"/>
  <c r="V139" i="3"/>
  <c r="V144" i="3"/>
  <c r="V149" i="3"/>
  <c r="V154" i="3"/>
  <c r="V159" i="3"/>
  <c r="V164" i="3"/>
  <c r="F82" i="3"/>
  <c r="Q134" i="3"/>
  <c r="S134" i="3"/>
  <c r="V140" i="3"/>
  <c r="V145" i="3"/>
  <c r="V150" i="3"/>
  <c r="V155" i="3"/>
  <c r="V160" i="3"/>
  <c r="V165" i="3"/>
  <c r="C109" i="3"/>
  <c r="D109" i="3"/>
  <c r="V136" i="3"/>
  <c r="V141" i="3"/>
  <c r="V146" i="3"/>
  <c r="V151" i="3"/>
  <c r="V156" i="3"/>
  <c r="V161" i="3"/>
  <c r="V166" i="3"/>
  <c r="V137" i="3"/>
  <c r="V142" i="3"/>
  <c r="V147" i="3"/>
  <c r="V152" i="3"/>
  <c r="V157" i="3"/>
  <c r="V162" i="3"/>
  <c r="D89" i="3"/>
  <c r="E89" i="3"/>
  <c r="V138" i="3"/>
  <c r="V143" i="3"/>
  <c r="V148" i="3"/>
  <c r="V153" i="3"/>
  <c r="V158" i="3"/>
  <c r="X163" i="3" l="1"/>
  <c r="X158" i="3"/>
  <c r="X153" i="3"/>
  <c r="X148" i="3"/>
  <c r="X143" i="3"/>
  <c r="X138" i="3"/>
  <c r="C90" i="3"/>
  <c r="X162" i="3"/>
  <c r="X157" i="3"/>
  <c r="X152" i="3"/>
  <c r="X147" i="3"/>
  <c r="X142" i="3"/>
  <c r="X137" i="3"/>
  <c r="X166" i="3"/>
  <c r="X161" i="3"/>
  <c r="X156" i="3"/>
  <c r="X151" i="3"/>
  <c r="X146" i="3"/>
  <c r="X141" i="3"/>
  <c r="X136" i="3"/>
  <c r="X165" i="3"/>
  <c r="X160" i="3"/>
  <c r="X155" i="3"/>
  <c r="X150" i="3"/>
  <c r="X145" i="3"/>
  <c r="X140" i="3"/>
  <c r="E90" i="3"/>
  <c r="X164" i="3"/>
  <c r="X159" i="3"/>
  <c r="X154" i="3"/>
  <c r="X149" i="3"/>
  <c r="X144" i="3"/>
  <c r="X139" i="3"/>
  <c r="D9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Ensure Hostname is set</t>
        </r>
      </text>
    </comment>
    <comment ref="J33" authorId="0" shapeId="0" xr:uid="{00000000-0006-0000-0400-000002000000}">
      <text>
        <r>
          <rPr>
            <sz val="11"/>
            <rFont val="Calibri"/>
          </rPr>
          <t>Ensure Default Deny is Enforced on All Internal Interfaces</t>
        </r>
      </text>
    </comment>
    <comment ref="J34" authorId="0" shapeId="0" xr:uid="{00000000-0006-0000-0400-000003000000}">
      <text>
        <r>
          <rPr>
            <sz val="11"/>
            <rFont val="Calibri"/>
          </rPr>
          <t>Ensure Sessions Timeout is set to less than or equal to 10 Minutes</t>
        </r>
      </text>
    </comment>
    <comment ref="J36" authorId="0" shapeId="0" xr:uid="{00000000-0006-0000-0400-000004000000}">
      <text>
        <r>
          <rPr>
            <sz val="11"/>
            <rFont val="Calibri"/>
          </rPr>
          <t>Ensure Default Deny is Enforced on All Internal Interfaces</t>
        </r>
      </text>
    </comment>
    <comment ref="J38" authorId="0" shapeId="0" xr:uid="{00000000-0006-0000-0400-000005000000}">
      <text>
        <r>
          <rPr>
            <sz val="11"/>
            <rFont val="Calibri"/>
          </rPr>
          <t>Ensure all default accounts are either disabled or utilize strong passwords</t>
        </r>
      </text>
    </comment>
    <comment ref="K38" authorId="0" shapeId="0" xr:uid="{00000000-0006-0000-0400-000006000000}">
      <text>
        <r>
          <rPr>
            <sz val="11"/>
            <rFont val="Calibri"/>
          </rPr>
          <t>Ensure default password of admin is changed</t>
        </r>
      </text>
    </comment>
    <comment ref="J39" authorId="0" shapeId="0" xr:uid="{00000000-0006-0000-0400-000007000000}">
      <text>
        <r>
          <rPr>
            <sz val="11"/>
            <rFont val="Calibri"/>
          </rPr>
          <t>Ensure IPv6 is disabled if not used</t>
        </r>
      </text>
    </comment>
    <comment ref="J40" authorId="0" shapeId="0" xr:uid="{00000000-0006-0000-0400-000008000000}">
      <text>
        <r>
          <rPr>
            <sz val="11"/>
            <rFont val="Calibri"/>
          </rPr>
          <t>Ensure DNS server is configured</t>
        </r>
      </text>
    </comment>
    <comment ref="J41" authorId="0" shapeId="0" xr:uid="{00000000-0006-0000-0400-000009000000}">
      <text>
        <r>
          <rPr>
            <sz val="11"/>
            <rFont val="Calibri"/>
          </rPr>
          <t>Ensure Login Protection methods are enabled.</t>
        </r>
      </text>
    </comment>
    <comment ref="J46" authorId="0" shapeId="0" xr:uid="{00000000-0006-0000-0400-00000A000000}">
      <text>
        <r>
          <rPr>
            <sz val="11"/>
            <rFont val="Calibri"/>
          </rPr>
          <t>Ensure Console Menu is Password Protected</t>
        </r>
      </text>
    </comment>
    <comment ref="J47" authorId="0" shapeId="0" xr:uid="{00000000-0006-0000-0400-00000B000000}">
      <text>
        <r>
          <rPr>
            <sz val="11"/>
            <rFont val="Calibri"/>
          </rPr>
          <t xml:space="preserve">Ensure </t>
        </r>
        <r>
          <rPr>
            <sz val="11"/>
            <color rgb="FF000000"/>
            <rFont val="Calibri"/>
          </rPr>
          <t>'</t>
        </r>
        <r>
          <rPr>
            <b/>
            <sz val="11"/>
            <color rgb="FF000000"/>
            <rFont val="Calibri"/>
          </rPr>
          <t>Local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0" authorId="0" shapeId="0" xr:uid="{00000000-0006-0000-0400-00000C000000}">
      <text>
        <r>
          <rPr>
            <sz val="11"/>
            <rFont val="Calibri"/>
          </rPr>
          <t>Ensure LDAP or RADIUS server configured</t>
        </r>
      </text>
    </comment>
    <comment ref="J70" authorId="0" shapeId="0" xr:uid="{00000000-0006-0000-0400-00000D000000}">
      <text>
        <r>
          <rPr>
            <sz val="11"/>
            <rFont val="Calibri"/>
          </rPr>
          <t>Ensure Logging is Enabled for Management Plane Deny Rules</t>
        </r>
      </text>
    </comment>
    <comment ref="J72" authorId="0" shapeId="0" xr:uid="{00000000-0006-0000-0400-00000E000000}">
      <text>
        <r>
          <rPr>
            <sz val="11"/>
            <rFont val="Calibri"/>
          </rPr>
          <t>Ensure time zone is properly configured</t>
        </r>
      </text>
    </comment>
    <comment ref="J76" authorId="0" shapeId="0" xr:uid="{00000000-0006-0000-0400-00000F000000}">
      <text>
        <r>
          <rPr>
            <sz val="11"/>
            <rFont val="Calibri"/>
          </rPr>
          <t>Ensure Logging is Enabled for Inter-Zone Deny Rules</t>
        </r>
      </text>
    </comment>
    <comment ref="K76" authorId="0" shapeId="0" xr:uid="{00000000-0006-0000-0400-000010000000}">
      <text>
        <r>
          <rPr>
            <sz val="11"/>
            <rFont val="Calibri"/>
          </rPr>
          <t>Ensure Remote Syslog is Configured</t>
        </r>
      </text>
    </comment>
    <comment ref="J83" authorId="0" shapeId="0" xr:uid="{00000000-0006-0000-0400-000011000000}">
      <text>
        <r>
          <rPr>
            <sz val="11"/>
            <rFont val="Calibri"/>
          </rPr>
          <t xml:space="preserve">Ensure </t>
        </r>
        <r>
          <rPr>
            <sz val="11"/>
            <color rgb="FF000000"/>
            <rFont val="Calibri"/>
          </rPr>
          <t>'</t>
        </r>
        <r>
          <rPr>
            <b/>
            <sz val="11"/>
            <color rgb="FF000000"/>
            <rFont val="Calibri"/>
          </rPr>
          <t>Disable DNS Rebinding Checks</t>
        </r>
        <r>
          <rPr>
            <sz val="11"/>
            <color rgb="FF000000"/>
            <rFont val="Calibri"/>
          </rPr>
          <t>'</t>
        </r>
        <r>
          <rPr>
            <sz val="11"/>
            <color rgb="FF000000"/>
            <rFont val="Calibri"/>
          </rPr>
          <t xml:space="preserve"> is unchecked</t>
        </r>
      </text>
    </comment>
    <comment ref="K83" authorId="0" shapeId="0" xr:uid="{00000000-0006-0000-0400-000012000000}">
      <text>
        <r>
          <rPr>
            <sz val="11"/>
            <rFont val="Calibri"/>
          </rPr>
          <t xml:space="preserve">Ensure </t>
        </r>
        <r>
          <rPr>
            <sz val="11"/>
            <color rgb="FF000000"/>
            <rFont val="Calibri"/>
          </rPr>
          <t>'</t>
        </r>
        <r>
          <rPr>
            <b/>
            <sz val="11"/>
            <color rgb="FF000000"/>
            <rFont val="Calibri"/>
          </rPr>
          <t>DNSSEC</t>
        </r>
        <r>
          <rPr>
            <sz val="11"/>
            <color rgb="FF000000"/>
            <rFont val="Calibri"/>
          </rPr>
          <t>'</t>
        </r>
        <r>
          <rPr>
            <sz val="11"/>
            <color rgb="FF000000"/>
            <rFont val="Calibri"/>
          </rPr>
          <t xml:space="preserve"> is Enable on DNS Service</t>
        </r>
      </text>
    </comment>
    <comment ref="J98" authorId="0" shapeId="0" xr:uid="{00000000-0006-0000-0400-000013000000}">
      <text>
        <r>
          <rPr>
            <sz val="11"/>
            <rFont val="Calibri"/>
          </rPr>
          <t>Ensure Backup count is set to 5 or more.</t>
        </r>
      </text>
    </comment>
    <comment ref="J106" authorId="0" shapeId="0" xr:uid="{00000000-0006-0000-0400-000014000000}">
      <text>
        <r>
          <rPr>
            <sz val="11"/>
            <rFont val="Calibri"/>
          </rPr>
          <t>Ensure Web Management is Set to use HTTPS</t>
        </r>
      </text>
    </comment>
    <comment ref="J110" authorId="0" shapeId="0" xr:uid="{00000000-0006-0000-0400-000015000000}">
      <text>
        <r>
          <rPr>
            <sz val="11"/>
            <rFont val="Calibri"/>
          </rPr>
          <t>Ensure WireGuard is used as the default VPN method</t>
        </r>
      </text>
    </comment>
    <comment ref="J125" authorId="0" shapeId="0" xr:uid="{00000000-0006-0000-0400-000016000000}">
      <text>
        <r>
          <rPr>
            <sz val="11"/>
            <rFont val="Calibri"/>
          </rPr>
          <t>Ensure SSH warning banner is configured</t>
        </r>
      </text>
    </comment>
    <comment ref="K125" authorId="0" shapeId="0" xr:uid="{00000000-0006-0000-0400-000017000000}">
      <text>
        <r>
          <rPr>
            <sz val="11"/>
            <rFont val="Calibri"/>
          </rPr>
          <t xml:space="preserve">Ensure </t>
        </r>
        <r>
          <rPr>
            <sz val="11"/>
            <color rgb="FF000000"/>
            <rFont val="Calibri"/>
          </rPr>
          <t>'</t>
        </r>
        <r>
          <rPr>
            <b/>
            <sz val="11"/>
            <color rgb="FF000000"/>
            <rFont val="Calibri"/>
          </rPr>
          <t>Message Of The Day (MOTD)</t>
        </r>
        <r>
          <rPr>
            <sz val="11"/>
            <color rgb="FF000000"/>
            <rFont val="Calibri"/>
          </rPr>
          <t>'</t>
        </r>
        <r>
          <rPr>
            <sz val="11"/>
            <color rgb="FF000000"/>
            <rFont val="Calibri"/>
          </rPr>
          <t xml:space="preserve"> is set</t>
        </r>
      </text>
    </comment>
  </commentList>
</comments>
</file>

<file path=xl/sharedStrings.xml><?xml version="1.0" encoding="utf-8"?>
<sst xmlns="http://schemas.openxmlformats.org/spreadsheetml/2006/main" count="2205" uniqueCount="1121">
  <si>
    <t>Section</t>
  </si>
  <si>
    <t>Id</t>
  </si>
  <si>
    <t>Title</t>
  </si>
  <si>
    <t>Assessment</t>
  </si>
  <si>
    <t>Profile</t>
  </si>
  <si>
    <t>MoSCoW</t>
  </si>
  <si>
    <t>OpsImpact</t>
  </si>
  <si>
    <t>Phase</t>
  </si>
  <si>
    <t>ImplStatus</t>
  </si>
  <si>
    <t>Notes</t>
  </si>
  <si>
    <t>Remediation</t>
  </si>
  <si>
    <t>Description</t>
  </si>
  <si>
    <t>Impact</t>
  </si>
  <si>
    <t>Audit</t>
  </si>
  <si>
    <t>Default</t>
  </si>
  <si>
    <t>Status</t>
  </si>
  <si>
    <t>LogID</t>
  </si>
  <si>
    <t>General Setting Policy</t>
  </si>
  <si>
    <t>1.1</t>
  </si>
  <si>
    <r>
      <rPr>
        <sz val="11"/>
        <rFont val="Calibri"/>
      </rPr>
      <t>Ensure SSH warning banner is configured</t>
    </r>
  </si>
  <si>
    <t>Manual</t>
  </si>
  <si>
    <t>Profile 1</t>
  </si>
  <si>
    <t>Unassigned</t>
  </si>
  <si>
    <t>Unassessed</t>
  </si>
  <si>
    <t>Pending</t>
  </si>
  <si>
    <t/>
  </si>
  <si>
    <r>
      <rPr>
        <sz val="11"/>
        <color rgb="FF000000"/>
        <rFont val="Calibri"/>
      </rPr>
      <t>In the CLI:</t>
    </r>
    <r>
      <rPr>
        <sz val="11"/>
        <color rgb="FF000000"/>
        <rFont val="Calibri"/>
      </rPr>
      <t xml:space="preserve">
</t>
    </r>
    <r>
      <rPr>
        <sz val="11"/>
        <color rgb="FF000000"/>
        <rFont val="Calibri"/>
      </rPr>
      <t>- Create a banner file in the /etc/ssh/ directory via the following command</t>
    </r>
    <r>
      <rPr>
        <sz val="11"/>
        <color rgb="FF000000"/>
        <rFont val="Calibri"/>
      </rPr>
      <t xml:space="preserve">
</t>
    </r>
    <r>
      <rPr>
        <sz val="11"/>
        <color rgb="FF006096"/>
        <rFont val="Roboto Condensed"/>
      </rPr>
      <t>vi /etc/ssh/my_banner</t>
    </r>
    <r>
      <rPr>
        <sz val="11"/>
        <color rgb="FF006096"/>
        <rFont val="Roboto Condensed"/>
      </rPr>
      <t xml:space="preserve">
</t>
    </r>
    <r>
      <rPr>
        <sz val="11"/>
        <color rgb="FF000000"/>
        <rFont val="Calibri"/>
      </rPr>
      <t xml:space="preserve">
</t>
    </r>
    <r>
      <rPr>
        <sz val="11"/>
        <color rgb="FF000000"/>
        <rFont val="Calibri"/>
      </rPr>
      <t>- To ensure your banner remains, you should utilize OPNsense's Targeted Overlays system by creatinga file in the following directory:</t>
    </r>
    <r>
      <rPr>
        <sz val="11"/>
        <color rgb="FF000000"/>
        <rFont val="Calibri"/>
      </rPr>
      <t xml:space="preserve">
</t>
    </r>
    <r>
      <rPr>
        <sz val="11"/>
        <color rgb="FF006096"/>
        <rFont val="Roboto Condensed"/>
      </rPr>
      <t>vi /usr/local/etc/ssh/sshd_config.d/99-custom.conf</t>
    </r>
    <r>
      <rPr>
        <sz val="11"/>
        <color rgb="FF006096"/>
        <rFont val="Roboto Condensed"/>
      </rPr>
      <t xml:space="preserve">
</t>
    </r>
    <r>
      <rPr>
        <sz val="11"/>
        <color rgb="FF000000"/>
        <rFont val="Calibri"/>
      </rPr>
      <t xml:space="preserve">
</t>
    </r>
    <r>
      <rPr>
        <sz val="11"/>
        <color rgb="FF000000"/>
        <rFont val="Calibri"/>
      </rPr>
      <t>- Then insert the following text in the 99-custom.conf file to reference your ssh banner file:</t>
    </r>
    <r>
      <rPr>
        <sz val="11"/>
        <color rgb="FF000000"/>
        <rFont val="Calibri"/>
      </rPr>
      <t xml:space="preserve">
</t>
    </r>
    <r>
      <rPr>
        <sz val="11"/>
        <color rgb="FF006096"/>
        <rFont val="Roboto Condensed"/>
      </rPr>
      <t>Banner /etc/ssh/my_banner</t>
    </r>
    <r>
      <rPr>
        <sz val="11"/>
        <color rgb="FF006096"/>
        <rFont val="Roboto Condensed"/>
      </rPr>
      <t xml:space="preserve">
</t>
    </r>
    <r>
      <rPr>
        <sz val="11"/>
        <color rgb="FF000000"/>
        <rFont val="Calibri"/>
      </rPr>
      <t xml:space="preserve">
</t>
    </r>
    <r>
      <rPr>
        <sz val="11"/>
        <color rgb="FF000000"/>
        <rFont val="Calibri"/>
      </rPr>
      <t>Save and exit the file</t>
    </r>
    <r>
      <rPr>
        <sz val="11"/>
        <color rgb="FF000000"/>
        <rFont val="Calibri"/>
      </rPr>
      <t xml:space="preserve">
</t>
    </r>
    <r>
      <rPr>
        <sz val="11"/>
        <color rgb="FF000000"/>
        <rFont val="Calibri"/>
      </rPr>
      <t>- Restart OPNsense via the gui.</t>
    </r>
  </si>
  <si>
    <r>
      <rPr>
        <sz val="11"/>
        <color rgb="FF000000"/>
        <rFont val="Calibri"/>
      </rPr>
      <t>Before authentication is allowed, a file containing its contents must be provided to the remote user, as specified by the Banner argument.</t>
    </r>
  </si>
  <si>
    <r>
      <rPr>
        <sz val="11"/>
        <color rgb="FF000000"/>
        <rFont val="Calibri"/>
      </rPr>
      <t>In the CLI:</t>
    </r>
    <r>
      <rPr>
        <sz val="11"/>
        <color rgb="FF000000"/>
        <rFont val="Calibri"/>
      </rPr>
      <t xml:space="preserve">
</t>
    </r>
    <r>
      <rPr>
        <sz val="11"/>
        <color rgb="FF000000"/>
        <rFont val="Calibri"/>
      </rPr>
      <t>- Run the following command and verify that output should contain 'Banner' parameter:</t>
    </r>
    <r>
      <rPr>
        <sz val="11"/>
        <color rgb="FF000000"/>
        <rFont val="Calibri"/>
      </rPr>
      <t xml:space="preserve">
</t>
    </r>
    <r>
      <rPr>
        <sz val="11"/>
        <color rgb="FF006096"/>
        <rFont val="Roboto Condensed"/>
      </rPr>
      <t>cat /etc/ssh/my_banner</t>
    </r>
    <r>
      <rPr>
        <sz val="11"/>
        <color rgb="FF006096"/>
        <rFont val="Roboto Condensed"/>
      </rPr>
      <t xml:space="preserve">
</t>
    </r>
    <r>
      <rPr>
        <sz val="11"/>
        <color rgb="FF000000"/>
        <rFont val="Calibri"/>
      </rPr>
      <t xml:space="preserve">
</t>
    </r>
    <r>
      <rPr>
        <sz val="11"/>
        <color rgb="FF000000"/>
        <rFont val="Calibri"/>
      </rPr>
      <t>Ensure a file exists in the /etc/ssh/ directory and that it contains the information you want in your sshbanner.</t>
    </r>
    <r>
      <rPr>
        <sz val="11"/>
        <color rgb="FF000000"/>
        <rFont val="Calibri"/>
      </rPr>
      <t xml:space="preserve">
</t>
    </r>
    <r>
      <rPr>
        <sz val="11"/>
        <color rgb="FF000000"/>
        <rFont val="Calibri"/>
      </rPr>
      <t>- Run the following command and verify that a file exists, and that it references the above referenced "my_banner" file via a line such as:</t>
    </r>
    <r>
      <rPr>
        <sz val="11"/>
        <color rgb="FF000000"/>
        <rFont val="Calibri"/>
      </rPr>
      <t xml:space="preserve">
</t>
    </r>
    <r>
      <rPr>
        <sz val="11"/>
        <color rgb="FF006096"/>
        <rFont val="Roboto Condensed"/>
      </rPr>
      <t>Banner /etc/ssh/my_banner</t>
    </r>
    <r>
      <rPr>
        <sz val="11"/>
        <color rgb="FF006096"/>
        <rFont val="Roboto Condensed"/>
      </rPr>
      <t xml:space="preserve">
</t>
    </r>
  </si>
  <si>
    <r>
      <rPr>
        <sz val="11"/>
        <color rgb="FF000000"/>
        <rFont val="Calibri"/>
      </rPr>
      <t>No banner is shown by default.</t>
    </r>
  </si>
  <si>
    <t>1.2</t>
  </si>
  <si>
    <r>
      <rPr>
        <sz val="11"/>
        <rFont val="Calibri"/>
      </rPr>
      <t>Ensure Backup count is set to 5 or more.</t>
    </r>
  </si>
  <si>
    <r>
      <rPr>
        <sz val="11"/>
        <color rgb="FF000000"/>
        <rFont val="Calibri"/>
      </rPr>
      <t>In the GUI.</t>
    </r>
    <r>
      <rPr>
        <sz val="11"/>
        <color rgb="FF000000"/>
        <rFont val="Calibri"/>
      </rPr>
      <t xml:space="preserve">
</t>
    </r>
    <r>
      <rPr>
        <sz val="11"/>
        <color rgb="FF006096"/>
        <rFont val="Roboto Condensed"/>
      </rPr>
      <t>- Navigate to System -&gt; Configuration -&gt; Backups</t>
    </r>
    <r>
      <rPr>
        <sz val="11"/>
        <color rgb="FF006096"/>
        <rFont val="Roboto Condensed"/>
      </rPr>
      <t xml:space="preserve">
</t>
    </r>
    <r>
      <rPr>
        <sz val="11"/>
        <color rgb="FF006096"/>
        <rFont val="Roboto Condensed"/>
      </rPr>
      <t>- Set the "Backup Count" to 5 or more.</t>
    </r>
    <r>
      <rPr>
        <sz val="11"/>
        <color rgb="FF006096"/>
        <rFont val="Roboto Condensed"/>
      </rPr>
      <t xml:space="preserve">
</t>
    </r>
    <r>
      <rPr>
        <sz val="11"/>
        <color rgb="FF006096"/>
        <rFont val="Roboto Condensed"/>
      </rPr>
      <t xml:space="preserve">- Click "Save" </t>
    </r>
    <r>
      <rPr>
        <sz val="11"/>
        <color rgb="FF006096"/>
        <rFont val="Roboto Condensed"/>
      </rPr>
      <t xml:space="preserve">
</t>
    </r>
  </si>
  <si>
    <r>
      <rPr>
        <sz val="11"/>
        <color rgb="FF000000"/>
        <rFont val="Calibri"/>
      </rPr>
      <t>OPNsense is able to store a user defined number of backups in a local cache.</t>
    </r>
  </si>
  <si>
    <r>
      <rPr>
        <sz val="11"/>
        <color rgb="FF000000"/>
        <rFont val="Calibri"/>
      </rPr>
      <t>In the GUI.</t>
    </r>
    <r>
      <rPr>
        <sz val="11"/>
        <color rgb="FF000000"/>
        <rFont val="Calibri"/>
      </rPr>
      <t xml:space="preserve">
</t>
    </r>
    <r>
      <rPr>
        <sz val="11"/>
        <color rgb="FF006096"/>
        <rFont val="Roboto Condensed"/>
      </rPr>
      <t>- Navigate to System -&gt; Configuration -&gt; Backups</t>
    </r>
    <r>
      <rPr>
        <sz val="11"/>
        <color rgb="FF006096"/>
        <rFont val="Roboto Condensed"/>
      </rPr>
      <t xml:space="preserve">
</t>
    </r>
    <r>
      <rPr>
        <sz val="11"/>
        <color rgb="FF000000"/>
        <rFont val="Calibri"/>
      </rPr>
      <t xml:space="preserve">
</t>
    </r>
    <r>
      <rPr>
        <sz val="11"/>
        <color rgb="FF000000"/>
        <rFont val="Calibri"/>
      </rPr>
      <t>Confirm "Backup Count" is set to 5 or more.</t>
    </r>
  </si>
  <si>
    <r>
      <rPr>
        <sz val="11"/>
        <color rgb="FF000000"/>
        <rFont val="Calibri"/>
      </rPr>
      <t>Disabled</t>
    </r>
  </si>
  <si>
    <t>1.3</t>
  </si>
  <si>
    <r>
      <rPr>
        <sz val="11"/>
        <rFont val="Calibri"/>
      </rPr>
      <t xml:space="preserve">Ensure </t>
    </r>
    <r>
      <rPr>
        <sz val="11"/>
        <color rgb="FF000000"/>
        <rFont val="Calibri"/>
      </rPr>
      <t>'</t>
    </r>
    <r>
      <rPr>
        <b/>
        <sz val="11"/>
        <color rgb="FF000000"/>
        <rFont val="Calibri"/>
      </rPr>
      <t>Message Of The Day (MOTD)</t>
    </r>
    <r>
      <rPr>
        <sz val="11"/>
        <color rgb="FF000000"/>
        <rFont val="Calibri"/>
      </rPr>
      <t>'</t>
    </r>
    <r>
      <rPr>
        <sz val="11"/>
        <color rgb="FF000000"/>
        <rFont val="Calibri"/>
      </rPr>
      <t xml:space="preserve"> is set</t>
    </r>
  </si>
  <si>
    <r>
      <rPr>
        <sz val="11"/>
        <color rgb="FF000000"/>
        <rFont val="Calibri"/>
      </rPr>
      <t>In the OPNsense Shell use vi to edit the message of the day:</t>
    </r>
    <r>
      <rPr>
        <sz val="11"/>
        <color rgb="FF000000"/>
        <rFont val="Calibri"/>
      </rPr>
      <t xml:space="preserve">
</t>
    </r>
    <r>
      <rPr>
        <sz val="11"/>
        <color rgb="FF006096"/>
        <rFont val="Roboto Condensed"/>
      </rPr>
      <t>vi /var/run/motd</t>
    </r>
    <r>
      <rPr>
        <sz val="11"/>
        <color rgb="FF006096"/>
        <rFont val="Roboto Condensed"/>
      </rPr>
      <t xml:space="preserve">
</t>
    </r>
  </si>
  <si>
    <r>
      <rPr>
        <sz val="11"/>
        <color rgb="FF000000"/>
        <rFont val="Calibri"/>
      </rPr>
      <t>Sets the MOTD message.</t>
    </r>
  </si>
  <si>
    <r>
      <rPr>
        <sz val="11"/>
        <color rgb="FF000000"/>
        <rFont val="Calibri"/>
      </rPr>
      <t>In the OPNsense Shell type:</t>
    </r>
    <r>
      <rPr>
        <sz val="11"/>
        <color rgb="FF000000"/>
        <rFont val="Calibri"/>
      </rPr>
      <t xml:space="preserve">
</t>
    </r>
    <r>
      <rPr>
        <sz val="11"/>
        <color rgb="FF006096"/>
        <rFont val="Roboto Condensed"/>
      </rPr>
      <t xml:space="preserve">cat /var/run/motd </t>
    </r>
    <r>
      <rPr>
        <sz val="11"/>
        <color rgb="FF006096"/>
        <rFont val="Roboto Condensed"/>
      </rPr>
      <t xml:space="preserve">
</t>
    </r>
  </si>
  <si>
    <r>
      <rPr>
        <sz val="11"/>
        <color rgb="FF006096"/>
        <rFont val="Roboto Condensed"/>
      </rPr>
      <t>root@OPNsense:~ # cat /var/run/motd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Hello, this is OPNsense 25.7           |           :::::::.</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  Website:     https://opnsense.org/          |        :::        :::</t>
    </r>
    <r>
      <rPr>
        <sz val="11"/>
        <color rgb="FF006096"/>
        <rFont val="Roboto Condensed"/>
      </rPr>
      <t xml:space="preserve">
</t>
    </r>
    <r>
      <rPr>
        <sz val="11"/>
        <color rgb="FF006096"/>
        <rFont val="Roboto Condensed"/>
      </rPr>
      <t>|  Handbook:    https://docs.opnsense.org/     |        :::        :::</t>
    </r>
    <r>
      <rPr>
        <sz val="11"/>
        <color rgb="FF006096"/>
        <rFont val="Roboto Condensed"/>
      </rPr>
      <t xml:space="preserve">
</t>
    </r>
    <r>
      <rPr>
        <sz val="11"/>
        <color rgb="FF006096"/>
        <rFont val="Roboto Condensed"/>
      </rPr>
      <t>|  Forums:      https://forum.opnsense.org/    |        :::        :::</t>
    </r>
    <r>
      <rPr>
        <sz val="11"/>
        <color rgb="FF006096"/>
        <rFont val="Roboto Condensed"/>
      </rPr>
      <t xml:space="preserve">
</t>
    </r>
    <r>
      <rPr>
        <sz val="11"/>
        <color rgb="FF006096"/>
        <rFont val="Roboto Condensed"/>
      </rPr>
      <t>|  Code:        https://github.com/opnsense    |         `:::::::::</t>
    </r>
    <r>
      <rPr>
        <sz val="11"/>
        <color rgb="FF006096"/>
        <rFont val="Roboto Condensed"/>
      </rPr>
      <t xml:space="preserve">
</t>
    </r>
    <r>
      <rPr>
        <sz val="11"/>
        <color rgb="FF006096"/>
        <rFont val="Roboto Condensed"/>
      </rPr>
      <t>|  Reddit:      https://reddit.com/r/opnsense  |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root@OPNsense:~ #</t>
    </r>
    <r>
      <rPr>
        <sz val="11"/>
        <color rgb="FF006096"/>
        <rFont val="Roboto Condensed"/>
      </rPr>
      <t xml:space="preserve">
</t>
    </r>
  </si>
  <si>
    <t>1.4</t>
  </si>
  <si>
    <r>
      <rPr>
        <sz val="11"/>
        <rFont val="Calibri"/>
      </rPr>
      <t>Ensure Hostname is set</t>
    </r>
  </si>
  <si>
    <t>Automated</t>
  </si>
  <si>
    <r>
      <rPr>
        <sz val="11"/>
        <color rgb="FF000000"/>
        <rFont val="Calibri"/>
      </rPr>
      <t>In the GUI:</t>
    </r>
    <r>
      <rPr>
        <sz val="11"/>
        <color rgb="FF000000"/>
        <rFont val="Calibri"/>
      </rPr>
      <t xml:space="preserve">
</t>
    </r>
    <r>
      <rPr>
        <sz val="11"/>
        <color rgb="FF006096"/>
        <rFont val="Roboto Condensed"/>
      </rPr>
      <t>- Navigate to System &gt; Settings -&gt; General</t>
    </r>
    <r>
      <rPr>
        <sz val="11"/>
        <color rgb="FF006096"/>
        <rFont val="Roboto Condensed"/>
      </rPr>
      <t xml:space="preserve">
</t>
    </r>
    <r>
      <rPr>
        <sz val="11"/>
        <color rgb="FF006096"/>
        <rFont val="Roboto Condensed"/>
      </rPr>
      <t>- Update the field 'Hostname' with the new hostname, and click "Save"</t>
    </r>
    <r>
      <rPr>
        <sz val="11"/>
        <color rgb="FF006096"/>
        <rFont val="Roboto Condensed"/>
      </rPr>
      <t xml:space="preserve">
</t>
    </r>
  </si>
  <si>
    <r>
      <rPr>
        <sz val="11"/>
        <color rgb="FF000000"/>
        <rFont val="Calibri"/>
      </rPr>
      <t>Changes the device default hostname.</t>
    </r>
  </si>
  <si>
    <r>
      <rPr>
        <sz val="11"/>
        <color rgb="FF000000"/>
        <rFont val="Calibri"/>
      </rPr>
      <t>In the CLI:</t>
    </r>
    <r>
      <rPr>
        <sz val="11"/>
        <color rgb="FF000000"/>
        <rFont val="Calibri"/>
      </rPr>
      <t xml:space="preserve">
</t>
    </r>
    <r>
      <rPr>
        <sz val="11"/>
        <color rgb="FF006096"/>
        <rFont val="Roboto Condensed"/>
      </rPr>
      <t>hostname</t>
    </r>
    <r>
      <rPr>
        <sz val="11"/>
        <color rgb="FF006096"/>
        <rFont val="Roboto Condensed"/>
      </rPr>
      <t xml:space="preserve">
</t>
    </r>
    <r>
      <rPr>
        <sz val="11"/>
        <color rgb="FF000000"/>
        <rFont val="Calibri"/>
      </rPr>
      <t xml:space="preserve">
</t>
    </r>
    <r>
      <rPr>
        <sz val="11"/>
        <color rgb="FF000000"/>
        <rFont val="Calibri"/>
      </rPr>
      <t>In the GUI:</t>
    </r>
    <r>
      <rPr>
        <sz val="11"/>
        <color rgb="FF000000"/>
        <rFont val="Calibri"/>
      </rPr>
      <t xml:space="preserve">
</t>
    </r>
    <r>
      <rPr>
        <sz val="11"/>
        <color rgb="FF006096"/>
        <rFont val="Roboto Condensed"/>
      </rPr>
      <t>- Navigate to System -&gt; Settings -&gt; General</t>
    </r>
    <r>
      <rPr>
        <sz val="11"/>
        <color rgb="FF006096"/>
        <rFont val="Roboto Condensed"/>
      </rPr>
      <t xml:space="preserve">
</t>
    </r>
    <r>
      <rPr>
        <sz val="11"/>
        <color rgb="FF006096"/>
        <rFont val="Roboto Condensed"/>
      </rPr>
      <t>- Check the Hostname Field</t>
    </r>
    <r>
      <rPr>
        <sz val="11"/>
        <color rgb="FF006096"/>
        <rFont val="Roboto Condensed"/>
      </rPr>
      <t xml:space="preserve">
</t>
    </r>
  </si>
  <si>
    <r>
      <rPr>
        <sz val="11"/>
        <color rgb="FF006096"/>
        <rFont val="Roboto Condensed"/>
      </rPr>
      <t>OPNsense.internal</t>
    </r>
    <r>
      <rPr>
        <sz val="11"/>
        <color rgb="FF006096"/>
        <rFont val="Roboto Condensed"/>
      </rPr>
      <t xml:space="preserve">
</t>
    </r>
  </si>
  <si>
    <t>1.5</t>
  </si>
  <si>
    <r>
      <rPr>
        <sz val="11"/>
        <rFont val="Calibri"/>
      </rPr>
      <t>Ensure DNS server is configured</t>
    </r>
  </si>
  <si>
    <r>
      <rPr>
        <sz val="11"/>
        <color rgb="FF000000"/>
        <rFont val="Calibri"/>
      </rPr>
      <t>In the GUI:</t>
    </r>
    <r>
      <rPr>
        <sz val="11"/>
        <color rgb="FF000000"/>
        <rFont val="Calibri"/>
      </rPr>
      <t xml:space="preserve">
</t>
    </r>
    <r>
      <rPr>
        <sz val="11"/>
        <color rgb="FF006096"/>
        <rFont val="Roboto Condensed"/>
      </rPr>
      <t>- Navigate to System -&gt; Settings -&gt; General</t>
    </r>
    <r>
      <rPr>
        <sz val="11"/>
        <color rgb="FF006096"/>
        <rFont val="Roboto Condensed"/>
      </rPr>
      <t xml:space="preserve">
</t>
    </r>
    <r>
      <rPr>
        <sz val="11"/>
        <color rgb="FF006096"/>
        <rFont val="Roboto Condensed"/>
      </rPr>
      <t>- Update the field 'DNS Servers' with the Your DNS Server, and click "Save"</t>
    </r>
    <r>
      <rPr>
        <sz val="11"/>
        <color rgb="FF006096"/>
        <rFont val="Roboto Condensed"/>
      </rPr>
      <t xml:space="preserve">
</t>
    </r>
  </si>
  <si>
    <r>
      <rPr>
        <sz val="11"/>
        <color rgb="FF000000"/>
        <rFont val="Calibri"/>
      </rPr>
      <t>You must specify the main DNS server for your system in order to enable DNS lookups. Additionally, supplementary and third-party DNS servers can be specified. The system uses the main name server to resolve host names. The system examines the secondary name server, and if required, the tertiary, if a failure or time-out occurs.</t>
    </r>
  </si>
  <si>
    <r>
      <rPr>
        <sz val="11"/>
        <color rgb="FF000000"/>
        <rFont val="Calibri"/>
      </rPr>
      <t>In the GUI:</t>
    </r>
    <r>
      <rPr>
        <sz val="11"/>
        <color rgb="FF000000"/>
        <rFont val="Calibri"/>
      </rPr>
      <t xml:space="preserve">
</t>
    </r>
    <r>
      <rPr>
        <sz val="11"/>
        <color rgb="FF006096"/>
        <rFont val="Roboto Condensed"/>
      </rPr>
      <t>- Navigate to System -&gt; Settings -&gt; General</t>
    </r>
    <r>
      <rPr>
        <sz val="11"/>
        <color rgb="FF006096"/>
        <rFont val="Roboto Condensed"/>
      </rPr>
      <t xml:space="preserve">
</t>
    </r>
    <r>
      <rPr>
        <sz val="11"/>
        <color rgb="FF006096"/>
        <rFont val="Roboto Condensed"/>
      </rPr>
      <t>- Check the 'DNS Server' Fields in the 'DNS Server' table under the 'Networking' section</t>
    </r>
    <r>
      <rPr>
        <sz val="11"/>
        <color rgb="FF006096"/>
        <rFont val="Roboto Condensed"/>
      </rPr>
      <t xml:space="preserve">
</t>
    </r>
  </si>
  <si>
    <r>
      <rPr>
        <sz val="11"/>
        <color rgb="FF000000"/>
        <rFont val="Calibri"/>
      </rPr>
      <t>By default it will be blank, unless the dynamic WAN type of DHCP is enabled then your ISP may assign these.</t>
    </r>
  </si>
  <si>
    <t>1.6</t>
  </si>
  <si>
    <r>
      <rPr>
        <sz val="11"/>
        <rFont val="Calibri"/>
      </rPr>
      <t>Ensure IPv6 is disabled if not used</t>
    </r>
  </si>
  <si>
    <r>
      <rPr>
        <sz val="11"/>
        <color rgb="FF000000"/>
        <rFont val="Calibri"/>
      </rPr>
      <t>In the GUI:</t>
    </r>
    <r>
      <rPr>
        <sz val="11"/>
        <color rgb="FF000000"/>
        <rFont val="Calibri"/>
      </rPr>
      <t xml:space="preserve">
</t>
    </r>
    <r>
      <rPr>
        <sz val="11"/>
        <color rgb="FF006096"/>
        <rFont val="Roboto Condensed"/>
      </rPr>
      <t>Navigate to Interfaces -&gt; Settings</t>
    </r>
    <r>
      <rPr>
        <sz val="11"/>
        <color rgb="FF006096"/>
        <rFont val="Roboto Condensed"/>
      </rPr>
      <t xml:space="preserve">
</t>
    </r>
    <r>
      <rPr>
        <sz val="11"/>
        <color rgb="FF006096"/>
        <rFont val="Roboto Condensed"/>
      </rPr>
      <t>Uncheck 'Allow IPv6'</t>
    </r>
    <r>
      <rPr>
        <sz val="11"/>
        <color rgb="FF006096"/>
        <rFont val="Roboto Condensed"/>
      </rPr>
      <t xml:space="preserve">
</t>
    </r>
  </si>
  <si>
    <r>
      <rPr>
        <sz val="11"/>
        <color rgb="FF000000"/>
        <rFont val="Calibri"/>
      </rPr>
      <t>Although IPv6 has many advantages over IPv4, not all organizations have IPv6 or dual stack configurations implemented.</t>
    </r>
  </si>
  <si>
    <r>
      <rPr>
        <sz val="11"/>
        <color rgb="FF000000"/>
        <rFont val="Calibri"/>
      </rPr>
      <t>In the GUI:</t>
    </r>
    <r>
      <rPr>
        <sz val="11"/>
        <color rgb="FF000000"/>
        <rFont val="Calibri"/>
      </rPr>
      <t xml:space="preserve">
</t>
    </r>
    <r>
      <rPr>
        <sz val="11"/>
        <color rgb="FF006096"/>
        <rFont val="Roboto Condensed"/>
      </rPr>
      <t>Navigate to Interfaces -&gt; Settings</t>
    </r>
    <r>
      <rPr>
        <sz val="11"/>
        <color rgb="FF006096"/>
        <rFont val="Roboto Condensed"/>
      </rPr>
      <t xml:space="preserve">
</t>
    </r>
    <r>
      <rPr>
        <sz val="11"/>
        <color rgb="FF000000"/>
        <rFont val="Calibri"/>
      </rPr>
      <t xml:space="preserve">
</t>
    </r>
    <r>
      <rPr>
        <sz val="11"/>
        <color rgb="FF000000"/>
        <rFont val="Calibri"/>
      </rPr>
      <t>Verify that 'Allow IPv6' is unchecked.</t>
    </r>
  </si>
  <si>
    <r>
      <rPr>
        <sz val="11"/>
        <color rgb="FF000000"/>
        <rFont val="Calibri"/>
      </rPr>
      <t>In the GUI:</t>
    </r>
    <r>
      <rPr>
        <sz val="11"/>
        <color rgb="FF000000"/>
        <rFont val="Calibri"/>
      </rPr>
      <t xml:space="preserve">
</t>
    </r>
    <r>
      <rPr>
        <sz val="11"/>
        <color rgb="FF006096"/>
        <rFont val="Roboto Condensed"/>
      </rPr>
      <t>Interfaces -&gt; Settings</t>
    </r>
    <r>
      <rPr>
        <sz val="11"/>
        <color rgb="FF006096"/>
        <rFont val="Roboto Condensed"/>
      </rPr>
      <t xml:space="preserve">
</t>
    </r>
    <r>
      <rPr>
        <sz val="11"/>
        <color rgb="FF006096"/>
        <rFont val="Roboto Condensed"/>
      </rPr>
      <t>'Allow IPv6' is checked.</t>
    </r>
    <r>
      <rPr>
        <sz val="11"/>
        <color rgb="FF006096"/>
        <rFont val="Roboto Condensed"/>
      </rPr>
      <t xml:space="preserve">
</t>
    </r>
  </si>
  <si>
    <t>1.7</t>
  </si>
  <si>
    <r>
      <rPr>
        <sz val="11"/>
        <rFont val="Calibri"/>
      </rPr>
      <t xml:space="preserve">Ensure </t>
    </r>
    <r>
      <rPr>
        <sz val="11"/>
        <color rgb="FF000000"/>
        <rFont val="Calibri"/>
      </rPr>
      <t>'</t>
    </r>
    <r>
      <rPr>
        <b/>
        <sz val="11"/>
        <color rgb="FF000000"/>
        <rFont val="Calibri"/>
      </rPr>
      <t>Disable DNS Rebinding Checks</t>
    </r>
    <r>
      <rPr>
        <sz val="11"/>
        <color rgb="FF000000"/>
        <rFont val="Calibri"/>
      </rPr>
      <t>'</t>
    </r>
    <r>
      <rPr>
        <sz val="11"/>
        <color rgb="FF000000"/>
        <rFont val="Calibri"/>
      </rPr>
      <t xml:space="preserve"> is unchecked</t>
    </r>
  </si>
  <si>
    <r>
      <rPr>
        <sz val="11"/>
        <color rgb="FF000000"/>
        <rFont val="Calibri"/>
      </rPr>
      <t>In the GUI</t>
    </r>
    <r>
      <rPr>
        <sz val="11"/>
        <color rgb="FF000000"/>
        <rFont val="Calibri"/>
      </rPr>
      <t xml:space="preserve">
</t>
    </r>
    <r>
      <rPr>
        <sz val="11"/>
        <color rgb="FF006096"/>
        <rFont val="Roboto Condensed"/>
      </rPr>
      <t>- Navigate to System -&gt; Settings -&gt; Administration</t>
    </r>
    <r>
      <rPr>
        <sz val="11"/>
        <color rgb="FF006096"/>
        <rFont val="Roboto Condensed"/>
      </rPr>
      <t xml:space="preserve">
</t>
    </r>
    <r>
      <rPr>
        <sz val="11"/>
        <color rgb="FF006096"/>
        <rFont val="Roboto Condensed"/>
      </rPr>
      <t>- uncheck the 'Disable DNS Rebinding Checks' Field</t>
    </r>
    <r>
      <rPr>
        <sz val="11"/>
        <color rgb="FF006096"/>
        <rFont val="Roboto Condensed"/>
      </rPr>
      <t xml:space="preserve">
</t>
    </r>
    <r>
      <rPr>
        <sz val="11"/>
        <color rgb="FF006096"/>
        <rFont val="Roboto Condensed"/>
      </rPr>
      <t>- Click save</t>
    </r>
    <r>
      <rPr>
        <sz val="11"/>
        <color rgb="FF006096"/>
        <rFont val="Roboto Condensed"/>
      </rPr>
      <t xml:space="preserve">
</t>
    </r>
  </si>
  <si>
    <r>
      <rPr>
        <sz val="11"/>
        <color rgb="FF000000"/>
        <rFont val="Calibri"/>
      </rPr>
      <t>Ensure that the 'Disable DNS Rebinding Checks' is unchecked to protect against DNS rebinding attacks.</t>
    </r>
  </si>
  <si>
    <r>
      <rPr>
        <sz val="11"/>
        <color rgb="FF000000"/>
        <rFont val="Calibri"/>
      </rPr>
      <t>In the GUI</t>
    </r>
    <r>
      <rPr>
        <sz val="11"/>
        <color rgb="FF000000"/>
        <rFont val="Calibri"/>
      </rPr>
      <t xml:space="preserve">
</t>
    </r>
    <r>
      <rPr>
        <sz val="11"/>
        <color rgb="FF006096"/>
        <rFont val="Roboto Condensed"/>
      </rPr>
      <t>- Navigate to System -&gt; Settings -&gt; Administration</t>
    </r>
    <r>
      <rPr>
        <sz val="11"/>
        <color rgb="FF006096"/>
        <rFont val="Roboto Condensed"/>
      </rPr>
      <t xml:space="preserve">
</t>
    </r>
    <r>
      <rPr>
        <sz val="11"/>
        <color rgb="FF006096"/>
        <rFont val="Roboto Condensed"/>
      </rPr>
      <t>- Verify that the 'Disable DNS Rebinding Checks' Field is unchecked</t>
    </r>
    <r>
      <rPr>
        <sz val="11"/>
        <color rgb="FF006096"/>
        <rFont val="Roboto Condensed"/>
      </rPr>
      <t xml:space="preserve">
</t>
    </r>
  </si>
  <si>
    <r>
      <rPr>
        <sz val="11"/>
        <color rgb="FF000000"/>
        <rFont val="Calibri"/>
      </rPr>
      <t>By default the 'Disable DNS Rebinding Checks' is unchecked.</t>
    </r>
  </si>
  <si>
    <t>1.8</t>
  </si>
  <si>
    <r>
      <rPr>
        <sz val="11"/>
        <rFont val="Calibri"/>
      </rPr>
      <t>Ensure Web Management is Set to use HTTPS</t>
    </r>
  </si>
  <si>
    <r>
      <rPr>
        <sz val="11"/>
        <color rgb="FF000000"/>
        <rFont val="Calibri"/>
      </rPr>
      <t>In the GUI:</t>
    </r>
    <r>
      <rPr>
        <sz val="11"/>
        <color rgb="FF000000"/>
        <rFont val="Calibri"/>
      </rPr>
      <t xml:space="preserve">
</t>
    </r>
    <r>
      <rPr>
        <sz val="11"/>
        <color rgb="FF006096"/>
        <rFont val="Roboto Condensed"/>
      </rPr>
      <t>- Navigate to System -&gt; Settings -&gt; Administration</t>
    </r>
    <r>
      <rPr>
        <sz val="11"/>
        <color rgb="FF006096"/>
        <rFont val="Roboto Condensed"/>
      </rPr>
      <t xml:space="preserve">
</t>
    </r>
    <r>
      <rPr>
        <sz val="11"/>
        <color rgb="FF006096"/>
        <rFont val="Roboto Condensed"/>
      </rPr>
      <t>- Select the 'Enable HTTP Strict Transport Security' option</t>
    </r>
    <r>
      <rPr>
        <sz val="11"/>
        <color rgb="FF006096"/>
        <rFont val="Roboto Condensed"/>
      </rPr>
      <t xml:space="preserve">
</t>
    </r>
    <r>
      <rPr>
        <sz val="11"/>
        <color rgb="FF006096"/>
        <rFont val="Roboto Condensed"/>
      </rPr>
      <t>- Click 'Save'</t>
    </r>
    <r>
      <rPr>
        <sz val="11"/>
        <color rgb="FF006096"/>
        <rFont val="Roboto Condensed"/>
      </rPr>
      <t xml:space="preserve">
</t>
    </r>
  </si>
  <si>
    <r>
      <rPr>
        <sz val="11"/>
        <color rgb="FF000000"/>
        <rFont val="Calibri"/>
      </rPr>
      <t>Web Admin Management Portal should only be accessed using HTTPS Protocol.</t>
    </r>
  </si>
  <si>
    <r>
      <rPr>
        <sz val="11"/>
        <color rgb="FF000000"/>
        <rFont val="Calibri"/>
      </rPr>
      <t>In the GUI:</t>
    </r>
    <r>
      <rPr>
        <sz val="11"/>
        <color rgb="FF000000"/>
        <rFont val="Calibri"/>
      </rPr>
      <t xml:space="preserve">
</t>
    </r>
    <r>
      <rPr>
        <sz val="11"/>
        <color rgb="FF006096"/>
        <rFont val="Roboto Condensed"/>
      </rPr>
      <t>- Navigate to System -&gt; Settings -&gt; Administration</t>
    </r>
    <r>
      <rPr>
        <sz val="11"/>
        <color rgb="FF006096"/>
        <rFont val="Roboto Condensed"/>
      </rPr>
      <t xml:space="preserve">
</t>
    </r>
    <r>
      <rPr>
        <sz val="11"/>
        <color rgb="FF006096"/>
        <rFont val="Roboto Condensed"/>
      </rPr>
      <t>- Verify the 'Enable HTTP Strict Transport Security' option is enabled</t>
    </r>
    <r>
      <rPr>
        <sz val="11"/>
        <color rgb="FF006096"/>
        <rFont val="Roboto Condensed"/>
      </rPr>
      <t xml:space="preserve">
</t>
    </r>
  </si>
  <si>
    <r>
      <rPr>
        <sz val="11"/>
        <color rgb="FF000000"/>
        <rFont val="Calibri"/>
      </rPr>
      <t>In the GUI:</t>
    </r>
    <r>
      <rPr>
        <sz val="11"/>
        <color rgb="FF000000"/>
        <rFont val="Calibri"/>
      </rPr>
      <t xml:space="preserve">
</t>
    </r>
    <r>
      <rPr>
        <sz val="11"/>
        <color rgb="FF006096"/>
        <rFont val="Roboto Condensed"/>
      </rPr>
      <t>- System -&gt; Settings -&gt; Administration</t>
    </r>
    <r>
      <rPr>
        <sz val="11"/>
        <color rgb="FF006096"/>
        <rFont val="Roboto Condensed"/>
      </rPr>
      <t xml:space="preserve">
</t>
    </r>
    <r>
      <rPr>
        <sz val="11"/>
        <color rgb="FF006096"/>
        <rFont val="Roboto Condensed"/>
      </rPr>
      <t>- The 'Enable HTTP Strict Transport Security' option will be unchecked</t>
    </r>
    <r>
      <rPr>
        <sz val="11"/>
        <color rgb="FF006096"/>
        <rFont val="Roboto Condensed"/>
      </rPr>
      <t xml:space="preserve">
</t>
    </r>
  </si>
  <si>
    <t>Users Management</t>
  </si>
  <si>
    <t>2.1</t>
  </si>
  <si>
    <r>
      <rPr>
        <sz val="11"/>
        <rFont val="Calibri"/>
      </rPr>
      <t>Ensure Sessions Timeout is set to less than or equal to 10 Minutes</t>
    </r>
  </si>
  <si>
    <r>
      <rPr>
        <sz val="11"/>
        <color rgb="FF000000"/>
        <rFont val="Calibri"/>
      </rPr>
      <t>In GUI:</t>
    </r>
    <r>
      <rPr>
        <sz val="11"/>
        <color rgb="FF000000"/>
        <rFont val="Calibri"/>
      </rPr>
      <t xml:space="preserve">
</t>
    </r>
    <r>
      <rPr>
        <sz val="11"/>
        <color rgb="FF006096"/>
        <rFont val="Roboto Condensed"/>
      </rPr>
      <t>- Navigate to System &gt; Settings &gt; Administration</t>
    </r>
    <r>
      <rPr>
        <sz val="11"/>
        <color rgb="FF006096"/>
        <rFont val="Roboto Condensed"/>
      </rPr>
      <t xml:space="preserve">
</t>
    </r>
    <r>
      <rPr>
        <sz val="11"/>
        <color rgb="FF006096"/>
        <rFont val="Roboto Condensed"/>
      </rPr>
      <t>- Scroll to the 'Session Timeout'</t>
    </r>
    <r>
      <rPr>
        <sz val="11"/>
        <color rgb="FF006096"/>
        <rFont val="Roboto Condensed"/>
      </rPr>
      <t xml:space="preserve">
</t>
    </r>
    <r>
      <rPr>
        <sz val="11"/>
        <color rgb="FF006096"/>
        <rFont val="Roboto Condensed"/>
      </rPr>
      <t>- Set 10 in the 'Session Timeout' field</t>
    </r>
    <r>
      <rPr>
        <sz val="11"/>
        <color rgb="FF006096"/>
        <rFont val="Roboto Condensed"/>
      </rPr>
      <t xml:space="preserve">
</t>
    </r>
    <r>
      <rPr>
        <sz val="11"/>
        <color rgb="FF006096"/>
        <rFont val="Roboto Condensed"/>
      </rPr>
      <t>- Click Save</t>
    </r>
    <r>
      <rPr>
        <sz val="11"/>
        <color rgb="FF006096"/>
        <rFont val="Roboto Condensed"/>
      </rPr>
      <t xml:space="preserve">
</t>
    </r>
  </si>
  <si>
    <r>
      <rPr>
        <sz val="11"/>
        <color rgb="FF000000"/>
        <rFont val="Calibri"/>
      </rPr>
      <t>The session inactivity timeout setting represents the amount of time a user can be inactive before the user's session times out and closes. It only affects user browser sessions.</t>
    </r>
  </si>
  <si>
    <r>
      <rPr>
        <sz val="11"/>
        <color rgb="FF000000"/>
        <rFont val="Calibri"/>
      </rPr>
      <t>In GUI:</t>
    </r>
    <r>
      <rPr>
        <sz val="11"/>
        <color rgb="FF000000"/>
        <rFont val="Calibri"/>
      </rPr>
      <t xml:space="preserve">
</t>
    </r>
    <r>
      <rPr>
        <sz val="11"/>
        <color rgb="FF006096"/>
        <rFont val="Roboto Condensed"/>
      </rPr>
      <t>- Navigate to System &gt; Settings &gt; Administration</t>
    </r>
    <r>
      <rPr>
        <sz val="11"/>
        <color rgb="FF006096"/>
        <rFont val="Roboto Condensed"/>
      </rPr>
      <t xml:space="preserve">
</t>
    </r>
    <r>
      <rPr>
        <sz val="11"/>
        <color rgb="FF006096"/>
        <rFont val="Roboto Condensed"/>
      </rPr>
      <t>- Scroll to the 'Session Timeout'</t>
    </r>
    <r>
      <rPr>
        <sz val="11"/>
        <color rgb="FF006096"/>
        <rFont val="Roboto Condensed"/>
      </rPr>
      <t xml:space="preserve">
</t>
    </r>
    <r>
      <rPr>
        <sz val="11"/>
        <color rgb="FF006096"/>
        <rFont val="Roboto Condensed"/>
      </rPr>
      <t>- Check on the 'Session Timeout' field.</t>
    </r>
    <r>
      <rPr>
        <sz val="11"/>
        <color rgb="FF006096"/>
        <rFont val="Roboto Condensed"/>
      </rPr>
      <t xml:space="preserve">
</t>
    </r>
  </si>
  <si>
    <r>
      <rPr>
        <sz val="11"/>
        <color rgb="FF000000"/>
        <rFont val="Calibri"/>
      </rPr>
      <t>240 Minutes</t>
    </r>
  </si>
  <si>
    <t>2.2</t>
  </si>
  <si>
    <r>
      <rPr>
        <sz val="11"/>
        <rFont val="Calibri"/>
      </rPr>
      <t>Ensure LDAP or RADIUS server configured</t>
    </r>
  </si>
  <si>
    <r>
      <rPr>
        <sz val="11"/>
        <color rgb="FF000000"/>
        <rFont val="Calibri"/>
      </rPr>
      <t>In the GUI:</t>
    </r>
    <r>
      <rPr>
        <sz val="11"/>
        <color rgb="FF000000"/>
        <rFont val="Calibri"/>
      </rPr>
      <t xml:space="preserve">
</t>
    </r>
    <r>
      <rPr>
        <sz val="11"/>
        <color rgb="FF006096"/>
        <rFont val="Roboto Condensed"/>
      </rPr>
      <t>- Navigate to System &gt; Access &gt; Servers</t>
    </r>
    <r>
      <rPr>
        <sz val="11"/>
        <color rgb="FF006096"/>
        <rFont val="Roboto Condensed"/>
      </rPr>
      <t xml:space="preserve">
</t>
    </r>
    <r>
      <rPr>
        <sz val="11"/>
        <color rgb="FF006096"/>
        <rFont val="Roboto Condensed"/>
      </rPr>
      <t>- Click the Orange Plus sign in the top right</t>
    </r>
    <r>
      <rPr>
        <sz val="11"/>
        <color rgb="FF006096"/>
        <rFont val="Roboto Condensed"/>
      </rPr>
      <t xml:space="preserve">
</t>
    </r>
    <r>
      <rPr>
        <sz val="11"/>
        <color rgb="FF006096"/>
        <rFont val="Roboto Condensed"/>
      </rPr>
      <t>- Enter the details needed for your LDAP server</t>
    </r>
    <r>
      <rPr>
        <sz val="11"/>
        <color rgb="FF006096"/>
        <rFont val="Roboto Condensed"/>
      </rPr>
      <t xml:space="preserve">
</t>
    </r>
    <r>
      <rPr>
        <sz val="11"/>
        <color rgb="FF006096"/>
        <rFont val="Roboto Condensed"/>
      </rPr>
      <t>- Click 'Save' at the bottom</t>
    </r>
    <r>
      <rPr>
        <sz val="11"/>
        <color rgb="FF006096"/>
        <rFont val="Roboto Condensed"/>
      </rPr>
      <t xml:space="preserve">
</t>
    </r>
  </si>
  <si>
    <r>
      <rPr>
        <sz val="11"/>
        <color rgb="FF000000"/>
        <rFont val="Calibri"/>
      </rPr>
      <t>Configured the LDAP Servers or Radius server for central authentication.</t>
    </r>
  </si>
  <si>
    <r>
      <rPr>
        <sz val="11"/>
        <color rgb="FF000000"/>
        <rFont val="Calibri"/>
      </rPr>
      <t>In the GUI:</t>
    </r>
    <r>
      <rPr>
        <sz val="11"/>
        <color rgb="FF000000"/>
        <rFont val="Calibri"/>
      </rPr>
      <t xml:space="preserve">
</t>
    </r>
    <r>
      <rPr>
        <sz val="11"/>
        <color rgb="FF006096"/>
        <rFont val="Roboto Condensed"/>
      </rPr>
      <t>- Navigate to System &gt; Access &gt; Servers</t>
    </r>
    <r>
      <rPr>
        <sz val="11"/>
        <color rgb="FF006096"/>
        <rFont val="Roboto Condensed"/>
      </rPr>
      <t xml:space="preserve">
</t>
    </r>
    <r>
      <rPr>
        <sz val="11"/>
        <color rgb="FF006096"/>
        <rFont val="Roboto Condensed"/>
      </rPr>
      <t>- See if an LDAP or RADIUS server have been configured</t>
    </r>
    <r>
      <rPr>
        <sz val="11"/>
        <color rgb="FF006096"/>
        <rFont val="Roboto Condensed"/>
      </rPr>
      <t xml:space="preserve">
</t>
    </r>
  </si>
  <si>
    <r>
      <rPr>
        <sz val="11"/>
        <color rgb="FF000000"/>
        <rFont val="Calibri"/>
      </rPr>
      <t>Server Name: Local Database</t>
    </r>
  </si>
  <si>
    <t>2.3</t>
  </si>
  <si>
    <r>
      <rPr>
        <sz val="11"/>
        <rFont val="Calibri"/>
      </rPr>
      <t>Ensure Console Menu is Password Protected</t>
    </r>
  </si>
  <si>
    <r>
      <rPr>
        <sz val="11"/>
        <color rgb="FF000000"/>
        <rFont val="Calibri"/>
      </rPr>
      <t>In the GUI:</t>
    </r>
    <r>
      <rPr>
        <sz val="11"/>
        <color rgb="FF000000"/>
        <rFont val="Calibri"/>
      </rPr>
      <t xml:space="preserve">
</t>
    </r>
    <r>
      <rPr>
        <sz val="11"/>
        <color rgb="FF006096"/>
        <rFont val="Roboto Condensed"/>
      </rPr>
      <t>- Navigate to System &gt; Settings &gt; Administration</t>
    </r>
    <r>
      <rPr>
        <sz val="11"/>
        <color rgb="FF006096"/>
        <rFont val="Roboto Condensed"/>
      </rPr>
      <t xml:space="preserve">
</t>
    </r>
    <r>
      <rPr>
        <sz val="11"/>
        <color rgb="FF006096"/>
        <rFont val="Roboto Condensed"/>
      </rPr>
      <t>- Scroll to the 'Console' Section</t>
    </r>
    <r>
      <rPr>
        <sz val="11"/>
        <color rgb="FF006096"/>
        <rFont val="Roboto Condensed"/>
      </rPr>
      <t xml:space="preserve">
</t>
    </r>
    <r>
      <rPr>
        <sz val="11"/>
        <color rgb="FF006096"/>
        <rFont val="Roboto Condensed"/>
      </rPr>
      <t>- Ensure 'Password protect the console menu' is checked</t>
    </r>
    <r>
      <rPr>
        <sz val="11"/>
        <color rgb="FF006096"/>
        <rFont val="Roboto Condensed"/>
      </rPr>
      <t xml:space="preserve">
</t>
    </r>
    <r>
      <rPr>
        <sz val="11"/>
        <color rgb="FF006096"/>
        <rFont val="Roboto Condensed"/>
      </rPr>
      <t>- Click 'Save'</t>
    </r>
    <r>
      <rPr>
        <sz val="11"/>
        <color rgb="FF006096"/>
        <rFont val="Roboto Condensed"/>
      </rPr>
      <t xml:space="preserve">
</t>
    </r>
  </si>
  <si>
    <r>
      <rPr>
        <sz val="11"/>
        <color rgb="FF000000"/>
        <rFont val="Calibri"/>
      </rPr>
      <t>Set the Console Menu to password protected.</t>
    </r>
  </si>
  <si>
    <r>
      <rPr>
        <sz val="11"/>
        <color rgb="FF000000"/>
        <rFont val="Calibri"/>
      </rPr>
      <t>In the GUI:</t>
    </r>
    <r>
      <rPr>
        <sz val="11"/>
        <color rgb="FF000000"/>
        <rFont val="Calibri"/>
      </rPr>
      <t xml:space="preserve">
</t>
    </r>
    <r>
      <rPr>
        <sz val="11"/>
        <color rgb="FF006096"/>
        <rFont val="Roboto Condensed"/>
      </rPr>
      <t>- Navigate to System &gt; Settings &gt; Administration</t>
    </r>
    <r>
      <rPr>
        <sz val="11"/>
        <color rgb="FF006096"/>
        <rFont val="Roboto Condensed"/>
      </rPr>
      <t xml:space="preserve">
</t>
    </r>
    <r>
      <rPr>
        <sz val="11"/>
        <color rgb="FF006096"/>
        <rFont val="Roboto Condensed"/>
      </rPr>
      <t>- Check "Console menu" Setting</t>
    </r>
    <r>
      <rPr>
        <sz val="11"/>
        <color rgb="FF006096"/>
        <rFont val="Roboto Condensed"/>
      </rPr>
      <t xml:space="preserve">
</t>
    </r>
  </si>
  <si>
    <r>
      <rPr>
        <sz val="11"/>
        <color rgb="FF000000"/>
        <rFont val="Calibri"/>
      </rPr>
      <t>Default value is 'Checked'</t>
    </r>
  </si>
  <si>
    <t>2.4</t>
  </si>
  <si>
    <r>
      <rPr>
        <sz val="11"/>
        <rFont val="Calibri"/>
      </rPr>
      <t>Ensure all default accounts are either disabled or utilize strong passwords</t>
    </r>
  </si>
  <si>
    <r>
      <rPr>
        <sz val="11"/>
        <color rgb="FF000000"/>
        <rFont val="Calibri"/>
      </rPr>
      <t>In GUI:</t>
    </r>
    <r>
      <rPr>
        <sz val="11"/>
        <color rgb="FF000000"/>
        <rFont val="Calibri"/>
      </rPr>
      <t xml:space="preserve">
</t>
    </r>
    <r>
      <rPr>
        <sz val="11"/>
        <color rgb="FF006096"/>
        <rFont val="Roboto Condensed"/>
      </rPr>
      <t>- Navigate to System &gt; Access &gt; Users</t>
    </r>
    <r>
      <rPr>
        <sz val="11"/>
        <color rgb="FF006096"/>
        <rFont val="Roboto Condensed"/>
      </rPr>
      <t xml:space="preserve">
</t>
    </r>
    <r>
      <rPr>
        <sz val="11"/>
        <color rgb="FF006096"/>
        <rFont val="Roboto Condensed"/>
      </rPr>
      <t>- Remove any default users that are not used.</t>
    </r>
    <r>
      <rPr>
        <sz val="11"/>
        <color rgb="FF006096"/>
        <rFont val="Roboto Condensed"/>
      </rPr>
      <t xml:space="preserve">
</t>
    </r>
    <r>
      <rPr>
        <sz val="11"/>
        <color rgb="FF000000"/>
        <rFont val="Calibri"/>
      </rPr>
      <t xml:space="preserve">
</t>
    </r>
    <r>
      <rPr>
        <sz val="11"/>
        <color rgb="FF000000"/>
        <rFont val="Calibri"/>
      </rPr>
      <t>Note: The default admin account must remain enabled for high availability synchronization to work. Disabling it could cause issues.</t>
    </r>
  </si>
  <si>
    <r>
      <rPr>
        <sz val="11"/>
        <color rgb="FF000000"/>
        <rFont val="Calibri"/>
      </rPr>
      <t>Disable the known default accounts configured.Note: The default admin account must remain enabled for high availability synchronization to work. Disabling it could cause issues.</t>
    </r>
  </si>
  <si>
    <r>
      <rPr>
        <sz val="11"/>
        <color rgb="FF000000"/>
        <rFont val="Calibri"/>
      </rPr>
      <t>In GUI:</t>
    </r>
    <r>
      <rPr>
        <sz val="11"/>
        <color rgb="FF000000"/>
        <rFont val="Calibri"/>
      </rPr>
      <t xml:space="preserve">
</t>
    </r>
    <r>
      <rPr>
        <sz val="11"/>
        <color rgb="FF006096"/>
        <rFont val="Roboto Condensed"/>
      </rPr>
      <t>- Navigate to System &gt; Access &gt; Users</t>
    </r>
    <r>
      <rPr>
        <sz val="11"/>
        <color rgb="FF006096"/>
        <rFont val="Roboto Condensed"/>
      </rPr>
      <t xml:space="preserve">
</t>
    </r>
    <r>
      <rPr>
        <sz val="11"/>
        <color rgb="FF006096"/>
        <rFont val="Roboto Condensed"/>
      </rPr>
      <t>- View the default users</t>
    </r>
    <r>
      <rPr>
        <sz val="11"/>
        <color rgb="FF006096"/>
        <rFont val="Roboto Condensed"/>
      </rPr>
      <t xml:space="preserve">
</t>
    </r>
  </si>
  <si>
    <r>
      <rPr>
        <sz val="11"/>
        <color rgb="FF000000"/>
        <rFont val="Calibri"/>
      </rPr>
      <t>The only default user is the "root" user.</t>
    </r>
  </si>
  <si>
    <t>Password Policy</t>
  </si>
  <si>
    <t>3.1</t>
  </si>
  <si>
    <r>
      <rPr>
        <sz val="11"/>
        <rFont val="Calibri"/>
      </rPr>
      <t xml:space="preserve">Ensure </t>
    </r>
    <r>
      <rPr>
        <sz val="11"/>
        <color rgb="FF000000"/>
        <rFont val="Calibri"/>
      </rPr>
      <t>'</t>
    </r>
    <r>
      <rPr>
        <b/>
        <sz val="11"/>
        <color rgb="FF000000"/>
        <rFont val="Calibri"/>
      </rPr>
      <t>Local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</si>
  <si>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Disabled Local User Account.</t>
    </r>
  </si>
  <si>
    <r>
      <rPr>
        <sz val="11"/>
        <color rgb="FF000000"/>
        <rFont val="Calibri"/>
      </rPr>
      <t>Disable the 'Local User' account except for the admin user.</t>
    </r>
  </si>
  <si>
    <r>
      <rPr>
        <sz val="11"/>
        <color rgb="FF000000"/>
        <rFont val="Calibri"/>
      </rPr>
      <t>Need to manually check each account.</t>
    </r>
  </si>
  <si>
    <t>3.2</t>
  </si>
  <si>
    <r>
      <rPr>
        <sz val="11"/>
        <rFont val="Calibri"/>
      </rPr>
      <t>Ensure Login Protection methods are enabled.</t>
    </r>
  </si>
  <si>
    <r>
      <rPr>
        <sz val="11"/>
        <color rgb="FF006096"/>
        <rFont val="Roboto Condensed"/>
      </rPr>
      <t>- Navigate to System &gt; Access &gt; Servers</t>
    </r>
    <r>
      <rPr>
        <sz val="11"/>
        <color rgb="FF006096"/>
        <rFont val="Roboto Condensed"/>
      </rPr>
      <t xml:space="preserve">
</t>
    </r>
    <r>
      <rPr>
        <sz val="11"/>
        <color rgb="FF006096"/>
        <rFont val="Roboto Condensed"/>
      </rPr>
      <t>- Click the Plus Sign to add a TOTP Server</t>
    </r>
    <r>
      <rPr>
        <sz val="11"/>
        <color rgb="FF006096"/>
        <rFont val="Roboto Condensed"/>
      </rPr>
      <t xml:space="preserve">
</t>
    </r>
    <r>
      <rPr>
        <sz val="11"/>
        <color rgb="FF006096"/>
        <rFont val="Roboto Condensed"/>
      </rPr>
      <t>- Give the server a descriptive name</t>
    </r>
    <r>
      <rPr>
        <sz val="11"/>
        <color rgb="FF006096"/>
        <rFont val="Roboto Condensed"/>
      </rPr>
      <t xml:space="preserve">
</t>
    </r>
    <r>
      <rPr>
        <sz val="11"/>
        <color rgb="FF006096"/>
        <rFont val="Roboto Condensed"/>
      </rPr>
      <t>- Select the TOTP Server Type</t>
    </r>
    <r>
      <rPr>
        <sz val="11"/>
        <color rgb="FF006096"/>
        <rFont val="Roboto Condensed"/>
      </rPr>
      <t xml:space="preserve">
</t>
    </r>
    <r>
      <rPr>
        <sz val="11"/>
        <color rgb="FF006096"/>
        <rFont val="Roboto Condensed"/>
      </rPr>
      <t>- Select a Token Length of 6</t>
    </r>
    <r>
      <rPr>
        <sz val="11"/>
        <color rgb="FF006096"/>
        <rFont val="Roboto Condensed"/>
      </rPr>
      <t xml:space="preserve">
</t>
    </r>
    <r>
      <rPr>
        <sz val="11"/>
        <color rgb="FF006096"/>
        <rFont val="Roboto Condensed"/>
      </rPr>
      <t>- Install Google Authenticator on your phone</t>
    </r>
    <r>
      <rPr>
        <sz val="11"/>
        <color rgb="FF006096"/>
        <rFont val="Roboto Condensed"/>
      </rPr>
      <t xml:space="preserve">
</t>
    </r>
    <r>
      <rPr>
        <sz val="11"/>
        <color rgb="FF006096"/>
        <rFont val="Roboto Condensed"/>
      </rPr>
      <t>- Add a user from System &gt; Access &gt; Users</t>
    </r>
    <r>
      <rPr>
        <sz val="11"/>
        <color rgb="FF006096"/>
        <rFont val="Roboto Condensed"/>
      </rPr>
      <t xml:space="preserve">
</t>
    </r>
    <r>
      <rPr>
        <sz val="11"/>
        <color rgb="FF006096"/>
        <rFont val="Roboto Condensed"/>
      </rPr>
      <t>- Enter a Username and Password and fill in the other fields just as you would do for any other user. Then select the Generate new (160bit) secret under OTP seed.</t>
    </r>
    <r>
      <rPr>
        <sz val="11"/>
        <color rgb="FF006096"/>
        <rFont val="Roboto Condensed"/>
      </rPr>
      <t xml:space="preserve">
</t>
    </r>
    <r>
      <rPr>
        <sz val="11"/>
        <color rgb="FF006096"/>
        <rFont val="Roboto Condensed"/>
      </rPr>
      <t>- Click Save</t>
    </r>
    <r>
      <rPr>
        <sz val="11"/>
        <color rgb="FF006096"/>
        <rFont val="Roboto Condensed"/>
      </rPr>
      <t xml:space="preserve">
</t>
    </r>
    <r>
      <rPr>
        <sz val="11"/>
        <color rgb="FF006096"/>
        <rFont val="Roboto Condensed"/>
      </rPr>
      <t>- For testing the user authentication, OPNsense offers a simple tester. Go to System ‣ Access ‣ Tester</t>
    </r>
    <r>
      <rPr>
        <sz val="11"/>
        <color rgb="FF006096"/>
        <rFont val="Roboto Condensed"/>
      </rPr>
      <t xml:space="preserve">
</t>
    </r>
    <r>
      <rPr>
        <sz val="11"/>
        <color rgb="FF006096"/>
        <rFont val="Roboto Condensed"/>
      </rPr>
      <t>- Select the Authentication server you have configured, and enter the user name. Then enter the *token + password, remember the order is token and then password in the same field.</t>
    </r>
    <r>
      <rPr>
        <sz val="11"/>
        <color rgb="FF006096"/>
        <rFont val="Roboto Condensed"/>
      </rPr>
      <t xml:space="preserve">
</t>
    </r>
    <r>
      <rPr>
        <sz val="11"/>
        <color rgb="FF006096"/>
        <rFont val="Roboto Condensed"/>
      </rPr>
      <t>- Hit the test button and if all goes well you should see successfully authenticated.</t>
    </r>
    <r>
      <rPr>
        <sz val="11"/>
        <color rgb="FF006096"/>
        <rFont val="Roboto Condensed"/>
      </rPr>
      <t xml:space="preserve">
</t>
    </r>
    <r>
      <rPr>
        <sz val="11"/>
        <color rgb="FF006096"/>
        <rFont val="Roboto Condensed"/>
      </rPr>
      <t>- Per default the system validates user credentials against the “Local Database”. In System ‣ Settings ‣ Administration, section Authentication you should change this to your newly added authentication server to make sure no local user can gain access without 2FA.</t>
    </r>
    <r>
      <rPr>
        <sz val="11"/>
        <color rgb="FF006096"/>
        <rFont val="Roboto Condensed"/>
      </rPr>
      <t xml:space="preserve">
</t>
    </r>
  </si>
  <si>
    <r>
      <rPr>
        <sz val="11"/>
        <color rgb="FF000000"/>
        <rFont val="Calibri"/>
      </rPr>
      <t>OPNsense strongly recommends enabling two-factor authentication (e.g., using TOTP) to protect user accounts, which is highly effective against password-based brute-force attacks.</t>
    </r>
  </si>
  <si>
    <r>
      <rPr>
        <sz val="11"/>
        <color rgb="FF006096"/>
        <rFont val="Roboto Condensed"/>
      </rPr>
      <t>- Navigate to System &gt; Access &gt; Servers</t>
    </r>
    <r>
      <rPr>
        <sz val="11"/>
        <color rgb="FF006096"/>
        <rFont val="Roboto Condensed"/>
      </rPr>
      <t xml:space="preserve">
</t>
    </r>
    <r>
      <rPr>
        <sz val="11"/>
        <color rgb="FF006096"/>
        <rFont val="Roboto Condensed"/>
      </rPr>
      <t>- Check if there is a TOTP Server Configured</t>
    </r>
    <r>
      <rPr>
        <sz val="11"/>
        <color rgb="FF006096"/>
        <rFont val="Roboto Condensed"/>
      </rPr>
      <t xml:space="preserve">
</t>
    </r>
  </si>
  <si>
    <r>
      <rPr>
        <sz val="11"/>
        <color rgb="FF000000"/>
        <rFont val="Calibri"/>
      </rPr>
      <t>2FA is not enabled.</t>
    </r>
  </si>
  <si>
    <t>3.3</t>
  </si>
  <si>
    <r>
      <rPr>
        <sz val="11"/>
        <rFont val="Calibri"/>
      </rPr>
      <t>Ensure default password of admin is changed</t>
    </r>
  </si>
  <si>
    <r>
      <rPr>
        <sz val="11"/>
        <color rgb="FF000000"/>
        <rFont val="Calibri"/>
      </rPr>
      <t>In the GUI:</t>
    </r>
    <r>
      <rPr>
        <sz val="11"/>
        <color rgb="FF000000"/>
        <rFont val="Calibri"/>
      </rPr>
      <t xml:space="preserve">
</t>
    </r>
    <r>
      <rPr>
        <sz val="11"/>
        <color rgb="FF006096"/>
        <rFont val="Roboto Condensed"/>
      </rPr>
      <t>- Navigate to System &gt; Access &gt; Users</t>
    </r>
    <r>
      <rPr>
        <sz val="11"/>
        <color rgb="FF006096"/>
        <rFont val="Roboto Condensed"/>
      </rPr>
      <t xml:space="preserve">
</t>
    </r>
    <r>
      <rPr>
        <sz val="11"/>
        <color rgb="FF006096"/>
        <rFont val="Roboto Condensed"/>
      </rPr>
      <t>- Click the Pencil Icon under 'Commands'</t>
    </r>
    <r>
      <rPr>
        <sz val="11"/>
        <color rgb="FF006096"/>
        <rFont val="Roboto Condensed"/>
      </rPr>
      <t xml:space="preserve">
</t>
    </r>
    <r>
      <rPr>
        <sz val="11"/>
        <color rgb="FF006096"/>
        <rFont val="Roboto Condensed"/>
      </rPr>
      <t>- Change the password of the default 'root' user account.</t>
    </r>
    <r>
      <rPr>
        <sz val="11"/>
        <color rgb="FF006096"/>
        <rFont val="Roboto Condensed"/>
      </rPr>
      <t xml:space="preserve">
</t>
    </r>
    <r>
      <rPr>
        <sz val="11"/>
        <color rgb="FF006096"/>
        <rFont val="Roboto Condensed"/>
      </rPr>
      <t>- Click 'Save' at the bottom of the page.</t>
    </r>
    <r>
      <rPr>
        <sz val="11"/>
        <color rgb="FF006096"/>
        <rFont val="Roboto Condensed"/>
      </rPr>
      <t xml:space="preserve">
</t>
    </r>
  </si>
  <si>
    <r>
      <rPr>
        <sz val="11"/>
        <color rgb="FF000000"/>
        <rFont val="Calibri"/>
      </rPr>
      <t>Ensure the default password is changed for the root user.</t>
    </r>
  </si>
  <si>
    <r>
      <rPr>
        <sz val="11"/>
        <color rgb="FF000000"/>
        <rFont val="Calibri"/>
      </rPr>
      <t>Failing to change the default 'root' account's password creates high risk to the system as the 'root' account may be abused by unauthorized users, allowing them full root access to the system.</t>
    </r>
  </si>
  <si>
    <r>
      <rPr>
        <sz val="11"/>
        <color rgb="FF000000"/>
        <rFont val="Calibri"/>
      </rPr>
      <t>Try to login to the GUI with:Username: rootPassword: opnsense</t>
    </r>
  </si>
  <si>
    <r>
      <rPr>
        <sz val="11"/>
        <color rgb="FF000000"/>
        <rFont val="Calibri"/>
      </rPr>
      <t>opnsense</t>
    </r>
  </si>
  <si>
    <t>Firewall Rules Policy</t>
  </si>
  <si>
    <t>4.1.1</t>
  </si>
  <si>
    <r>
      <rPr>
        <sz val="11"/>
        <rFont val="Calibri"/>
      </rPr>
      <t>Ensure Default Deny is Enforced on All Internal Interfaces</t>
    </r>
  </si>
  <si>
    <r>
      <rPr>
        <sz val="11"/>
        <color rgb="FF006096"/>
        <rFont val="Roboto Condensed"/>
      </rPr>
      <t>- Navigate to Firewall → Rules</t>
    </r>
    <r>
      <rPr>
        <sz val="11"/>
        <color rgb="FF006096"/>
        <rFont val="Roboto Condensed"/>
      </rPr>
      <t xml:space="preserve">
</t>
    </r>
    <r>
      <rPr>
        <sz val="11"/>
        <color rgb="FF006096"/>
        <rFont val="Roboto Condensed"/>
      </rPr>
      <t>- Verify each internal interface contains only explicit allow rules and no broad “any/any” permits.</t>
    </r>
    <r>
      <rPr>
        <sz val="11"/>
        <color rgb="FF006096"/>
        <rFont val="Roboto Condensed"/>
      </rPr>
      <t xml:space="preserve">
</t>
    </r>
    <r>
      <rPr>
        <sz val="11"/>
        <color rgb="FF006096"/>
        <rFont val="Roboto Condensed"/>
      </rPr>
      <t>- Confirm traffic not explicitly allowed is denied.</t>
    </r>
    <r>
      <rPr>
        <sz val="11"/>
        <color rgb="FF006096"/>
        <rFont val="Roboto Condensed"/>
      </rPr>
      <t xml:space="preserve">
</t>
    </r>
    <r>
      <rPr>
        <sz val="11"/>
        <color rgb="FF006096"/>
        <rFont val="Roboto Condensed"/>
      </rPr>
      <t>- Remove broad allow rules.</t>
    </r>
    <r>
      <rPr>
        <sz val="11"/>
        <color rgb="FF006096"/>
        <rFont val="Roboto Condensed"/>
      </rPr>
      <t xml:space="preserve">
</t>
    </r>
    <r>
      <rPr>
        <sz val="11"/>
        <color rgb="FF006096"/>
        <rFont val="Roboto Condensed"/>
      </rPr>
      <t>- Replace with explicit allow rules using aliases.</t>
    </r>
    <r>
      <rPr>
        <sz val="11"/>
        <color rgb="FF006096"/>
        <rFont val="Roboto Condensed"/>
      </rPr>
      <t xml:space="preserve">
</t>
    </r>
  </si>
  <si>
    <r>
      <rPr>
        <sz val="11"/>
        <color rgb="FF000000"/>
        <rFont val="Calibri"/>
      </rPr>
      <t>You must enforce a default deny policy on all internal interfaces (e.g., LAN, VLANs, DMZ, VPN).</t>
    </r>
  </si>
  <si>
    <r>
      <rPr>
        <sz val="11"/>
        <color rgb="FF000000"/>
        <rFont val="Calibri"/>
      </rPr>
      <t>You may break undocumented application traffic until you explicitly permit it.</t>
    </r>
  </si>
  <si>
    <r>
      <rPr>
        <sz val="11"/>
        <color rgb="FF006096"/>
        <rFont val="Roboto Condensed"/>
      </rPr>
      <t>- Navigate to Firewall → Rules</t>
    </r>
    <r>
      <rPr>
        <sz val="11"/>
        <color rgb="FF006096"/>
        <rFont val="Roboto Condensed"/>
      </rPr>
      <t xml:space="preserve">
</t>
    </r>
    <r>
      <rPr>
        <sz val="11"/>
        <color rgb="FF006096"/>
        <rFont val="Roboto Condensed"/>
      </rPr>
      <t>- Verify each internal interface contains only explicit allow rules and no broad “any/any” permits.</t>
    </r>
    <r>
      <rPr>
        <sz val="11"/>
        <color rgb="FF006096"/>
        <rFont val="Roboto Condensed"/>
      </rPr>
      <t xml:space="preserve">
</t>
    </r>
    <r>
      <rPr>
        <sz val="11"/>
        <color rgb="FF006096"/>
        <rFont val="Roboto Condensed"/>
      </rPr>
      <t>- Confirm traffic not explicitly allowed is denied.</t>
    </r>
    <r>
      <rPr>
        <sz val="11"/>
        <color rgb="FF006096"/>
        <rFont val="Roboto Condensed"/>
      </rPr>
      <t xml:space="preserve">
</t>
    </r>
  </si>
  <si>
    <t>4.1.2</t>
  </si>
  <si>
    <r>
      <rPr>
        <sz val="11"/>
        <rFont val="Calibri"/>
      </rPr>
      <t>Ensure Least Privilege is Applied to All Permit Rules</t>
    </r>
  </si>
  <si>
    <r>
      <rPr>
        <sz val="11"/>
        <color rgb="FF006096"/>
        <rFont val="Roboto Condensed"/>
      </rPr>
      <t>1. Navigate to Firewall → Rules</t>
    </r>
    <r>
      <rPr>
        <sz val="11"/>
        <color rgb="FF006096"/>
        <rFont val="Roboto Condensed"/>
      </rPr>
      <t xml:space="preserve">
</t>
    </r>
    <r>
      <rPr>
        <sz val="11"/>
        <color rgb="FF006096"/>
        <rFont val="Roboto Condensed"/>
      </rPr>
      <t>2. Identify allow rules with:</t>
    </r>
    <r>
      <rPr>
        <sz val="11"/>
        <color rgb="FF006096"/>
        <rFont val="Roboto Condensed"/>
      </rPr>
      <t xml:space="preserve">
</t>
    </r>
    <r>
      <rPr>
        <sz val="11"/>
        <color rgb="FF006096"/>
        <rFont val="Roboto Condensed"/>
      </rPr>
      <t>- Source = any</t>
    </r>
    <r>
      <rPr>
        <sz val="11"/>
        <color rgb="FF006096"/>
        <rFont val="Roboto Condensed"/>
      </rPr>
      <t xml:space="preserve">
</t>
    </r>
    <r>
      <rPr>
        <sz val="11"/>
        <color rgb="FF006096"/>
        <rFont val="Roboto Condensed"/>
      </rPr>
      <t>- Destination = any</t>
    </r>
    <r>
      <rPr>
        <sz val="11"/>
        <color rgb="FF006096"/>
        <rFont val="Roboto Condensed"/>
      </rPr>
      <t xml:space="preserve">
</t>
    </r>
    <r>
      <rPr>
        <sz val="11"/>
        <color rgb="FF006096"/>
        <rFont val="Roboto Condensed"/>
      </rPr>
      <t>- Port = any</t>
    </r>
    <r>
      <rPr>
        <sz val="11"/>
        <color rgb="FF006096"/>
        <rFont val="Roboto Condensed"/>
      </rPr>
      <t xml:space="preserve">
</t>
    </r>
    <r>
      <rPr>
        <sz val="11"/>
        <color rgb="FF006096"/>
        <rFont val="Roboto Condensed"/>
      </rPr>
      <t>3. Validate business justification exists.</t>
    </r>
    <r>
      <rPr>
        <sz val="11"/>
        <color rgb="FF006096"/>
        <rFont val="Roboto Condensed"/>
      </rPr>
      <t xml:space="preserve">
</t>
    </r>
    <r>
      <rPr>
        <sz val="11"/>
        <color rgb="FF006096"/>
        <rFont val="Roboto Condensed"/>
      </rPr>
      <t xml:space="preserve">4. Replace broad rules with alias-driven scoped rules. </t>
    </r>
    <r>
      <rPr>
        <sz val="11"/>
        <color rgb="FF006096"/>
        <rFont val="Roboto Condensed"/>
      </rPr>
      <t xml:space="preserve">
</t>
    </r>
  </si>
  <si>
    <r>
      <rPr>
        <sz val="11"/>
        <color rgb="FF000000"/>
        <rFont val="Calibri"/>
      </rPr>
      <t>All allow rules must restrict traffic by:</t>
    </r>
    <r>
      <rPr>
        <sz val="11"/>
        <color rgb="FF000000"/>
        <rFont val="Calibri"/>
      </rPr>
      <t xml:space="preserve">
</t>
    </r>
    <r>
      <rPr>
        <sz val="11"/>
        <color rgb="FF000000"/>
        <rFont val="Calibri"/>
      </rPr>
      <t>- Source</t>
    </r>
    <r>
      <rPr>
        <sz val="11"/>
        <color rgb="FF000000"/>
        <rFont val="Calibri"/>
      </rPr>
      <t xml:space="preserve">
</t>
    </r>
    <r>
      <rPr>
        <sz val="11"/>
        <color rgb="FF000000"/>
        <rFont val="Calibri"/>
      </rPr>
      <t>- Destination</t>
    </r>
    <r>
      <rPr>
        <sz val="11"/>
        <color rgb="FF000000"/>
        <rFont val="Calibri"/>
      </rPr>
      <t xml:space="preserve">
</t>
    </r>
    <r>
      <rPr>
        <sz val="11"/>
        <color rgb="FF000000"/>
        <rFont val="Calibri"/>
      </rPr>
      <t>- Protocol</t>
    </r>
    <r>
      <rPr>
        <sz val="11"/>
        <color rgb="FF000000"/>
        <rFont val="Calibri"/>
      </rPr>
      <t xml:space="preserve">
</t>
    </r>
    <r>
      <rPr>
        <sz val="11"/>
        <color rgb="FF000000"/>
        <rFont val="Calibri"/>
      </rPr>
      <t>- Port/service</t>
    </r>
  </si>
  <si>
    <r>
      <rPr>
        <sz val="11"/>
        <color rgb="FF000000"/>
        <rFont val="Calibri"/>
      </rPr>
      <t>More rules may be required initially.</t>
    </r>
  </si>
  <si>
    <r>
      <rPr>
        <sz val="11"/>
        <color rgb="FF006096"/>
        <rFont val="Roboto Condensed"/>
      </rPr>
      <t>1. Navigate to Firewall → Rules</t>
    </r>
    <r>
      <rPr>
        <sz val="11"/>
        <color rgb="FF006096"/>
        <rFont val="Roboto Condensed"/>
      </rPr>
      <t xml:space="preserve">
</t>
    </r>
    <r>
      <rPr>
        <sz val="11"/>
        <color rgb="FF006096"/>
        <rFont val="Roboto Condensed"/>
      </rPr>
      <t>2. Identify allow rules with:</t>
    </r>
    <r>
      <rPr>
        <sz val="11"/>
        <color rgb="FF006096"/>
        <rFont val="Roboto Condensed"/>
      </rPr>
      <t xml:space="preserve">
</t>
    </r>
    <r>
      <rPr>
        <sz val="11"/>
        <color rgb="FF006096"/>
        <rFont val="Roboto Condensed"/>
      </rPr>
      <t>- Source = any</t>
    </r>
    <r>
      <rPr>
        <sz val="11"/>
        <color rgb="FF006096"/>
        <rFont val="Roboto Condensed"/>
      </rPr>
      <t xml:space="preserve">
</t>
    </r>
    <r>
      <rPr>
        <sz val="11"/>
        <color rgb="FF006096"/>
        <rFont val="Roboto Condensed"/>
      </rPr>
      <t>- Destination = any</t>
    </r>
    <r>
      <rPr>
        <sz val="11"/>
        <color rgb="FF006096"/>
        <rFont val="Roboto Condensed"/>
      </rPr>
      <t xml:space="preserve">
</t>
    </r>
    <r>
      <rPr>
        <sz val="11"/>
        <color rgb="FF006096"/>
        <rFont val="Roboto Condensed"/>
      </rPr>
      <t>- Port = any</t>
    </r>
    <r>
      <rPr>
        <sz val="11"/>
        <color rgb="FF006096"/>
        <rFont val="Roboto Condensed"/>
      </rPr>
      <t xml:space="preserve">
</t>
    </r>
    <r>
      <rPr>
        <sz val="11"/>
        <color rgb="FF006096"/>
        <rFont val="Roboto Condensed"/>
      </rPr>
      <t>3. Validate business justification exists.</t>
    </r>
    <r>
      <rPr>
        <sz val="11"/>
        <color rgb="FF006096"/>
        <rFont val="Roboto Condensed"/>
      </rPr>
      <t xml:space="preserve">
</t>
    </r>
  </si>
  <si>
    <t>4.1.3</t>
  </si>
  <si>
    <r>
      <rPr>
        <sz val="11"/>
        <rFont val="Calibri"/>
      </rPr>
      <t>Ensure “Any → Any” Rules are Prohibited</t>
    </r>
  </si>
  <si>
    <r>
      <rPr>
        <sz val="11"/>
        <color rgb="FF006096"/>
        <rFont val="Roboto Condensed"/>
      </rPr>
      <t>1. Navigate to Firewall → Rules → [All interfaces]</t>
    </r>
    <r>
      <rPr>
        <sz val="11"/>
        <color rgb="FF006096"/>
        <rFont val="Roboto Condensed"/>
      </rPr>
      <t xml:space="preserve">
</t>
    </r>
    <r>
      <rPr>
        <sz val="11"/>
        <color rgb="FF006096"/>
        <rFont val="Roboto Condensed"/>
      </rPr>
      <t>2. Identify rules where:</t>
    </r>
    <r>
      <rPr>
        <sz val="11"/>
        <color rgb="FF006096"/>
        <rFont val="Roboto Condensed"/>
      </rPr>
      <t xml:space="preserve">
</t>
    </r>
    <r>
      <rPr>
        <sz val="11"/>
        <color rgb="FF006096"/>
        <rFont val="Roboto Condensed"/>
      </rPr>
      <t>- Source = any</t>
    </r>
    <r>
      <rPr>
        <sz val="11"/>
        <color rgb="FF006096"/>
        <rFont val="Roboto Condensed"/>
      </rPr>
      <t xml:space="preserve">
</t>
    </r>
    <r>
      <rPr>
        <sz val="11"/>
        <color rgb="FF006096"/>
        <rFont val="Roboto Condensed"/>
      </rPr>
      <t>- Destination = any</t>
    </r>
    <r>
      <rPr>
        <sz val="11"/>
        <color rgb="FF006096"/>
        <rFont val="Roboto Condensed"/>
      </rPr>
      <t xml:space="preserve">
</t>
    </r>
    <r>
      <rPr>
        <sz val="11"/>
        <color rgb="FF006096"/>
        <rFont val="Roboto Condensed"/>
      </rPr>
      <t>- Destination port = any</t>
    </r>
    <r>
      <rPr>
        <sz val="11"/>
        <color rgb="FF006096"/>
        <rFont val="Roboto Condensed"/>
      </rPr>
      <t xml:space="preserve">
</t>
    </r>
    <r>
      <rPr>
        <sz val="11"/>
        <color rgb="FF006096"/>
        <rFont val="Roboto Condensed"/>
      </rPr>
      <t>3. Remove the rule.</t>
    </r>
    <r>
      <rPr>
        <sz val="11"/>
        <color rgb="FF006096"/>
        <rFont val="Roboto Condensed"/>
      </rPr>
      <t xml:space="preserve">
</t>
    </r>
    <r>
      <rPr>
        <sz val="11"/>
        <color rgb="FF006096"/>
        <rFont val="Roboto Condensed"/>
      </rPr>
      <t>- Replace with explicit rules using aliases.</t>
    </r>
    <r>
      <rPr>
        <sz val="11"/>
        <color rgb="FF006096"/>
        <rFont val="Roboto Condensed"/>
      </rPr>
      <t xml:space="preserve">
</t>
    </r>
  </si>
  <si>
    <r>
      <rPr>
        <sz val="11"/>
        <color rgb="FF000000"/>
        <rFont val="Calibri"/>
      </rPr>
      <t>You must not deploy any rule that permits “any source → any destination → any port.”</t>
    </r>
  </si>
  <si>
    <r>
      <rPr>
        <sz val="11"/>
        <color rgb="FF000000"/>
        <rFont val="Calibri"/>
      </rPr>
      <t>Some legacy environments may require modernization of rule design.</t>
    </r>
  </si>
  <si>
    <r>
      <rPr>
        <sz val="11"/>
        <color rgb="FF006096"/>
        <rFont val="Roboto Condensed"/>
      </rPr>
      <t>1. Navigate to Firewall → Rules → [All interfaces]</t>
    </r>
    <r>
      <rPr>
        <sz val="11"/>
        <color rgb="FF006096"/>
        <rFont val="Roboto Condensed"/>
      </rPr>
      <t xml:space="preserve">
</t>
    </r>
    <r>
      <rPr>
        <sz val="11"/>
        <color rgb="FF006096"/>
        <rFont val="Roboto Condensed"/>
      </rPr>
      <t>2. Identify rules where:</t>
    </r>
    <r>
      <rPr>
        <sz val="11"/>
        <color rgb="FF006096"/>
        <rFont val="Roboto Condensed"/>
      </rPr>
      <t xml:space="preserve">
</t>
    </r>
    <r>
      <rPr>
        <sz val="11"/>
        <color rgb="FF006096"/>
        <rFont val="Roboto Condensed"/>
      </rPr>
      <t>- Source = any</t>
    </r>
    <r>
      <rPr>
        <sz val="11"/>
        <color rgb="FF006096"/>
        <rFont val="Roboto Condensed"/>
      </rPr>
      <t xml:space="preserve">
</t>
    </r>
    <r>
      <rPr>
        <sz val="11"/>
        <color rgb="FF006096"/>
        <rFont val="Roboto Condensed"/>
      </rPr>
      <t>- Destination = any</t>
    </r>
    <r>
      <rPr>
        <sz val="11"/>
        <color rgb="FF006096"/>
        <rFont val="Roboto Condensed"/>
      </rPr>
      <t xml:space="preserve">
</t>
    </r>
    <r>
      <rPr>
        <sz val="11"/>
        <color rgb="FF006096"/>
        <rFont val="Roboto Condensed"/>
      </rPr>
      <t>- Destination port = any</t>
    </r>
    <r>
      <rPr>
        <sz val="11"/>
        <color rgb="FF006096"/>
        <rFont val="Roboto Condensed"/>
      </rPr>
      <t xml:space="preserve">
</t>
    </r>
  </si>
  <si>
    <r>
      <rPr>
        <sz val="11"/>
        <color rgb="FF000000"/>
        <rFont val="Calibri"/>
      </rPr>
      <t>IPv4 'Default allow LAN to any rule'IPv6 'Default allow LAN IPv6 to any rule'</t>
    </r>
  </si>
  <si>
    <t>4.1.4</t>
  </si>
  <si>
    <r>
      <rPr>
        <sz val="11"/>
        <rFont val="Calibri"/>
      </rPr>
      <t>Ensure Every Rule Has a Description Using a Standard Format</t>
    </r>
  </si>
  <si>
    <r>
      <rPr>
        <sz val="11"/>
        <color rgb="FF006096"/>
        <rFont val="Roboto Condensed"/>
      </rPr>
      <t>1. Navigate to Firewall → Rules</t>
    </r>
    <r>
      <rPr>
        <sz val="11"/>
        <color rgb="FF006096"/>
        <rFont val="Roboto Condensed"/>
      </rPr>
      <t xml:space="preserve">
</t>
    </r>
    <r>
      <rPr>
        <sz val="11"/>
        <color rgb="FF006096"/>
        <rFont val="Roboto Condensed"/>
      </rPr>
      <t>2. Verify no rule has an empty description field.</t>
    </r>
    <r>
      <rPr>
        <sz val="11"/>
        <color rgb="FF006096"/>
        <rFont val="Roboto Condensed"/>
      </rPr>
      <t xml:space="preserve">
</t>
    </r>
    <r>
      <rPr>
        <sz val="11"/>
        <color rgb="FF006096"/>
        <rFont val="Roboto Condensed"/>
      </rPr>
      <t>3. Verify descriptions are meaningful and standardized.</t>
    </r>
    <r>
      <rPr>
        <sz val="11"/>
        <color rgb="FF006096"/>
        <rFont val="Roboto Condensed"/>
      </rPr>
      <t xml:space="preserve">
</t>
    </r>
    <r>
      <rPr>
        <sz val="11"/>
        <color rgb="FF006096"/>
        <rFont val="Roboto Condensed"/>
      </rPr>
      <t>4. Update any rules that do not comply</t>
    </r>
    <r>
      <rPr>
        <sz val="11"/>
        <color rgb="FF006096"/>
        <rFont val="Roboto Condensed"/>
      </rPr>
      <t xml:space="preserve">
</t>
    </r>
    <r>
      <rPr>
        <sz val="11"/>
        <color rgb="FF006096"/>
        <rFont val="Roboto Condensed"/>
      </rPr>
      <t>5. Save each rule</t>
    </r>
    <r>
      <rPr>
        <sz val="11"/>
        <color rgb="FF006096"/>
        <rFont val="Roboto Condensed"/>
      </rPr>
      <t xml:space="preserve">
</t>
    </r>
  </si>
  <si>
    <r>
      <rPr>
        <sz val="11"/>
        <color rgb="FF000000"/>
        <rFont val="Calibri"/>
      </rPr>
      <t>Every firewall rule must include a description using the format: &lt;ZONE&gt; → &lt;DEST&gt; : &lt;SERVICE&gt; (Purpose)</t>
    </r>
  </si>
  <si>
    <r>
      <rPr>
        <sz val="11"/>
        <color rgb="FF006096"/>
        <rFont val="Roboto Condensed"/>
      </rPr>
      <t>1. Navigate to Firewall → Rules</t>
    </r>
    <r>
      <rPr>
        <sz val="11"/>
        <color rgb="FF006096"/>
        <rFont val="Roboto Condensed"/>
      </rPr>
      <t xml:space="preserve">
</t>
    </r>
    <r>
      <rPr>
        <sz val="11"/>
        <color rgb="FF006096"/>
        <rFont val="Roboto Condensed"/>
      </rPr>
      <t>2. Verify no rule has an empty description field.</t>
    </r>
    <r>
      <rPr>
        <sz val="11"/>
        <color rgb="FF006096"/>
        <rFont val="Roboto Condensed"/>
      </rPr>
      <t xml:space="preserve">
</t>
    </r>
    <r>
      <rPr>
        <sz val="11"/>
        <color rgb="FF006096"/>
        <rFont val="Roboto Condensed"/>
      </rPr>
      <t>3. Verify descriptions are meaningful and standardized.</t>
    </r>
    <r>
      <rPr>
        <sz val="11"/>
        <color rgb="FF006096"/>
        <rFont val="Roboto Condensed"/>
      </rPr>
      <t xml:space="preserve">
</t>
    </r>
  </si>
  <si>
    <t>4.1.5</t>
  </si>
  <si>
    <r>
      <rPr>
        <sz val="11"/>
        <rFont val="Calibri"/>
      </rPr>
      <t>Ensure Aliases are Used for Hosts, Networks, and Port Groups</t>
    </r>
  </si>
  <si>
    <r>
      <rPr>
        <sz val="11"/>
        <color rgb="FF006096"/>
        <rFont val="Roboto Condensed"/>
      </rPr>
      <t>1. Navigate to Firewall → Aliases</t>
    </r>
    <r>
      <rPr>
        <sz val="11"/>
        <color rgb="FF006096"/>
        <rFont val="Roboto Condensed"/>
      </rPr>
      <t xml:space="preserve">
</t>
    </r>
    <r>
      <rPr>
        <sz val="11"/>
        <color rgb="FF006096"/>
        <rFont val="Roboto Condensed"/>
      </rPr>
      <t>2. Confirm:</t>
    </r>
    <r>
      <rPr>
        <sz val="11"/>
        <color rgb="FF006096"/>
        <rFont val="Roboto Condensed"/>
      </rPr>
      <t xml:space="preserve">
</t>
    </r>
    <r>
      <rPr>
        <sz val="11"/>
        <color rgb="FF006096"/>
        <rFont val="Roboto Condensed"/>
      </rPr>
      <t>- Networks are defined as aliases</t>
    </r>
    <r>
      <rPr>
        <sz val="11"/>
        <color rgb="FF006096"/>
        <rFont val="Roboto Condensed"/>
      </rPr>
      <t xml:space="preserve">
</t>
    </r>
    <r>
      <rPr>
        <sz val="11"/>
        <color rgb="FF006096"/>
        <rFont val="Roboto Condensed"/>
      </rPr>
      <t>- Common port groups exist (DNS, NTP, Web, AD, etc.)</t>
    </r>
    <r>
      <rPr>
        <sz val="11"/>
        <color rgb="FF006096"/>
        <rFont val="Roboto Condensed"/>
      </rPr>
      <t xml:space="preserve">
</t>
    </r>
    <r>
      <rPr>
        <sz val="11"/>
        <color rgb="FF006096"/>
        <rFont val="Roboto Condensed"/>
      </rPr>
      <t>3. Confirm rules reference aliases instead of raw IPs repeatedly.</t>
    </r>
    <r>
      <rPr>
        <sz val="11"/>
        <color rgb="FF006096"/>
        <rFont val="Roboto Condensed"/>
      </rPr>
      <t xml:space="preserve">
</t>
    </r>
    <r>
      <rPr>
        <sz val="11"/>
        <color rgb="FF006096"/>
        <rFont val="Roboto Condensed"/>
      </rPr>
      <t>4. Create aliases and update rules accordingly.</t>
    </r>
    <r>
      <rPr>
        <sz val="11"/>
        <color rgb="FF006096"/>
        <rFont val="Roboto Condensed"/>
      </rPr>
      <t xml:space="preserve">
</t>
    </r>
  </si>
  <si>
    <r>
      <rPr>
        <sz val="11"/>
        <color rgb="FF000000"/>
        <rFont val="Calibri"/>
      </rPr>
      <t>You must use aliases for:</t>
    </r>
    <r>
      <rPr>
        <sz val="11"/>
        <color rgb="FF000000"/>
        <rFont val="Calibri"/>
      </rPr>
      <t xml:space="preserve">
</t>
    </r>
    <r>
      <rPr>
        <sz val="11"/>
        <color rgb="FF000000"/>
        <rFont val="Calibri"/>
      </rPr>
      <t>- Any host referenced more than once</t>
    </r>
    <r>
      <rPr>
        <sz val="11"/>
        <color rgb="FF000000"/>
        <rFont val="Calibri"/>
      </rPr>
      <t xml:space="preserve">
</t>
    </r>
    <r>
      <rPr>
        <sz val="11"/>
        <color rgb="FF000000"/>
        <rFont val="Calibri"/>
      </rPr>
      <t>- Any port group referenced more than once</t>
    </r>
    <r>
      <rPr>
        <sz val="11"/>
        <color rgb="FF000000"/>
        <rFont val="Calibri"/>
      </rPr>
      <t xml:space="preserve">
</t>
    </r>
    <r>
      <rPr>
        <sz val="11"/>
        <color rgb="FF000000"/>
        <rFont val="Calibri"/>
      </rPr>
      <t>- All VLANs / security zones</t>
    </r>
  </si>
  <si>
    <r>
      <rPr>
        <sz val="11"/>
        <color rgb="FF000000"/>
        <rFont val="Calibri"/>
      </rPr>
      <t>Initial setup time increases slightly.</t>
    </r>
  </si>
  <si>
    <r>
      <rPr>
        <sz val="11"/>
        <color rgb="FF006096"/>
        <rFont val="Roboto Condensed"/>
      </rPr>
      <t>1. Navigate to Firewall → Aliases</t>
    </r>
    <r>
      <rPr>
        <sz val="11"/>
        <color rgb="FF006096"/>
        <rFont val="Roboto Condensed"/>
      </rPr>
      <t xml:space="preserve">
</t>
    </r>
    <r>
      <rPr>
        <sz val="11"/>
        <color rgb="FF006096"/>
        <rFont val="Roboto Condensed"/>
      </rPr>
      <t>2. Confirm:</t>
    </r>
    <r>
      <rPr>
        <sz val="11"/>
        <color rgb="FF006096"/>
        <rFont val="Roboto Condensed"/>
      </rPr>
      <t xml:space="preserve">
</t>
    </r>
    <r>
      <rPr>
        <sz val="11"/>
        <color rgb="FF006096"/>
        <rFont val="Roboto Condensed"/>
      </rPr>
      <t>- Networks are defined as aliases</t>
    </r>
    <r>
      <rPr>
        <sz val="11"/>
        <color rgb="FF006096"/>
        <rFont val="Roboto Condensed"/>
      </rPr>
      <t xml:space="preserve">
</t>
    </r>
    <r>
      <rPr>
        <sz val="11"/>
        <color rgb="FF006096"/>
        <rFont val="Roboto Condensed"/>
      </rPr>
      <t>- Common port groups exist (DNS, NTP, Web, AD, etc.)</t>
    </r>
    <r>
      <rPr>
        <sz val="11"/>
        <color rgb="FF006096"/>
        <rFont val="Roboto Condensed"/>
      </rPr>
      <t xml:space="preserve">
</t>
    </r>
    <r>
      <rPr>
        <sz val="11"/>
        <color rgb="FF006096"/>
        <rFont val="Roboto Condensed"/>
      </rPr>
      <t>3. Confirm rules reference aliases instead of raw IPs repeatedly.</t>
    </r>
    <r>
      <rPr>
        <sz val="11"/>
        <color rgb="FF006096"/>
        <rFont val="Roboto Condensed"/>
      </rPr>
      <t xml:space="preserve">
</t>
    </r>
  </si>
  <si>
    <t>4.1.6</t>
  </si>
  <si>
    <r>
      <rPr>
        <sz val="11"/>
        <rFont val="Calibri"/>
      </rPr>
      <t>Ensure Rules are Implemented on the Ingress Interface</t>
    </r>
  </si>
  <si>
    <r>
      <rPr>
        <sz val="11"/>
        <color rgb="FF006096"/>
        <rFont val="Roboto Condensed"/>
      </rPr>
      <t>1. Navigate to Firewall → Rules</t>
    </r>
    <r>
      <rPr>
        <sz val="11"/>
        <color rgb="FF006096"/>
        <rFont val="Roboto Condensed"/>
      </rPr>
      <t xml:space="preserve">
</t>
    </r>
    <r>
      <rPr>
        <sz val="11"/>
        <color rgb="FF006096"/>
        <rFont val="Roboto Condensed"/>
      </rPr>
      <t>2. Validate each rule exists on the correct ingress interface.</t>
    </r>
    <r>
      <rPr>
        <sz val="11"/>
        <color rgb="FF006096"/>
        <rFont val="Roboto Condensed"/>
      </rPr>
      <t xml:space="preserve">
</t>
    </r>
    <r>
      <rPr>
        <sz val="11"/>
        <color rgb="FF006096"/>
        <rFont val="Roboto Condensed"/>
      </rPr>
      <t>3. Move rules to the correct interface, if they are on the wrong one.</t>
    </r>
    <r>
      <rPr>
        <sz val="11"/>
        <color rgb="FF006096"/>
        <rFont val="Roboto Condensed"/>
      </rPr>
      <t xml:space="preserve">
</t>
    </r>
  </si>
  <si>
    <r>
      <rPr>
        <sz val="11"/>
        <color rgb="FF000000"/>
        <rFont val="Calibri"/>
      </rPr>
      <t>You must define rules on the interface where traffic enters the firewall.</t>
    </r>
  </si>
  <si>
    <r>
      <rPr>
        <sz val="11"/>
        <color rgb="FF000000"/>
        <rFont val="Calibri"/>
      </rPr>
      <t>May require refactoring if rules were implemented incorrectly.</t>
    </r>
  </si>
  <si>
    <r>
      <rPr>
        <sz val="11"/>
        <color rgb="FF006096"/>
        <rFont val="Roboto Condensed"/>
      </rPr>
      <t>1. Navigate to Firewall → Rules</t>
    </r>
    <r>
      <rPr>
        <sz val="11"/>
        <color rgb="FF006096"/>
        <rFont val="Roboto Condensed"/>
      </rPr>
      <t xml:space="preserve">
</t>
    </r>
    <r>
      <rPr>
        <sz val="11"/>
        <color rgb="FF006096"/>
        <rFont val="Roboto Condensed"/>
      </rPr>
      <t>2. Validate each rule exists on the correct ingress interface.</t>
    </r>
    <r>
      <rPr>
        <sz val="11"/>
        <color rgb="FF006096"/>
        <rFont val="Roboto Condensed"/>
      </rPr>
      <t xml:space="preserve">
</t>
    </r>
  </si>
  <si>
    <t>4.1.7</t>
  </si>
  <si>
    <r>
      <rPr>
        <sz val="11"/>
        <rFont val="Calibri"/>
      </rPr>
      <t>Ensure Standard Rule Ordering is Used Per Interface</t>
    </r>
  </si>
  <si>
    <r>
      <rPr>
        <sz val="11"/>
        <color rgb="FF006096"/>
        <rFont val="Roboto Condensed"/>
      </rPr>
      <t>- Navigate to Firewall → Rules → [Interface]</t>
    </r>
    <r>
      <rPr>
        <sz val="11"/>
        <color rgb="FF006096"/>
        <rFont val="Roboto Condensed"/>
      </rPr>
      <t xml:space="preserve">
</t>
    </r>
    <r>
      <rPr>
        <sz val="11"/>
        <color rgb="FF006096"/>
        <rFont val="Roboto Condensed"/>
      </rPr>
      <t>- Confirm Ordering matches the standard</t>
    </r>
    <r>
      <rPr>
        <sz val="11"/>
        <color rgb="FF006096"/>
        <rFont val="Roboto Condensed"/>
      </rPr>
      <t xml:space="preserve">
</t>
    </r>
    <r>
      <rPr>
        <sz val="11"/>
        <color rgb="FF006096"/>
        <rFont val="Roboto Condensed"/>
      </rPr>
      <t>- Reorder rules that do not comply</t>
    </r>
    <r>
      <rPr>
        <sz val="11"/>
        <color rgb="FF006096"/>
        <rFont val="Roboto Condensed"/>
      </rPr>
      <t xml:space="preserve">
</t>
    </r>
  </si>
  <si>
    <r>
      <rPr>
        <sz val="11"/>
        <color rgb="FF000000"/>
        <rFont val="Calibri"/>
      </rPr>
      <t>Rules must be ordered as follows:</t>
    </r>
    <r>
      <rPr>
        <sz val="11"/>
        <color rgb="FF000000"/>
        <rFont val="Calibri"/>
      </rPr>
      <t xml:space="preserve">
</t>
    </r>
    <r>
      <rPr>
        <sz val="11"/>
        <color rgb="FF000000"/>
        <rFont val="Calibri"/>
      </rPr>
      <t>- Management / anti-lockout</t>
    </r>
    <r>
      <rPr>
        <sz val="11"/>
        <color rgb="FF000000"/>
        <rFont val="Calibri"/>
      </rPr>
      <t xml:space="preserve">
</t>
    </r>
    <r>
      <rPr>
        <sz val="11"/>
        <color rgb="FF000000"/>
        <rFont val="Calibri"/>
      </rPr>
      <t>- Infrastructure (DNS/DHCP/NTP)</t>
    </r>
    <r>
      <rPr>
        <sz val="11"/>
        <color rgb="FF000000"/>
        <rFont val="Calibri"/>
      </rPr>
      <t xml:space="preserve">
</t>
    </r>
    <r>
      <rPr>
        <sz val="11"/>
        <color rgb="FF000000"/>
        <rFont val="Calibri"/>
      </rPr>
      <t>- Internal access rules</t>
    </r>
    <r>
      <rPr>
        <sz val="11"/>
        <color rgb="FF000000"/>
        <rFont val="Calibri"/>
      </rPr>
      <t xml:space="preserve">
</t>
    </r>
    <r>
      <rPr>
        <sz val="11"/>
        <color rgb="FF000000"/>
        <rFont val="Calibri"/>
      </rPr>
      <t>- Internet access rules</t>
    </r>
    <r>
      <rPr>
        <sz val="11"/>
        <color rgb="FF000000"/>
        <rFont val="Calibri"/>
      </rPr>
      <t xml:space="preserve">
</t>
    </r>
    <r>
      <rPr>
        <sz val="11"/>
        <color rgb="FF000000"/>
        <rFont val="Calibri"/>
      </rPr>
      <t>- Explicit block rules (logged)</t>
    </r>
  </si>
  <si>
    <r>
      <rPr>
        <sz val="11"/>
        <color rgb="FF006096"/>
        <rFont val="Roboto Condensed"/>
      </rPr>
      <t>- Navigate to Firewall → Rules → [Interface]</t>
    </r>
    <r>
      <rPr>
        <sz val="11"/>
        <color rgb="FF006096"/>
        <rFont val="Roboto Condensed"/>
      </rPr>
      <t xml:space="preserve">
</t>
    </r>
    <r>
      <rPr>
        <sz val="11"/>
        <color rgb="FF006096"/>
        <rFont val="Roboto Condensed"/>
      </rPr>
      <t>- Confirm Ordering matches the standard</t>
    </r>
    <r>
      <rPr>
        <sz val="11"/>
        <color rgb="FF006096"/>
        <rFont val="Roboto Condensed"/>
      </rPr>
      <t xml:space="preserve">
</t>
    </r>
  </si>
  <si>
    <t>4.1.8</t>
  </si>
  <si>
    <r>
      <rPr>
        <sz val="11"/>
        <rFont val="Calibri"/>
      </rPr>
      <t>Ensure Floating Rules are Restricted to Cross-Zone Policy Use Cases</t>
    </r>
  </si>
  <si>
    <r>
      <rPr>
        <sz val="11"/>
        <color rgb="FF006096"/>
        <rFont val="Roboto Condensed"/>
      </rPr>
      <t>1. Navigate to Firewall → Rules → Floating</t>
    </r>
    <r>
      <rPr>
        <sz val="11"/>
        <color rgb="FF006096"/>
        <rFont val="Roboto Condensed"/>
      </rPr>
      <t xml:space="preserve">
</t>
    </r>
    <r>
      <rPr>
        <sz val="11"/>
        <color rgb="FF006096"/>
        <rFont val="Roboto Condensed"/>
      </rPr>
      <t>2. Validate each floating rule has:</t>
    </r>
    <r>
      <rPr>
        <sz val="11"/>
        <color rgb="FF006096"/>
        <rFont val="Roboto Condensed"/>
      </rPr>
      <t xml:space="preserve">
</t>
    </r>
    <r>
      <rPr>
        <sz val="11"/>
        <color rgb="FF006096"/>
        <rFont val="Roboto Condensed"/>
      </rPr>
      <t>- documented justification</t>
    </r>
    <r>
      <rPr>
        <sz val="11"/>
        <color rgb="FF006096"/>
        <rFont val="Roboto Condensed"/>
      </rPr>
      <t xml:space="preserve">
</t>
    </r>
    <r>
      <rPr>
        <sz val="11"/>
        <color rgb="FF006096"/>
        <rFont val="Roboto Condensed"/>
      </rPr>
      <t>- limited scope</t>
    </r>
    <r>
      <rPr>
        <sz val="11"/>
        <color rgb="FF006096"/>
        <rFont val="Roboto Condensed"/>
      </rPr>
      <t xml:space="preserve">
</t>
    </r>
    <r>
      <rPr>
        <sz val="11"/>
        <color rgb="FF006096"/>
        <rFont val="Roboto Condensed"/>
      </rPr>
      <t xml:space="preserve">3. Move rules to interface rulesets when possible. </t>
    </r>
    <r>
      <rPr>
        <sz val="11"/>
        <color rgb="FF006096"/>
        <rFont val="Roboto Condensed"/>
      </rPr>
      <t xml:space="preserve">
</t>
    </r>
  </si>
  <si>
    <r>
      <rPr>
        <sz val="11"/>
        <color rgb="FF000000"/>
        <rFont val="Calibri"/>
      </rPr>
      <t>Floating rules must be used only when:</t>
    </r>
    <r>
      <rPr>
        <sz val="11"/>
        <color rgb="FF000000"/>
        <rFont val="Calibri"/>
      </rPr>
      <t xml:space="preserve">
</t>
    </r>
    <r>
      <rPr>
        <sz val="11"/>
        <color rgb="FF000000"/>
        <rFont val="Calibri"/>
      </rPr>
      <t>- Policy must apply across multiple interfaces</t>
    </r>
    <r>
      <rPr>
        <sz val="11"/>
        <color rgb="FF000000"/>
        <rFont val="Calibri"/>
      </rPr>
      <t xml:space="preserve">
</t>
    </r>
    <r>
      <rPr>
        <sz val="11"/>
        <color rgb="FF000000"/>
        <rFont val="Calibri"/>
      </rPr>
      <t>- “Quick” evaluation is required</t>
    </r>
  </si>
  <si>
    <r>
      <rPr>
        <sz val="11"/>
        <color rgb="FF000000"/>
        <rFont val="Calibri"/>
      </rPr>
      <t>May require moving rules back to interfaces.</t>
    </r>
  </si>
  <si>
    <r>
      <rPr>
        <sz val="11"/>
        <color rgb="FF006096"/>
        <rFont val="Roboto Condensed"/>
      </rPr>
      <t>1. Navigate to Firewall → Rules → Floating</t>
    </r>
    <r>
      <rPr>
        <sz val="11"/>
        <color rgb="FF006096"/>
        <rFont val="Roboto Condensed"/>
      </rPr>
      <t xml:space="preserve">
</t>
    </r>
    <r>
      <rPr>
        <sz val="11"/>
        <color rgb="FF006096"/>
        <rFont val="Roboto Condensed"/>
      </rPr>
      <t>2. Validate each floating rule has:</t>
    </r>
    <r>
      <rPr>
        <sz val="11"/>
        <color rgb="FF006096"/>
        <rFont val="Roboto Condensed"/>
      </rPr>
      <t xml:space="preserve">
</t>
    </r>
    <r>
      <rPr>
        <sz val="11"/>
        <color rgb="FF006096"/>
        <rFont val="Roboto Condensed"/>
      </rPr>
      <t>- documented justification</t>
    </r>
    <r>
      <rPr>
        <sz val="11"/>
        <color rgb="FF006096"/>
        <rFont val="Roboto Condensed"/>
      </rPr>
      <t xml:space="preserve">
</t>
    </r>
    <r>
      <rPr>
        <sz val="11"/>
        <color rgb="FF006096"/>
        <rFont val="Roboto Condensed"/>
      </rPr>
      <t>- limited scope</t>
    </r>
    <r>
      <rPr>
        <sz val="11"/>
        <color rgb="FF006096"/>
        <rFont val="Roboto Condensed"/>
      </rPr>
      <t xml:space="preserve">
</t>
    </r>
  </si>
  <si>
    <t>NTP Service Policy</t>
  </si>
  <si>
    <t>5.1.1</t>
  </si>
  <si>
    <r>
      <rPr>
        <sz val="11"/>
        <rFont val="Calibri"/>
      </rPr>
      <t>Ensure time zone is properly configured</t>
    </r>
  </si>
  <si>
    <r>
      <rPr>
        <sz val="11"/>
        <color rgb="FF006096"/>
        <rFont val="Roboto Condensed"/>
      </rPr>
      <t>In the GUI:</t>
    </r>
    <r>
      <rPr>
        <sz val="11"/>
        <color rgb="FF006096"/>
        <rFont val="Roboto Condensed"/>
      </rPr>
      <t xml:space="preserve">
</t>
    </r>
    <r>
      <rPr>
        <sz val="11"/>
        <color rgb="FF006096"/>
        <rFont val="Roboto Condensed"/>
      </rPr>
      <t>- Navigate to Services &gt; Network Time &gt; General</t>
    </r>
    <r>
      <rPr>
        <sz val="11"/>
        <color rgb="FF006096"/>
        <rFont val="Roboto Condensed"/>
      </rPr>
      <t xml:space="preserve">
</t>
    </r>
    <r>
      <rPr>
        <sz val="11"/>
        <color rgb="FF006096"/>
        <rFont val="Roboto Condensed"/>
      </rPr>
      <t>- Add NTP servers under 'Time Servers'</t>
    </r>
    <r>
      <rPr>
        <sz val="11"/>
        <color rgb="FF006096"/>
        <rFont val="Roboto Condensed"/>
      </rPr>
      <t xml:space="preserve">
</t>
    </r>
    <r>
      <rPr>
        <sz val="11"/>
        <color rgb="FF006096"/>
        <rFont val="Roboto Condensed"/>
      </rPr>
      <t>- Select one as preferred by checking 'Prefer'</t>
    </r>
    <r>
      <rPr>
        <sz val="11"/>
        <color rgb="FF006096"/>
        <rFont val="Roboto Condensed"/>
      </rPr>
      <t xml:space="preserve">
</t>
    </r>
    <r>
      <rPr>
        <sz val="11"/>
        <color rgb="FF006096"/>
        <rFont val="Roboto Condensed"/>
      </rPr>
      <t>- Click 'Save'</t>
    </r>
    <r>
      <rPr>
        <sz val="11"/>
        <color rgb="FF006096"/>
        <rFont val="Roboto Condensed"/>
      </rPr>
      <t xml:space="preserve">
</t>
    </r>
  </si>
  <si>
    <r>
      <rPr>
        <sz val="11"/>
        <color rgb="FF000000"/>
        <rFont val="Calibri"/>
      </rPr>
      <t>Sets the local time zone information so that the device's time display is more accurate for viewers.</t>
    </r>
  </si>
  <si>
    <r>
      <rPr>
        <sz val="11"/>
        <color rgb="FF006096"/>
        <rFont val="Roboto Condensed"/>
      </rPr>
      <t>In the GUI:</t>
    </r>
    <r>
      <rPr>
        <sz val="11"/>
        <color rgb="FF006096"/>
        <rFont val="Roboto Condensed"/>
      </rPr>
      <t xml:space="preserve">
</t>
    </r>
    <r>
      <rPr>
        <sz val="11"/>
        <color rgb="FF006096"/>
        <rFont val="Roboto Condensed"/>
      </rPr>
      <t>- Navigate to Services &gt; Network Time &gt; General</t>
    </r>
    <r>
      <rPr>
        <sz val="11"/>
        <color rgb="FF006096"/>
        <rFont val="Roboto Condensed"/>
      </rPr>
      <t xml:space="preserve">
</t>
    </r>
    <r>
      <rPr>
        <sz val="11"/>
        <color rgb="FF006096"/>
        <rFont val="Roboto Condensed"/>
      </rPr>
      <t>- Verify NTP Servers are configured properly and one is checked as 'Prefer'</t>
    </r>
    <r>
      <rPr>
        <sz val="11"/>
        <color rgb="FF006096"/>
        <rFont val="Roboto Condensed"/>
      </rPr>
      <t xml:space="preserve">
</t>
    </r>
  </si>
  <si>
    <t>DNS Service Policy</t>
  </si>
  <si>
    <t>5.2.1</t>
  </si>
  <si>
    <r>
      <rPr>
        <sz val="11"/>
        <rFont val="Calibri"/>
      </rPr>
      <t xml:space="preserve">Ensure </t>
    </r>
    <r>
      <rPr>
        <sz val="11"/>
        <color rgb="FF000000"/>
        <rFont val="Calibri"/>
      </rPr>
      <t>'</t>
    </r>
    <r>
      <rPr>
        <b/>
        <sz val="11"/>
        <color rgb="FF000000"/>
        <rFont val="Calibri"/>
      </rPr>
      <t>DNSSEC</t>
    </r>
    <r>
      <rPr>
        <sz val="11"/>
        <color rgb="FF000000"/>
        <rFont val="Calibri"/>
      </rPr>
      <t>'</t>
    </r>
    <r>
      <rPr>
        <sz val="11"/>
        <color rgb="FF000000"/>
        <rFont val="Calibri"/>
      </rPr>
      <t xml:space="preserve"> is Enable on DNS Service</t>
    </r>
  </si>
  <si>
    <r>
      <rPr>
        <sz val="11"/>
        <color rgb="FF006096"/>
        <rFont val="Roboto Condensed"/>
      </rPr>
      <t>In the GUI:</t>
    </r>
    <r>
      <rPr>
        <sz val="11"/>
        <color rgb="FF006096"/>
        <rFont val="Roboto Condensed"/>
      </rPr>
      <t xml:space="preserve">
</t>
    </r>
    <r>
      <rPr>
        <sz val="11"/>
        <color rgb="FF006096"/>
        <rFont val="Roboto Condensed"/>
      </rPr>
      <t>- Navigate to Services &gt; Unbound DNS &gt; General</t>
    </r>
    <r>
      <rPr>
        <sz val="11"/>
        <color rgb="FF006096"/>
        <rFont val="Roboto Condensed"/>
      </rPr>
      <t xml:space="preserve">
</t>
    </r>
    <r>
      <rPr>
        <sz val="11"/>
        <color rgb="FF006096"/>
        <rFont val="Roboto Condensed"/>
      </rPr>
      <t>- Check next to 'Enable DNSSEC Support'</t>
    </r>
    <r>
      <rPr>
        <sz val="11"/>
        <color rgb="FF006096"/>
        <rFont val="Roboto Condensed"/>
      </rPr>
      <t xml:space="preserve">
</t>
    </r>
    <r>
      <rPr>
        <sz val="11"/>
        <color rgb="FF006096"/>
        <rFont val="Roboto Condensed"/>
      </rPr>
      <t>- Click 'Apply'</t>
    </r>
    <r>
      <rPr>
        <sz val="11"/>
        <color rgb="FF006096"/>
        <rFont val="Roboto Condensed"/>
      </rPr>
      <t xml:space="preserve">
</t>
    </r>
  </si>
  <si>
    <r>
      <rPr>
        <sz val="11"/>
        <color rgb="FF000000"/>
        <rFont val="Calibri"/>
      </rPr>
      <t>Enable the "DNSSEC" in the DNS Service Configuration.</t>
    </r>
  </si>
  <si>
    <r>
      <rPr>
        <sz val="11"/>
        <color rgb="FF006096"/>
        <rFont val="Roboto Condensed"/>
      </rPr>
      <t>In the GUI:</t>
    </r>
    <r>
      <rPr>
        <sz val="11"/>
        <color rgb="FF006096"/>
        <rFont val="Roboto Condensed"/>
      </rPr>
      <t xml:space="preserve">
</t>
    </r>
    <r>
      <rPr>
        <sz val="11"/>
        <color rgb="FF006096"/>
        <rFont val="Roboto Condensed"/>
      </rPr>
      <t>- Navigate to Services &gt; Unbound DNS &gt; General</t>
    </r>
    <r>
      <rPr>
        <sz val="11"/>
        <color rgb="FF006096"/>
        <rFont val="Roboto Condensed"/>
      </rPr>
      <t xml:space="preserve">
</t>
    </r>
    <r>
      <rPr>
        <sz val="11"/>
        <color rgb="FF006096"/>
        <rFont val="Roboto Condensed"/>
      </rPr>
      <t>- Verify if 'Enable DNSSEC Support' is checked</t>
    </r>
    <r>
      <rPr>
        <sz val="11"/>
        <color rgb="FF006096"/>
        <rFont val="Roboto Condensed"/>
      </rPr>
      <t xml:space="preserve">
</t>
    </r>
  </si>
  <si>
    <t>VPN Configuration</t>
  </si>
  <si>
    <t>5.3.1</t>
  </si>
  <si>
    <r>
      <rPr>
        <sz val="11"/>
        <rFont val="Calibri"/>
      </rPr>
      <t>Ensure WireGuard is used as the default VPN method</t>
    </r>
  </si>
  <si>
    <r>
      <rPr>
        <sz val="11"/>
        <color rgb="FF006096"/>
        <rFont val="Roboto Condensed"/>
      </rPr>
      <t>1. Navigate to VPN → WireGuard → Instances</t>
    </r>
    <r>
      <rPr>
        <sz val="11"/>
        <color rgb="FF006096"/>
        <rFont val="Roboto Condensed"/>
      </rPr>
      <t xml:space="preserve">
</t>
    </r>
    <r>
      <rPr>
        <sz val="11"/>
        <color rgb="FF006096"/>
        <rFont val="Roboto Condensed"/>
      </rPr>
      <t>2. Click the Plus Sign to add a WireGuard Instance</t>
    </r>
    <r>
      <rPr>
        <sz val="11"/>
        <color rgb="FF006096"/>
        <rFont val="Roboto Condensed"/>
      </rPr>
      <t xml:space="preserve">
</t>
    </r>
    <r>
      <rPr>
        <sz val="11"/>
        <color rgb="FF006096"/>
        <rFont val="Roboto Condensed"/>
      </rPr>
      <t>3. Click 'Save' when all of your instance details are entered</t>
    </r>
    <r>
      <rPr>
        <sz val="11"/>
        <color rgb="FF006096"/>
        <rFont val="Roboto Condensed"/>
      </rPr>
      <t xml:space="preserve">
</t>
    </r>
  </si>
  <si>
    <r>
      <rPr>
        <sz val="11"/>
        <color rgb="FF000000"/>
        <rFont val="Calibri"/>
      </rPr>
      <t>WireGuard must use a dedicated RFC1918 subnet that is not reused by any internal VLAN. Additionally, WireGuard must remain disabled unless explicitly required for approved remote access or site-to-site VPN use cases.</t>
    </r>
  </si>
  <si>
    <r>
      <rPr>
        <sz val="11"/>
        <color rgb="FF000000"/>
        <rFont val="Calibri"/>
      </rPr>
      <t>No VPN access is available until enabled.</t>
    </r>
  </si>
  <si>
    <r>
      <rPr>
        <sz val="11"/>
        <color rgb="FF006096"/>
        <rFont val="Roboto Condensed"/>
      </rPr>
      <t>1. Navigate to VPN → WireGuard</t>
    </r>
    <r>
      <rPr>
        <sz val="11"/>
        <color rgb="FF006096"/>
        <rFont val="Roboto Condensed"/>
      </rPr>
      <t xml:space="preserve">
</t>
    </r>
    <r>
      <rPr>
        <sz val="11"/>
        <color rgb="FF006096"/>
        <rFont val="Roboto Condensed"/>
      </rPr>
      <t>2. Confirm no WireGuard instances are enabled unless required.</t>
    </r>
    <r>
      <rPr>
        <sz val="11"/>
        <color rgb="FF006096"/>
        <rFont val="Roboto Condensed"/>
      </rPr>
      <t xml:space="preserve">
</t>
    </r>
  </si>
  <si>
    <r>
      <rPr>
        <sz val="11"/>
        <color rgb="FF000000"/>
        <rFont val="Calibri"/>
      </rPr>
      <t>No VPNs enabled.</t>
    </r>
  </si>
  <si>
    <t>Logging</t>
  </si>
  <si>
    <t>6.1</t>
  </si>
  <si>
    <r>
      <rPr>
        <sz val="11"/>
        <rFont val="Calibri"/>
      </rPr>
      <t>Ensure Logging is Enabled for Inter-Zone Deny Rules</t>
    </r>
  </si>
  <si>
    <r>
      <rPr>
        <sz val="11"/>
        <color rgb="FF006096"/>
        <rFont val="Roboto Condensed"/>
      </rPr>
      <t>1. Navigate to Firewall → Rules</t>
    </r>
    <r>
      <rPr>
        <sz val="11"/>
        <color rgb="FF006096"/>
        <rFont val="Roboto Condensed"/>
      </rPr>
      <t xml:space="preserve">
</t>
    </r>
    <r>
      <rPr>
        <sz val="11"/>
        <color rgb="FF006096"/>
        <rFont val="Roboto Condensed"/>
      </rPr>
      <t>2. Identify deny rules between VLANs</t>
    </r>
    <r>
      <rPr>
        <sz val="11"/>
        <color rgb="FF006096"/>
        <rFont val="Roboto Condensed"/>
      </rPr>
      <t xml:space="preserve">
</t>
    </r>
    <r>
      <rPr>
        <sz val="11"/>
        <color rgb="FF006096"/>
        <rFont val="Roboto Condensed"/>
      </rPr>
      <t>3. Enable logging for segmentation deny rules.</t>
    </r>
    <r>
      <rPr>
        <sz val="11"/>
        <color rgb="FF006096"/>
        <rFont val="Roboto Condensed"/>
      </rPr>
      <t xml:space="preserve">
</t>
    </r>
  </si>
  <si>
    <r>
      <rPr>
        <sz val="11"/>
        <color rgb="FF000000"/>
        <rFont val="Calibri"/>
      </rPr>
      <t>All deny rules that enforce segmentation between VLANs/zones must have logging enabled.</t>
    </r>
  </si>
  <si>
    <r>
      <rPr>
        <sz val="11"/>
        <color rgb="FF000000"/>
        <rFont val="Calibri"/>
      </rPr>
      <t>Moderate log volume increase.</t>
    </r>
  </si>
  <si>
    <r>
      <rPr>
        <sz val="11"/>
        <color rgb="FF006096"/>
        <rFont val="Roboto Condensed"/>
      </rPr>
      <t>1. Navigate to Firewall → Rules</t>
    </r>
    <r>
      <rPr>
        <sz val="11"/>
        <color rgb="FF006096"/>
        <rFont val="Roboto Condensed"/>
      </rPr>
      <t xml:space="preserve">
</t>
    </r>
    <r>
      <rPr>
        <sz val="11"/>
        <color rgb="FF006096"/>
        <rFont val="Roboto Condensed"/>
      </rPr>
      <t>2. Identify deny rules between VLANs</t>
    </r>
    <r>
      <rPr>
        <sz val="11"/>
        <color rgb="FF006096"/>
        <rFont val="Roboto Condensed"/>
      </rPr>
      <t xml:space="preserve">
</t>
    </r>
    <r>
      <rPr>
        <sz val="11"/>
        <color rgb="FF006096"/>
        <rFont val="Roboto Condensed"/>
      </rPr>
      <t>3. Confirm “Log” is enabled on each</t>
    </r>
    <r>
      <rPr>
        <sz val="11"/>
        <color rgb="FF006096"/>
        <rFont val="Roboto Condensed"/>
      </rPr>
      <t xml:space="preserve">
</t>
    </r>
  </si>
  <si>
    <r>
      <rPr>
        <sz val="11"/>
        <color rgb="FF000000"/>
        <rFont val="Calibri"/>
      </rPr>
      <t>No Logging Enabled.</t>
    </r>
  </si>
  <si>
    <t>6.2</t>
  </si>
  <si>
    <r>
      <rPr>
        <sz val="11"/>
        <rFont val="Calibri"/>
      </rPr>
      <t>Ensure Logging is Enabled for Management Plane Deny Rules</t>
    </r>
  </si>
  <si>
    <r>
      <rPr>
        <sz val="11"/>
        <color rgb="FF000000"/>
        <rFont val="Calibri"/>
      </rPr>
      <t>Enable logging on MGMT deny rules.</t>
    </r>
  </si>
  <si>
    <r>
      <rPr>
        <sz val="11"/>
        <color rgb="FF000000"/>
        <rFont val="Calibri"/>
      </rPr>
      <t>All deny rules targeting firewall management services or MGMT networks must be logged.</t>
    </r>
  </si>
  <si>
    <r>
      <rPr>
        <sz val="11"/>
        <color rgb="FF000000"/>
        <rFont val="Calibri"/>
      </rPr>
      <t>Low log volume increase.</t>
    </r>
  </si>
  <si>
    <r>
      <rPr>
        <sz val="11"/>
        <color rgb="FF000000"/>
        <rFont val="Calibri"/>
      </rPr>
      <t>Verify deny rules for MGMT subnets and firewall GUI/SSH ports have logging enabled.</t>
    </r>
  </si>
  <si>
    <r>
      <rPr>
        <sz val="11"/>
        <color rgb="FF000000"/>
        <rFont val="Calibri"/>
      </rPr>
      <t>Not Enabled by default</t>
    </r>
  </si>
  <si>
    <t>6.3</t>
  </si>
  <si>
    <r>
      <rPr>
        <sz val="11"/>
        <rFont val="Calibri"/>
      </rPr>
      <t>Ensure Remote Syslog is Configured</t>
    </r>
  </si>
  <si>
    <r>
      <rPr>
        <sz val="11"/>
        <color rgb="FF006096"/>
        <rFont val="Roboto Condensed"/>
      </rPr>
      <t>1. Navigate to System → Settings → Logging / Targets (or Syslog depending on build)</t>
    </r>
    <r>
      <rPr>
        <sz val="11"/>
        <color rgb="FF006096"/>
        <rFont val="Roboto Condensed"/>
      </rPr>
      <t xml:space="preserve">
</t>
    </r>
    <r>
      <rPr>
        <sz val="11"/>
        <color rgb="FF006096"/>
        <rFont val="Roboto Condensed"/>
      </rPr>
      <t>2. Configure syslog target(s) to an enterprise log platform.</t>
    </r>
    <r>
      <rPr>
        <sz val="11"/>
        <color rgb="FF006096"/>
        <rFont val="Roboto Condensed"/>
      </rPr>
      <t xml:space="preserve">
</t>
    </r>
  </si>
  <si>
    <r>
      <rPr>
        <sz val="11"/>
        <color rgb="FF000000"/>
        <rFont val="Calibri"/>
      </rPr>
      <t>OPNsense must forward logs to a remote log server or SIEM using syslog.</t>
    </r>
  </si>
  <si>
    <r>
      <rPr>
        <sz val="11"/>
        <color rgb="FF000000"/>
        <rFont val="Calibri"/>
      </rPr>
      <t>Requires syslog receiver and storage.</t>
    </r>
  </si>
  <si>
    <r>
      <rPr>
        <sz val="11"/>
        <color rgb="FF006096"/>
        <rFont val="Roboto Condensed"/>
      </rPr>
      <t>1. Navigate to System → Settings → Logging / Targets (or Syslog depending on build)</t>
    </r>
    <r>
      <rPr>
        <sz val="11"/>
        <color rgb="FF006096"/>
        <rFont val="Roboto Condensed"/>
      </rPr>
      <t xml:space="preserve">
</t>
    </r>
    <r>
      <rPr>
        <sz val="11"/>
        <color rgb="FF006096"/>
        <rFont val="Roboto Condensed"/>
      </rPr>
      <t>2. Confirm at least one remote syslog target exists.</t>
    </r>
    <r>
      <rPr>
        <sz val="11"/>
        <color rgb="FF006096"/>
        <rFont val="Roboto Condensed"/>
      </rPr>
      <t xml:space="preserve">
</t>
    </r>
    <r>
      <rPr>
        <sz val="11"/>
        <color rgb="FF006096"/>
        <rFont val="Roboto Condensed"/>
      </rPr>
      <t>3. Confirm logs are received by the SIEM.</t>
    </r>
    <r>
      <rPr>
        <sz val="11"/>
        <color rgb="FF006096"/>
        <rFont val="Roboto Condensed"/>
      </rPr>
      <t xml:space="preserve">
</t>
    </r>
  </si>
  <si>
    <r>
      <rPr>
        <sz val="11"/>
        <color rgb="FF000000"/>
        <rFont val="Calibri"/>
      </rPr>
      <t>Empty</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</si>
  <si>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</si>
  <si>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</si>
  <si>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</si>
  <si>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</si>
  <si>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</si>
  <si>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</si>
  <si>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</si>
  <si>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</si>
  <si>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</si>
  <si>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</si>
  <si>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</si>
  <si>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</si>
  <si>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</si>
  <si>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</si>
  <si>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</si>
  <si>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</si>
  <si>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</si>
  <si>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</si>
  <si>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</si>
  <si>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</si>
  <si>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</si>
  <si>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</si>
  <si>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</si>
  <si>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</si>
  <si>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</si>
  <si>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</si>
  <si>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</si>
  <si>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</si>
  <si>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</si>
  <si>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OPNsense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</si>
  <si>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</si>
  <si>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</si>
  <si>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</si>
  <si>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26 March 2026     </t>
    </r>
    <r>
      <rPr>
        <b/>
        <sz val="11"/>
        <color rgb="FF000000"/>
        <rFont val="Calibri"/>
      </rPr>
      <t>Recommendation Count:</t>
    </r>
    <r>
      <rPr>
        <sz val="11"/>
        <color rgb="FF000000"/>
        <rFont val="Calibri"/>
      </rPr>
      <t xml:space="preserve"> 29</t>
    </r>
  </si>
  <si>
    <t>Development Url:</t>
  </si>
  <si>
    <t>https://workbench.cisecurity.org/benchmarks/22392</t>
  </si>
  <si>
    <t>Download Url:</t>
  </si>
  <si>
    <t>https://downloads.cisecurity.org/#/</t>
  </si>
  <si>
    <t>Guide Overview:</t>
  </si>
  <si>
    <r>
      <rPr>
        <sz val="11"/>
        <color rgb="FF000000"/>
        <rFont val="Calibri"/>
      </rPr>
      <t>This benchmark provides prescriptive guidance for establishing a secure configuration posture for OPNsense.</t>
    </r>
  </si>
  <si>
    <t>Intended Audience:</t>
  </si>
  <si>
    <t>Profiles:</t>
  </si>
  <si>
    <r>
      <rPr>
        <b/>
        <sz val="11"/>
        <color rgb="FF240458"/>
        <rFont val="Calibri"/>
      </rPr>
      <t>Profile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</si>
  <si>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negatively inhibit the utility of the technology beyond acceptable means.</t>
    </r>
  </si>
  <si>
    <r>
      <rPr>
        <b/>
        <sz val="11"/>
        <color rgb="FF240458"/>
        <rFont val="Calibri"/>
      </rPr>
      <t>Profile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</si>
  <si>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a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</si>
  <si>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</si>
  <si>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</si>
  <si>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</si>
  <si>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</si>
  <si>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</si>
  <si>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</si>
  <si>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</si>
  <si>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</si>
  <si>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</si>
  <si>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</si>
  <si>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</si>
  <si>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</si>
  <si>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</si>
  <si>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</si>
  <si>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</si>
  <si>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</si>
  <si>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</si>
  <si>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</si>
  <si>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</si>
  <si>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</si>
  <si>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</si>
  <si>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OPNsense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</si>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</sst>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4ED-4598-BB11-34EFAC815EB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4ED-4598-BB11-34EFAC815EB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29</c:v>
                </c:pt>
              </c:numCache>
            </c:numRef>
          </c:val>
          <c:extLst>
            <c:ext xmlns:c16="http://schemas.microsoft.com/office/drawing/2014/chart" uri="{C3380CC4-5D6E-409C-BE32-E72D297353CC}">
              <c16:uniqueId val="{00000002-24ED-4598-BB11-34EFAC815EB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Profile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9C96-4150-84A2-81D8E44B075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Profile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9C96-4150-84A2-81D8E44B075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Profile 1</c:v>
                </c:pt>
              </c:strCache>
            </c:strRef>
          </c:cat>
          <c:val>
            <c:numRef>
              <c:f>Dashboard!$E$29:$E$29</c:f>
              <c:numCache>
                <c:formatCode>General</c:formatCode>
                <c:ptCount val="1"/>
                <c:pt idx="0">
                  <c:v>29</c:v>
                </c:pt>
              </c:numCache>
            </c:numRef>
          </c:val>
          <c:extLst>
            <c:ext xmlns:c16="http://schemas.microsoft.com/office/drawing/2014/chart" uri="{C3380CC4-5D6E-409C-BE32-E72D297353CC}">
              <c16:uniqueId val="{00000002-9C96-4150-84A2-81D8E44B075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AEC-48DA-8328-623E62BC496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AEC-48DA-8328-623E62BC496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29</c:v>
                </c:pt>
              </c:numCache>
            </c:numRef>
          </c:val>
          <c:extLst>
            <c:ext xmlns:c16="http://schemas.microsoft.com/office/drawing/2014/chart" uri="{C3380CC4-5D6E-409C-BE32-E72D297353CC}">
              <c16:uniqueId val="{00000002-7AEC-48DA-8328-623E62BC496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9961-4486-B946-1CB09C77ED1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9961-4486-B946-1CB09C77ED1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1</c:v>
                </c:pt>
                <c:pt idx="1">
                  <c:v>28</c:v>
                </c:pt>
              </c:numCache>
            </c:numRef>
          </c:val>
          <c:extLst>
            <c:ext xmlns:c16="http://schemas.microsoft.com/office/drawing/2014/chart" uri="{C3380CC4-5D6E-409C-BE32-E72D297353CC}">
              <c16:uniqueId val="{00000002-9961-4486-B946-1CB09C77ED1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3D3-4966-B963-E61ADDCB02B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3D3-4966-B963-E61ADDCB02B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29</c:v>
                </c:pt>
              </c:numCache>
            </c:numRef>
          </c:val>
          <c:extLst>
            <c:ext xmlns:c16="http://schemas.microsoft.com/office/drawing/2014/chart" uri="{C3380CC4-5D6E-409C-BE32-E72D297353CC}">
              <c16:uniqueId val="{00000002-83D3-4966-B963-E61ADDCB02B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CA0-45AB-8F52-A95119022C7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CA0-45AB-8F52-A95119022C7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29</c:v>
                </c:pt>
              </c:numCache>
            </c:numRef>
          </c:val>
          <c:extLst>
            <c:ext xmlns:c16="http://schemas.microsoft.com/office/drawing/2014/chart" uri="{C3380CC4-5D6E-409C-BE32-E72D297353CC}">
              <c16:uniqueId val="{00000002-8CA0-45AB-8F52-A95119022C7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DCD-47B7-9E40-31452A7525F2}"/>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DCD-47B7-9E40-31452A7525F2}"/>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DCD-47B7-9E40-31452A7525F2}"/>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DCD-47B7-9E40-31452A7525F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C45-4699-82E8-4F2B4438D75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vxjcgd">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dkkxuv">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msyyjk">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umoa53">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xp2rmy">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ese5k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eyzuj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2j42qj">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0">
  <autoFilter ref="A1:Q30"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239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208</v>
      </c>
    </row>
    <row r="3" spans="2:3" ht="15" customHeight="1" x14ac:dyDescent="0.35"/>
    <row r="4" spans="2:3" ht="58" x14ac:dyDescent="0.35">
      <c r="B4" s="20" t="s">
        <v>209</v>
      </c>
      <c r="C4" s="21" t="s">
        <v>210</v>
      </c>
    </row>
    <row r="5" spans="2:3" x14ac:dyDescent="0.35">
      <c r="C5" s="21" t="s">
        <v>211</v>
      </c>
    </row>
    <row r="6" spans="2:3" x14ac:dyDescent="0.35">
      <c r="C6" s="18" t="s">
        <v>212</v>
      </c>
    </row>
    <row r="7" spans="2:3" ht="10" customHeight="1" x14ac:dyDescent="0.35"/>
    <row r="8" spans="2:3" ht="232" x14ac:dyDescent="0.35">
      <c r="B8" s="22" t="s">
        <v>213</v>
      </c>
      <c r="C8" s="21" t="s">
        <v>214</v>
      </c>
    </row>
    <row r="9" spans="2:3" ht="10" customHeight="1" x14ac:dyDescent="0.35"/>
    <row r="10" spans="2:3" ht="35" customHeight="1" x14ac:dyDescent="0.35">
      <c r="B10" s="22" t="s">
        <v>215</v>
      </c>
      <c r="C10" s="21" t="s">
        <v>216</v>
      </c>
    </row>
    <row r="11" spans="2:3" ht="75" customHeight="1" x14ac:dyDescent="0.35">
      <c r="B11" s="18" t="s">
        <v>25</v>
      </c>
      <c r="C11" s="21" t="s">
        <v>217</v>
      </c>
    </row>
    <row r="12" spans="2:3" ht="47" customHeight="1" x14ac:dyDescent="0.35">
      <c r="B12" s="18" t="s">
        <v>25</v>
      </c>
      <c r="C12" s="21" t="s">
        <v>218</v>
      </c>
    </row>
    <row r="13" spans="2:3" ht="35" customHeight="1" x14ac:dyDescent="0.35">
      <c r="B13" s="18" t="s">
        <v>25</v>
      </c>
      <c r="C13" s="21" t="s">
        <v>219</v>
      </c>
    </row>
    <row r="14" spans="2:3" ht="32" customHeight="1" x14ac:dyDescent="0.35">
      <c r="B14" s="18" t="s">
        <v>25</v>
      </c>
      <c r="C14" s="21" t="s">
        <v>220</v>
      </c>
    </row>
    <row r="15" spans="2:3" ht="30" customHeight="1" x14ac:dyDescent="0.35">
      <c r="B15" s="18" t="s">
        <v>25</v>
      </c>
      <c r="C15" s="21" t="s">
        <v>221</v>
      </c>
    </row>
    <row r="16" spans="2:3" ht="10" customHeight="1" x14ac:dyDescent="0.35"/>
    <row r="17" spans="1:3" ht="145" customHeight="1" x14ac:dyDescent="0.35">
      <c r="B17" s="22" t="s">
        <v>222</v>
      </c>
      <c r="C17" s="21" t="s">
        <v>223</v>
      </c>
    </row>
    <row r="18" spans="1:3" ht="10" customHeight="1" x14ac:dyDescent="0.35"/>
    <row r="19" spans="1:3" ht="3" customHeight="1" x14ac:dyDescent="0.35">
      <c r="B19" s="23"/>
      <c r="C19" s="23"/>
    </row>
    <row r="20" spans="1:3" ht="12" customHeight="1" x14ac:dyDescent="0.35"/>
    <row r="21" spans="1:3" ht="35" customHeight="1" x14ac:dyDescent="0.35">
      <c r="A21" s="25"/>
      <c r="B21" s="26" t="s">
        <v>224</v>
      </c>
      <c r="C21" s="27" t="s">
        <v>225</v>
      </c>
    </row>
    <row r="22" spans="1:3" ht="18" customHeight="1" x14ac:dyDescent="0.35">
      <c r="A22" s="25"/>
      <c r="B22" s="25" t="s">
        <v>25</v>
      </c>
      <c r="C22" s="27" t="s">
        <v>226</v>
      </c>
    </row>
    <row r="23" spans="1:3" ht="18" customHeight="1" x14ac:dyDescent="0.35">
      <c r="A23" s="25"/>
      <c r="B23" s="25" t="s">
        <v>25</v>
      </c>
      <c r="C23" s="27" t="s">
        <v>227</v>
      </c>
    </row>
    <row r="24" spans="1:3" ht="18" customHeight="1" x14ac:dyDescent="0.35">
      <c r="A24" s="25"/>
      <c r="B24" s="25" t="s">
        <v>25</v>
      </c>
      <c r="C24" s="27" t="s">
        <v>228</v>
      </c>
    </row>
    <row r="25" spans="1:3" ht="18" customHeight="1" x14ac:dyDescent="0.35">
      <c r="A25" s="25"/>
      <c r="B25" s="25" t="s">
        <v>25</v>
      </c>
      <c r="C25" s="27" t="s">
        <v>229</v>
      </c>
    </row>
    <row r="26" spans="1:3" ht="18" customHeight="1" x14ac:dyDescent="0.35">
      <c r="A26" s="25"/>
      <c r="B26" s="25" t="s">
        <v>25</v>
      </c>
      <c r="C26" s="27" t="s">
        <v>230</v>
      </c>
    </row>
    <row r="27" spans="1:3" ht="18" customHeight="1" x14ac:dyDescent="0.35">
      <c r="A27" s="25"/>
      <c r="B27" s="25" t="s">
        <v>25</v>
      </c>
      <c r="C27" s="27" t="s">
        <v>231</v>
      </c>
    </row>
    <row r="28" spans="1:3" ht="18" customHeight="1" x14ac:dyDescent="0.35">
      <c r="A28" s="25"/>
      <c r="B28" s="25" t="s">
        <v>25</v>
      </c>
      <c r="C28" s="27" t="s">
        <v>232</v>
      </c>
    </row>
    <row r="29" spans="1:3" ht="18" customHeight="1" x14ac:dyDescent="0.35">
      <c r="A29" s="25"/>
      <c r="B29" s="25" t="s">
        <v>25</v>
      </c>
      <c r="C29" s="27" t="s">
        <v>233</v>
      </c>
    </row>
    <row r="30" spans="1:3" ht="44" customHeight="1" x14ac:dyDescent="0.35">
      <c r="A30" s="25"/>
      <c r="B30" s="25" t="s">
        <v>25</v>
      </c>
      <c r="C30" s="28" t="s">
        <v>234</v>
      </c>
    </row>
    <row r="31" spans="1:3" ht="10" customHeight="1" x14ac:dyDescent="0.35"/>
    <row r="32" spans="1:3" ht="3" customHeight="1" x14ac:dyDescent="0.35">
      <c r="B32" s="23"/>
      <c r="C32" s="23"/>
    </row>
    <row r="33" spans="2:3" ht="12" customHeight="1" x14ac:dyDescent="0.35"/>
    <row r="34" spans="2:3" ht="24" customHeight="1" x14ac:dyDescent="0.35">
      <c r="B34" s="29" t="s">
        <v>235</v>
      </c>
      <c r="C34" s="30" t="s">
        <v>236</v>
      </c>
    </row>
    <row r="35" spans="2:3" ht="18.5" x14ac:dyDescent="0.35">
      <c r="B35" s="29" t="s">
        <v>237</v>
      </c>
      <c r="C35" s="31" t="s">
        <v>238</v>
      </c>
    </row>
    <row r="36" spans="2:3" ht="27" customHeight="1" x14ac:dyDescent="0.35">
      <c r="B36" s="32" t="s">
        <v>239</v>
      </c>
      <c r="C36" s="24" t="s">
        <v>240</v>
      </c>
    </row>
    <row r="37" spans="2:3" x14ac:dyDescent="0.35">
      <c r="B37" s="29" t="s">
        <v>241</v>
      </c>
      <c r="C37" s="33" t="s">
        <v>242</v>
      </c>
    </row>
    <row r="38" spans="2:3" x14ac:dyDescent="0.35">
      <c r="B38" s="29" t="s">
        <v>243</v>
      </c>
      <c r="C38" s="33" t="s">
        <v>244</v>
      </c>
    </row>
    <row r="39" spans="2:3" ht="10" customHeight="1" x14ac:dyDescent="0.35"/>
    <row r="40" spans="2:3" ht="29" x14ac:dyDescent="0.35">
      <c r="B40" s="29" t="s">
        <v>245</v>
      </c>
      <c r="C40" s="34" t="s">
        <v>246</v>
      </c>
    </row>
    <row r="42" spans="2:3" x14ac:dyDescent="0.35">
      <c r="B42" s="29" t="s">
        <v>247</v>
      </c>
      <c r="C42" s="21" t="s">
        <v>25</v>
      </c>
    </row>
    <row r="43" spans="2:3" ht="10" customHeight="1" x14ac:dyDescent="0.35"/>
    <row r="44" spans="2:3" x14ac:dyDescent="0.35">
      <c r="B44" s="29" t="s">
        <v>248</v>
      </c>
      <c r="C44" s="35" t="s">
        <v>249</v>
      </c>
    </row>
    <row r="45" spans="2:3" ht="72.5" x14ac:dyDescent="0.35">
      <c r="C45" s="21" t="s">
        <v>250</v>
      </c>
    </row>
    <row r="47" spans="2:3" x14ac:dyDescent="0.35">
      <c r="C47" s="35" t="s">
        <v>251</v>
      </c>
    </row>
    <row r="48" spans="2:3" ht="87" x14ac:dyDescent="0.35">
      <c r="C48" s="21" t="s">
        <v>252</v>
      </c>
    </row>
    <row r="49" spans="2:3" ht="10" customHeight="1" x14ac:dyDescent="0.35"/>
    <row r="50" spans="2:3" ht="3" customHeight="1" x14ac:dyDescent="0.35">
      <c r="B50" s="23"/>
      <c r="C50" s="23"/>
    </row>
    <row r="51" spans="2:3" ht="12" customHeight="1" x14ac:dyDescent="0.35"/>
    <row r="52" spans="2:3" ht="130.5" x14ac:dyDescent="0.35">
      <c r="B52" s="20" t="s">
        <v>253</v>
      </c>
      <c r="C52" s="21" t="s">
        <v>254</v>
      </c>
    </row>
    <row r="53" spans="2:3" ht="6" customHeight="1" x14ac:dyDescent="0.35"/>
    <row r="54" spans="2:3" ht="217.5" x14ac:dyDescent="0.35">
      <c r="C54" s="21" t="s">
        <v>255</v>
      </c>
    </row>
    <row r="55" spans="2:3" ht="6" customHeight="1" x14ac:dyDescent="0.35"/>
    <row r="56" spans="2:3" ht="43.5" x14ac:dyDescent="0.35">
      <c r="C56" s="21" t="s">
        <v>256</v>
      </c>
    </row>
    <row r="57" spans="2:3" ht="10" customHeight="1" x14ac:dyDescent="0.35"/>
    <row r="58" spans="2:3" ht="3" customHeight="1" x14ac:dyDescent="0.35">
      <c r="B58" s="23"/>
      <c r="C58" s="23"/>
    </row>
    <row r="59" spans="2:3" ht="12" customHeight="1" x14ac:dyDescent="0.35"/>
    <row r="60" spans="2:3" ht="145" x14ac:dyDescent="0.35">
      <c r="B60" s="20" t="s">
        <v>257</v>
      </c>
      <c r="C60" s="21" t="s">
        <v>258</v>
      </c>
    </row>
    <row r="61" spans="2:3" ht="6" customHeight="1" x14ac:dyDescent="0.35"/>
    <row r="62" spans="2:3" ht="203" x14ac:dyDescent="0.35">
      <c r="C62" s="21" t="s">
        <v>259</v>
      </c>
    </row>
    <row r="63" spans="2:3" ht="6" customHeight="1" x14ac:dyDescent="0.35"/>
    <row r="64" spans="2:3" ht="43.5" x14ac:dyDescent="0.35">
      <c r="C64" s="21" t="s">
        <v>260</v>
      </c>
    </row>
    <row r="65" spans="2:3" ht="10" customHeight="1" x14ac:dyDescent="0.35"/>
    <row r="66" spans="2:3" ht="3" customHeight="1" x14ac:dyDescent="0.35">
      <c r="B66" s="23"/>
      <c r="C66" s="23"/>
    </row>
    <row r="67" spans="2:3" ht="12" customHeight="1" x14ac:dyDescent="0.35"/>
    <row r="68" spans="2:3" ht="101.5" x14ac:dyDescent="0.35">
      <c r="B68" s="20" t="s">
        <v>261</v>
      </c>
      <c r="C68" s="21" t="s">
        <v>262</v>
      </c>
    </row>
    <row r="69" spans="2:3" ht="6" customHeight="1" x14ac:dyDescent="0.35"/>
    <row r="70" spans="2:3" ht="145" x14ac:dyDescent="0.35">
      <c r="C70" s="21" t="s">
        <v>263</v>
      </c>
    </row>
    <row r="71" spans="2:3" ht="6" customHeight="1" x14ac:dyDescent="0.35"/>
    <row r="72" spans="2:3" ht="43.5" x14ac:dyDescent="0.35">
      <c r="C72" s="21" t="s">
        <v>264</v>
      </c>
    </row>
    <row r="73" spans="2:3" ht="10" customHeight="1" x14ac:dyDescent="0.35"/>
    <row r="74" spans="2:3" ht="3" customHeight="1" x14ac:dyDescent="0.35">
      <c r="B74" s="23"/>
      <c r="C74" s="23"/>
    </row>
    <row r="75" spans="2:3" ht="12" customHeight="1" x14ac:dyDescent="0.35"/>
    <row r="76" spans="2:3" ht="26" customHeight="1" x14ac:dyDescent="0.35">
      <c r="B76" s="36" t="s">
        <v>265</v>
      </c>
    </row>
    <row r="77" spans="2:3" ht="8" customHeight="1" x14ac:dyDescent="0.35"/>
    <row r="78" spans="2:3" ht="20" customHeight="1" x14ac:dyDescent="0.35">
      <c r="B78" s="29" t="s">
        <v>266</v>
      </c>
      <c r="C78" s="37" t="s">
        <v>267</v>
      </c>
    </row>
    <row r="79" spans="2:3" ht="116" x14ac:dyDescent="0.35">
      <c r="C79" s="21" t="s">
        <v>268</v>
      </c>
    </row>
    <row r="80" spans="2:3" ht="10" customHeight="1" x14ac:dyDescent="0.35"/>
    <row r="83" spans="2:3" ht="32" customHeight="1" x14ac:dyDescent="0.35">
      <c r="B83" s="106" t="s">
        <v>207</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269</v>
      </c>
      <c r="C2" s="108"/>
      <c r="D2" s="108"/>
      <c r="E2" s="108"/>
      <c r="F2" s="108"/>
      <c r="G2" s="108"/>
      <c r="H2" s="108"/>
      <c r="I2" s="108"/>
    </row>
    <row r="4" spans="2:15" ht="18.5" x14ac:dyDescent="0.45">
      <c r="B4" s="39" t="s">
        <v>270</v>
      </c>
    </row>
    <row r="5" spans="2:15" x14ac:dyDescent="0.35">
      <c r="B5" s="41" t="s">
        <v>25</v>
      </c>
      <c r="C5" s="41" t="s">
        <v>271</v>
      </c>
      <c r="D5" s="41" t="s">
        <v>272</v>
      </c>
      <c r="F5" s="109" t="s">
        <v>273</v>
      </c>
      <c r="G5" s="109"/>
      <c r="H5" s="109"/>
      <c r="I5" s="110" t="s">
        <v>274</v>
      </c>
      <c r="J5" s="110"/>
      <c r="K5" s="110"/>
      <c r="L5" s="110"/>
      <c r="M5" s="110"/>
      <c r="N5" s="110"/>
      <c r="O5" s="110"/>
    </row>
    <row r="6" spans="2:15" x14ac:dyDescent="0.35">
      <c r="B6" s="47" t="s">
        <v>275</v>
      </c>
      <c r="C6" s="48">
        <v>29</v>
      </c>
      <c r="D6" s="49" t="s">
        <v>25</v>
      </c>
      <c r="F6" s="109" t="s">
        <v>276</v>
      </c>
      <c r="G6" s="109"/>
      <c r="H6" s="109"/>
      <c r="I6" s="111" t="s">
        <v>277</v>
      </c>
      <c r="J6" s="111"/>
      <c r="K6" s="111"/>
      <c r="L6" s="111"/>
      <c r="M6" s="111"/>
      <c r="N6" s="111"/>
      <c r="O6" s="111"/>
    </row>
    <row r="7" spans="2:15" x14ac:dyDescent="0.35">
      <c r="B7" s="50" t="s">
        <v>278</v>
      </c>
      <c r="C7" s="51">
        <f>C6-C8-C9</f>
        <v>29</v>
      </c>
      <c r="D7" s="52">
        <f>IF(C6&gt;0,C7/C6,0)</f>
        <v>1</v>
      </c>
      <c r="F7" s="109" t="s">
        <v>279</v>
      </c>
      <c r="G7" s="109"/>
      <c r="H7" s="109"/>
      <c r="I7" s="111" t="s">
        <v>277</v>
      </c>
      <c r="J7" s="111"/>
      <c r="K7" s="111"/>
      <c r="L7" s="111"/>
      <c r="M7" s="111"/>
      <c r="N7" s="111"/>
      <c r="O7" s="111"/>
    </row>
    <row r="8" spans="2:15" x14ac:dyDescent="0.35">
      <c r="B8" s="43" t="s">
        <v>280</v>
      </c>
      <c r="C8" s="44">
        <f>COUNTIF('Recommendations'!I:I,"Risk Accepted")</f>
        <v>0</v>
      </c>
      <c r="D8" s="45">
        <f>IF(C6&gt;0,C8/C6,0)</f>
        <v>0</v>
      </c>
      <c r="F8" s="109" t="s">
        <v>281</v>
      </c>
      <c r="G8" s="109"/>
      <c r="H8" s="109"/>
      <c r="I8" s="111" t="s">
        <v>277</v>
      </c>
      <c r="J8" s="111"/>
      <c r="K8" s="111"/>
      <c r="L8" s="111"/>
      <c r="M8" s="111"/>
      <c r="N8" s="111"/>
      <c r="O8" s="111"/>
    </row>
    <row r="9" spans="2:15" x14ac:dyDescent="0.35">
      <c r="B9" s="43" t="s">
        <v>282</v>
      </c>
      <c r="C9" s="44">
        <f>COUNTIF('Recommendations'!I:I,"N/A")</f>
        <v>0</v>
      </c>
      <c r="D9" s="45">
        <f>IF(C6&gt;0,C9/C6,0)</f>
        <v>0</v>
      </c>
      <c r="F9" s="109" t="s">
        <v>283</v>
      </c>
      <c r="G9" s="109"/>
      <c r="H9" s="109"/>
      <c r="I9" s="111" t="s">
        <v>277</v>
      </c>
      <c r="J9" s="111"/>
      <c r="K9" s="111"/>
      <c r="L9" s="111"/>
      <c r="M9" s="111"/>
      <c r="N9" s="111"/>
      <c r="O9" s="111"/>
    </row>
    <row r="12" spans="2:15" ht="18.5" x14ac:dyDescent="0.45">
      <c r="B12" s="39" t="s">
        <v>284</v>
      </c>
    </row>
    <row r="14" spans="2:15" x14ac:dyDescent="0.35">
      <c r="B14" s="53" t="s">
        <v>285</v>
      </c>
    </row>
    <row r="15" spans="2:15" x14ac:dyDescent="0.35">
      <c r="B15" s="41" t="s">
        <v>25</v>
      </c>
      <c r="C15" s="41" t="s">
        <v>286</v>
      </c>
      <c r="D15" s="41" t="s">
        <v>287</v>
      </c>
      <c r="E15" s="41" t="s">
        <v>288</v>
      </c>
      <c r="F15" s="41" t="s">
        <v>289</v>
      </c>
    </row>
    <row r="16" spans="2:15" x14ac:dyDescent="0.35">
      <c r="B16" s="43" t="s">
        <v>290</v>
      </c>
      <c r="C16" s="44">
        <f>COUNTIF('Recommendations'!P:P,"Resolved")</f>
        <v>0</v>
      </c>
      <c r="D16" s="44">
        <f>COUNTIF('Recommendations'!P:P,"Testing")</f>
        <v>0</v>
      </c>
      <c r="E16" s="44">
        <f>COUNTIF('Recommendations'!P:P,"Outstanding")</f>
        <v>29</v>
      </c>
      <c r="F16" s="44">
        <f>SUM(C16:E16)</f>
        <v>29</v>
      </c>
    </row>
    <row r="18" spans="2:6" x14ac:dyDescent="0.35">
      <c r="B18" s="53" t="s">
        <v>291</v>
      </c>
    </row>
    <row r="19" spans="2:6" x14ac:dyDescent="0.35">
      <c r="B19" s="54" t="s">
        <v>25</v>
      </c>
      <c r="C19" s="54" t="s">
        <v>286</v>
      </c>
      <c r="D19" s="54" t="s">
        <v>287</v>
      </c>
      <c r="E19" s="54" t="s">
        <v>288</v>
      </c>
      <c r="F19" s="54" t="s">
        <v>25</v>
      </c>
    </row>
    <row r="20" spans="2:6" x14ac:dyDescent="0.35">
      <c r="B20" s="43" t="s">
        <v>290</v>
      </c>
      <c r="C20" s="45">
        <f>IF(F16&gt;0, C16/F16, 0)</f>
        <v>0</v>
      </c>
      <c r="D20" s="45">
        <f>IF(F16&gt;0, D16/F16, 0)</f>
        <v>0</v>
      </c>
      <c r="E20" s="45">
        <f>IF(F16&gt;0, E16/F16, 0)</f>
        <v>1</v>
      </c>
      <c r="F20" s="46" t="s">
        <v>25</v>
      </c>
    </row>
    <row r="25" spans="2:6" ht="18.5" x14ac:dyDescent="0.45">
      <c r="B25" s="39" t="s">
        <v>292</v>
      </c>
    </row>
    <row r="27" spans="2:6" x14ac:dyDescent="0.35">
      <c r="B27" s="53" t="s">
        <v>285</v>
      </c>
    </row>
    <row r="28" spans="2:6" x14ac:dyDescent="0.35">
      <c r="B28" s="41" t="s">
        <v>4</v>
      </c>
      <c r="C28" s="41" t="s">
        <v>286</v>
      </c>
      <c r="D28" s="41" t="s">
        <v>287</v>
      </c>
      <c r="E28" s="41" t="s">
        <v>288</v>
      </c>
      <c r="F28" s="41" t="s">
        <v>289</v>
      </c>
    </row>
    <row r="29" spans="2:6" x14ac:dyDescent="0.35">
      <c r="B29" s="43" t="s">
        <v>21</v>
      </c>
      <c r="C29" s="44">
        <f>COUNTIFS('Recommendations'!E:E,"Profile 1",'Recommendations'!P:P,"=Resolved")</f>
        <v>0</v>
      </c>
      <c r="D29" s="44">
        <f>COUNTIFS('Recommendations'!E:E,"=Profile 1",'Recommendations'!P:P,"=Testing")</f>
        <v>0</v>
      </c>
      <c r="E29" s="44">
        <f>COUNTIFS('Recommendations'!E:E,"=Profile 1",'Recommendations'!P:P,"=Outstanding")</f>
        <v>29</v>
      </c>
      <c r="F29" s="44">
        <f>SUM(C29:E29)</f>
        <v>29</v>
      </c>
    </row>
    <row r="31" spans="2:6" x14ac:dyDescent="0.35">
      <c r="B31" s="53" t="s">
        <v>291</v>
      </c>
    </row>
    <row r="32" spans="2:6" x14ac:dyDescent="0.35">
      <c r="B32" s="54" t="s">
        <v>4</v>
      </c>
      <c r="C32" s="54" t="s">
        <v>286</v>
      </c>
      <c r="D32" s="54" t="s">
        <v>287</v>
      </c>
      <c r="E32" s="54" t="s">
        <v>288</v>
      </c>
      <c r="F32" s="54" t="s">
        <v>25</v>
      </c>
    </row>
    <row r="33" spans="2:6" x14ac:dyDescent="0.35">
      <c r="B33" s="43" t="s">
        <v>21</v>
      </c>
      <c r="C33" s="45">
        <f>IF(F29&gt;0, C29/F29, 0)</f>
        <v>0</v>
      </c>
      <c r="D33" s="45">
        <f>IF(F29&gt;0, D29/F29, 0)</f>
        <v>0</v>
      </c>
      <c r="E33" s="45">
        <f>IF(F29&gt;0, E29/F29, 0)</f>
        <v>1</v>
      </c>
      <c r="F33" s="46" t="s">
        <v>25</v>
      </c>
    </row>
    <row r="38" spans="2:6" ht="18.5" x14ac:dyDescent="0.45">
      <c r="B38" s="39" t="s">
        <v>293</v>
      </c>
    </row>
    <row r="40" spans="2:6" x14ac:dyDescent="0.35">
      <c r="B40" s="53" t="s">
        <v>285</v>
      </c>
    </row>
    <row r="41" spans="2:6" x14ac:dyDescent="0.35">
      <c r="B41" s="41" t="s">
        <v>7</v>
      </c>
      <c r="C41" s="41" t="s">
        <v>286</v>
      </c>
      <c r="D41" s="41" t="s">
        <v>287</v>
      </c>
      <c r="E41" s="41" t="s">
        <v>288</v>
      </c>
      <c r="F41" s="41" t="s">
        <v>289</v>
      </c>
    </row>
    <row r="42" spans="2:6" x14ac:dyDescent="0.35">
      <c r="B42" s="43" t="s">
        <v>294</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295</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296</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297</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298</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29</v>
      </c>
      <c r="F47" s="44">
        <f t="shared" si="0"/>
        <v>29</v>
      </c>
    </row>
    <row r="49" spans="2:6" x14ac:dyDescent="0.35">
      <c r="B49" s="53" t="s">
        <v>291</v>
      </c>
    </row>
    <row r="50" spans="2:6" x14ac:dyDescent="0.35">
      <c r="B50" s="54" t="s">
        <v>7</v>
      </c>
      <c r="C50" s="54" t="s">
        <v>286</v>
      </c>
      <c r="D50" s="54" t="s">
        <v>287</v>
      </c>
      <c r="E50" s="54" t="s">
        <v>288</v>
      </c>
      <c r="F50" s="54" t="s">
        <v>25</v>
      </c>
    </row>
    <row r="51" spans="2:6" x14ac:dyDescent="0.35">
      <c r="B51" s="43" t="s">
        <v>294</v>
      </c>
      <c r="C51" s="45">
        <f t="shared" ref="C51:C56" si="1">IF(F42&gt;0, C42/F42, 0)</f>
        <v>0</v>
      </c>
      <c r="D51" s="45">
        <f t="shared" ref="D51:D56" si="2">IF(F42&gt;0, D42/F42, 0)</f>
        <v>0</v>
      </c>
      <c r="E51" s="45">
        <f t="shared" ref="E51:E56" si="3">IF(F42&gt;0, E42/F42, 0)</f>
        <v>0</v>
      </c>
      <c r="F51" s="46" t="s">
        <v>25</v>
      </c>
    </row>
    <row r="52" spans="2:6" x14ac:dyDescent="0.35">
      <c r="B52" s="43" t="s">
        <v>295</v>
      </c>
      <c r="C52" s="45">
        <f t="shared" si="1"/>
        <v>0</v>
      </c>
      <c r="D52" s="45">
        <f t="shared" si="2"/>
        <v>0</v>
      </c>
      <c r="E52" s="45">
        <f t="shared" si="3"/>
        <v>0</v>
      </c>
      <c r="F52" s="46" t="s">
        <v>25</v>
      </c>
    </row>
    <row r="53" spans="2:6" x14ac:dyDescent="0.35">
      <c r="B53" s="43" t="s">
        <v>296</v>
      </c>
      <c r="C53" s="45">
        <f t="shared" si="1"/>
        <v>0</v>
      </c>
      <c r="D53" s="45">
        <f t="shared" si="2"/>
        <v>0</v>
      </c>
      <c r="E53" s="45">
        <f t="shared" si="3"/>
        <v>0</v>
      </c>
      <c r="F53" s="46" t="s">
        <v>25</v>
      </c>
    </row>
    <row r="54" spans="2:6" x14ac:dyDescent="0.35">
      <c r="B54" s="43" t="s">
        <v>297</v>
      </c>
      <c r="C54" s="45">
        <f t="shared" si="1"/>
        <v>0</v>
      </c>
      <c r="D54" s="45">
        <f t="shared" si="2"/>
        <v>0</v>
      </c>
      <c r="E54" s="45">
        <f t="shared" si="3"/>
        <v>0</v>
      </c>
      <c r="F54" s="46" t="s">
        <v>25</v>
      </c>
    </row>
    <row r="55" spans="2:6" x14ac:dyDescent="0.35">
      <c r="B55" s="43" t="s">
        <v>298</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299</v>
      </c>
    </row>
    <row r="63" spans="2:6" x14ac:dyDescent="0.35">
      <c r="B63" s="53" t="s">
        <v>285</v>
      </c>
    </row>
    <row r="64" spans="2:6" x14ac:dyDescent="0.35">
      <c r="B64" s="41" t="s">
        <v>3</v>
      </c>
      <c r="C64" s="41" t="s">
        <v>286</v>
      </c>
      <c r="D64" s="41" t="s">
        <v>287</v>
      </c>
      <c r="E64" s="41" t="s">
        <v>288</v>
      </c>
      <c r="F64" s="41" t="s">
        <v>289</v>
      </c>
    </row>
    <row r="65" spans="2:6" x14ac:dyDescent="0.35">
      <c r="B65" s="43" t="s">
        <v>44</v>
      </c>
      <c r="C65" s="44">
        <f>COUNTIFS('Recommendations'!D:D,"Automated",'Recommendations'!P:P,"=Resolved")</f>
        <v>0</v>
      </c>
      <c r="D65" s="44">
        <f>COUNTIFS('Recommendations'!D:D,"=Automated",'Recommendations'!P:P,"=Testing")</f>
        <v>0</v>
      </c>
      <c r="E65" s="44">
        <f>COUNTIFS('Recommendations'!D:D,"=Automated",'Recommendations'!P:P,"=Outstanding")</f>
        <v>1</v>
      </c>
      <c r="F65" s="44">
        <f>SUM(C65:E65)</f>
        <v>1</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28</v>
      </c>
      <c r="F66" s="44">
        <f>SUM(C66:E66)</f>
        <v>28</v>
      </c>
    </row>
    <row r="68" spans="2:6" x14ac:dyDescent="0.35">
      <c r="B68" s="53" t="s">
        <v>291</v>
      </c>
    </row>
    <row r="69" spans="2:6" x14ac:dyDescent="0.35">
      <c r="B69" s="54" t="s">
        <v>3</v>
      </c>
      <c r="C69" s="54" t="s">
        <v>286</v>
      </c>
      <c r="D69" s="54" t="s">
        <v>287</v>
      </c>
      <c r="E69" s="54" t="s">
        <v>288</v>
      </c>
      <c r="F69" s="54" t="s">
        <v>25</v>
      </c>
    </row>
    <row r="70" spans="2:6" x14ac:dyDescent="0.35">
      <c r="B70" s="43" t="s">
        <v>44</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300</v>
      </c>
    </row>
    <row r="78" spans="2:6" x14ac:dyDescent="0.35">
      <c r="B78" s="53" t="s">
        <v>285</v>
      </c>
    </row>
    <row r="79" spans="2:6" x14ac:dyDescent="0.35">
      <c r="B79" s="41" t="s">
        <v>5</v>
      </c>
      <c r="C79" s="41" t="s">
        <v>286</v>
      </c>
      <c r="D79" s="41" t="s">
        <v>287</v>
      </c>
      <c r="E79" s="41" t="s">
        <v>288</v>
      </c>
      <c r="F79" s="41" t="s">
        <v>289</v>
      </c>
    </row>
    <row r="80" spans="2:6" x14ac:dyDescent="0.35">
      <c r="B80" s="43" t="s">
        <v>301</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302</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303</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304</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29</v>
      </c>
      <c r="F84" s="44">
        <f>SUM(C84:E84)</f>
        <v>29</v>
      </c>
    </row>
    <row r="86" spans="2:6" x14ac:dyDescent="0.35">
      <c r="B86" s="53" t="s">
        <v>291</v>
      </c>
    </row>
    <row r="87" spans="2:6" x14ac:dyDescent="0.35">
      <c r="B87" s="54" t="s">
        <v>5</v>
      </c>
      <c r="C87" s="54" t="s">
        <v>286</v>
      </c>
      <c r="D87" s="54" t="s">
        <v>287</v>
      </c>
      <c r="E87" s="54" t="s">
        <v>288</v>
      </c>
      <c r="F87" s="54" t="s">
        <v>25</v>
      </c>
    </row>
    <row r="88" spans="2:6" x14ac:dyDescent="0.35">
      <c r="B88" s="43" t="s">
        <v>301</v>
      </c>
      <c r="C88" s="45">
        <f>IF(F80&gt;0, C80/F80, 0)</f>
        <v>0</v>
      </c>
      <c r="D88" s="45">
        <f>IF(F80&gt;0, D80/F80, 0)</f>
        <v>0</v>
      </c>
      <c r="E88" s="45">
        <f>IF(F80&gt;0, E80/F80, 0)</f>
        <v>0</v>
      </c>
      <c r="F88" s="46" t="s">
        <v>25</v>
      </c>
    </row>
    <row r="89" spans="2:6" x14ac:dyDescent="0.35">
      <c r="B89" s="43" t="s">
        <v>302</v>
      </c>
      <c r="C89" s="45">
        <f>IF(F81&gt;0, C81/F81, 0)</f>
        <v>0</v>
      </c>
      <c r="D89" s="45">
        <f>IF(F81&gt;0, D81/F81, 0)</f>
        <v>0</v>
      </c>
      <c r="E89" s="45">
        <f>IF(F81&gt;0, E81/F81, 0)</f>
        <v>0</v>
      </c>
      <c r="F89" s="46" t="s">
        <v>25</v>
      </c>
    </row>
    <row r="90" spans="2:6" x14ac:dyDescent="0.35">
      <c r="B90" s="43" t="s">
        <v>303</v>
      </c>
      <c r="C90" s="45">
        <f>IF(F82&gt;0, C82/F82, 0)</f>
        <v>0</v>
      </c>
      <c r="D90" s="45">
        <f>IF(F82&gt;0, D82/F82, 0)</f>
        <v>0</v>
      </c>
      <c r="E90" s="45">
        <f>IF(F82&gt;0, E82/F82, 0)</f>
        <v>0</v>
      </c>
      <c r="F90" s="46" t="s">
        <v>25</v>
      </c>
    </row>
    <row r="91" spans="2:6" x14ac:dyDescent="0.35">
      <c r="B91" s="43" t="s">
        <v>304</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305</v>
      </c>
    </row>
    <row r="99" spans="2:6" x14ac:dyDescent="0.35">
      <c r="B99" s="53" t="s">
        <v>285</v>
      </c>
    </row>
    <row r="100" spans="2:6" x14ac:dyDescent="0.35">
      <c r="B100" s="41" t="s">
        <v>306</v>
      </c>
      <c r="C100" s="41" t="s">
        <v>286</v>
      </c>
      <c r="D100" s="41" t="s">
        <v>287</v>
      </c>
      <c r="E100" s="41" t="s">
        <v>288</v>
      </c>
      <c r="F100" s="41" t="s">
        <v>289</v>
      </c>
    </row>
    <row r="101" spans="2:6" x14ac:dyDescent="0.35">
      <c r="B101" s="43" t="s">
        <v>307</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308</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309</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29</v>
      </c>
      <c r="F104" s="44">
        <f>SUM(C104:E104)</f>
        <v>29</v>
      </c>
    </row>
    <row r="106" spans="2:6" x14ac:dyDescent="0.35">
      <c r="B106" s="53" t="s">
        <v>291</v>
      </c>
    </row>
    <row r="107" spans="2:6" x14ac:dyDescent="0.35">
      <c r="B107" s="54" t="s">
        <v>306</v>
      </c>
      <c r="C107" s="54" t="s">
        <v>286</v>
      </c>
      <c r="D107" s="54" t="s">
        <v>287</v>
      </c>
      <c r="E107" s="54" t="s">
        <v>288</v>
      </c>
      <c r="F107" s="54" t="s">
        <v>25</v>
      </c>
    </row>
    <row r="108" spans="2:6" x14ac:dyDescent="0.35">
      <c r="B108" s="43" t="s">
        <v>307</v>
      </c>
      <c r="C108" s="45">
        <f>IF(F101&gt;0, C101/F101, 0)</f>
        <v>0</v>
      </c>
      <c r="D108" s="45">
        <f>IF(F101&gt;0, D101/F101, 0)</f>
        <v>0</v>
      </c>
      <c r="E108" s="45">
        <f>IF(F101&gt;0, E101/F101, 0)</f>
        <v>0</v>
      </c>
      <c r="F108" s="46" t="s">
        <v>25</v>
      </c>
    </row>
    <row r="109" spans="2:6" x14ac:dyDescent="0.35">
      <c r="B109" s="43" t="s">
        <v>308</v>
      </c>
      <c r="C109" s="45">
        <f>IF(F102&gt;0, C102/F102, 0)</f>
        <v>0</v>
      </c>
      <c r="D109" s="45">
        <f>IF(F102&gt;0, D102/F102, 0)</f>
        <v>0</v>
      </c>
      <c r="E109" s="45">
        <f>IF(F102&gt;0, E102/F102, 0)</f>
        <v>0</v>
      </c>
      <c r="F109" s="46" t="s">
        <v>25</v>
      </c>
    </row>
    <row r="110" spans="2:6" x14ac:dyDescent="0.35">
      <c r="B110" s="43" t="s">
        <v>309</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310</v>
      </c>
      <c r="J116" s="39" t="s">
        <v>311</v>
      </c>
    </row>
    <row r="117" spans="2:15" x14ac:dyDescent="0.35">
      <c r="B117" s="41" t="s">
        <v>7</v>
      </c>
      <c r="C117" s="112" t="s">
        <v>312</v>
      </c>
      <c r="D117" s="112"/>
      <c r="E117" s="41" t="s">
        <v>278</v>
      </c>
      <c r="F117" s="41" t="s">
        <v>286</v>
      </c>
      <c r="G117" s="112" t="s">
        <v>313</v>
      </c>
      <c r="H117" s="112"/>
      <c r="J117" s="41" t="s">
        <v>7</v>
      </c>
      <c r="K117" s="41" t="s">
        <v>301</v>
      </c>
      <c r="L117" s="41" t="s">
        <v>302</v>
      </c>
      <c r="M117" s="41" t="s">
        <v>303</v>
      </c>
      <c r="N117" s="41" t="s">
        <v>304</v>
      </c>
      <c r="O117" s="41" t="s">
        <v>22</v>
      </c>
    </row>
    <row r="118" spans="2:15" x14ac:dyDescent="0.35">
      <c r="B118" s="47" t="s">
        <v>294</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294</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295</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295</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296</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296</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297</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297</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298</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298</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29</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29</v>
      </c>
    </row>
    <row r="130" spans="2:24" ht="21" x14ac:dyDescent="0.5">
      <c r="B130" s="39" t="s">
        <v>314</v>
      </c>
      <c r="P130" s="56" t="s">
        <v>315</v>
      </c>
    </row>
    <row r="132" spans="2:24" ht="60" customHeight="1" x14ac:dyDescent="0.35">
      <c r="B132" s="115" t="s">
        <v>316</v>
      </c>
      <c r="C132" s="108"/>
      <c r="D132" s="108"/>
      <c r="E132" s="108"/>
      <c r="F132" s="108"/>
      <c r="P132" s="115" t="s">
        <v>317</v>
      </c>
      <c r="Q132" s="108"/>
      <c r="R132" s="108"/>
      <c r="S132" s="108"/>
      <c r="T132" s="108"/>
      <c r="U132" s="108"/>
      <c r="V132" s="108"/>
      <c r="W132" s="108"/>
    </row>
    <row r="134" spans="2:24" ht="30" customHeight="1" x14ac:dyDescent="0.35">
      <c r="P134" s="57" t="s">
        <v>318</v>
      </c>
      <c r="Q134" s="58">
        <f>C16</f>
        <v>0</v>
      </c>
      <c r="R134" s="59"/>
      <c r="S134" s="58">
        <f>C80</f>
        <v>0</v>
      </c>
      <c r="T134" s="59"/>
      <c r="U134" s="58">
        <f>C81</f>
        <v>0</v>
      </c>
      <c r="V134" s="59"/>
      <c r="W134" s="58">
        <f>C82</f>
        <v>0</v>
      </c>
      <c r="X134" s="59"/>
    </row>
    <row r="135" spans="2:24" ht="35" customHeight="1" x14ac:dyDescent="0.35">
      <c r="P135" s="60" t="s">
        <v>319</v>
      </c>
      <c r="Q135" s="60" t="s">
        <v>320</v>
      </c>
      <c r="R135" s="60" t="s">
        <v>321</v>
      </c>
      <c r="S135" s="60" t="s">
        <v>322</v>
      </c>
      <c r="T135" s="60" t="s">
        <v>323</v>
      </c>
      <c r="U135" s="60" t="s">
        <v>324</v>
      </c>
      <c r="V135" s="60" t="s">
        <v>325</v>
      </c>
      <c r="W135" s="60" t="s">
        <v>326</v>
      </c>
      <c r="X135" s="60" t="s">
        <v>327</v>
      </c>
    </row>
    <row r="136" spans="2:24" x14ac:dyDescent="0.35">
      <c r="O136" s="61" t="s">
        <v>328</v>
      </c>
      <c r="P136" s="62" t="s">
        <v>329</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330</v>
      </c>
      <c r="P171" s="56" t="s">
        <v>331</v>
      </c>
    </row>
    <row r="173" spans="2:24" ht="45" customHeight="1" x14ac:dyDescent="0.35">
      <c r="B173" s="115" t="s">
        <v>332</v>
      </c>
      <c r="C173" s="108"/>
      <c r="D173" s="108"/>
      <c r="E173" s="108"/>
      <c r="F173" s="108"/>
      <c r="P173" s="115" t="s">
        <v>333</v>
      </c>
      <c r="Q173" s="108"/>
      <c r="R173" s="108"/>
      <c r="S173" s="108"/>
      <c r="T173" s="108"/>
      <c r="U173" s="108"/>
    </row>
    <row r="174" spans="2:24" ht="35" customHeight="1" x14ac:dyDescent="0.35">
      <c r="P174" s="112" t="s">
        <v>334</v>
      </c>
      <c r="Q174" s="112"/>
      <c r="R174" s="112" t="s">
        <v>335</v>
      </c>
      <c r="S174" s="112"/>
      <c r="T174" s="112"/>
    </row>
    <row r="175" spans="2:24" ht="30" customHeight="1" x14ac:dyDescent="0.35">
      <c r="P175" s="116">
        <v>0</v>
      </c>
      <c r="Q175" s="117"/>
      <c r="R175" s="118" t="s">
        <v>336</v>
      </c>
      <c r="S175" s="119"/>
      <c r="T175" s="119"/>
    </row>
    <row r="178" spans="16:22" ht="25" customHeight="1" x14ac:dyDescent="0.35">
      <c r="P178" s="65" t="s">
        <v>319</v>
      </c>
      <c r="Q178" s="65" t="s">
        <v>337</v>
      </c>
      <c r="R178" s="65" t="s">
        <v>338</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207</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4"/>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30"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c r="N3" s="5" t="s">
        <v>34</v>
      </c>
      <c r="O3" s="5" t="s">
        <v>35</v>
      </c>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c r="N4" s="5" t="s">
        <v>40</v>
      </c>
      <c r="O4" s="5" t="s">
        <v>41</v>
      </c>
      <c r="P4" s="4" t="str">
        <f t="shared" si="0"/>
        <v>Outstanding</v>
      </c>
      <c r="Q4" s="13" t="s">
        <v>25</v>
      </c>
    </row>
    <row r="5" spans="1:17" ht="60" customHeight="1" x14ac:dyDescent="0.35">
      <c r="A5" s="11" t="s">
        <v>17</v>
      </c>
      <c r="B5" s="2" t="s">
        <v>42</v>
      </c>
      <c r="C5" s="1" t="s">
        <v>43</v>
      </c>
      <c r="D5" s="3" t="s">
        <v>44</v>
      </c>
      <c r="E5" s="3" t="s">
        <v>21</v>
      </c>
      <c r="F5" s="4" t="s">
        <v>22</v>
      </c>
      <c r="G5" s="4" t="s">
        <v>23</v>
      </c>
      <c r="H5" s="4" t="s">
        <v>24</v>
      </c>
      <c r="I5" s="4" t="s">
        <v>25</v>
      </c>
      <c r="J5" s="5" t="s">
        <v>25</v>
      </c>
      <c r="K5" s="5" t="s">
        <v>45</v>
      </c>
      <c r="L5" s="5" t="s">
        <v>46</v>
      </c>
      <c r="M5" s="5"/>
      <c r="N5" s="5" t="s">
        <v>47</v>
      </c>
      <c r="O5" s="5" t="s">
        <v>48</v>
      </c>
      <c r="P5" s="4" t="str">
        <f t="shared" si="0"/>
        <v>Outstanding</v>
      </c>
      <c r="Q5" s="13" t="s">
        <v>25</v>
      </c>
    </row>
    <row r="6" spans="1:17" ht="60" customHeight="1" x14ac:dyDescent="0.35">
      <c r="A6" s="11" t="s">
        <v>17</v>
      </c>
      <c r="B6" s="2" t="s">
        <v>49</v>
      </c>
      <c r="C6" s="1" t="s">
        <v>50</v>
      </c>
      <c r="D6" s="3" t="s">
        <v>20</v>
      </c>
      <c r="E6" s="3" t="s">
        <v>21</v>
      </c>
      <c r="F6" s="4" t="s">
        <v>22</v>
      </c>
      <c r="G6" s="4" t="s">
        <v>23</v>
      </c>
      <c r="H6" s="4" t="s">
        <v>24</v>
      </c>
      <c r="I6" s="4" t="s">
        <v>25</v>
      </c>
      <c r="J6" s="5" t="s">
        <v>25</v>
      </c>
      <c r="K6" s="5" t="s">
        <v>51</v>
      </c>
      <c r="L6" s="5" t="s">
        <v>52</v>
      </c>
      <c r="M6" s="5"/>
      <c r="N6" s="5" t="s">
        <v>53</v>
      </c>
      <c r="O6" s="5" t="s">
        <v>54</v>
      </c>
      <c r="P6" s="4" t="str">
        <f t="shared" si="0"/>
        <v>Outstanding</v>
      </c>
      <c r="Q6" s="13" t="s">
        <v>25</v>
      </c>
    </row>
    <row r="7" spans="1:17" ht="60" customHeight="1" x14ac:dyDescent="0.35">
      <c r="A7" s="11" t="s">
        <v>17</v>
      </c>
      <c r="B7" s="2" t="s">
        <v>55</v>
      </c>
      <c r="C7" s="1" t="s">
        <v>56</v>
      </c>
      <c r="D7" s="3" t="s">
        <v>20</v>
      </c>
      <c r="E7" s="3" t="s">
        <v>21</v>
      </c>
      <c r="F7" s="4" t="s">
        <v>22</v>
      </c>
      <c r="G7" s="4" t="s">
        <v>23</v>
      </c>
      <c r="H7" s="4" t="s">
        <v>24</v>
      </c>
      <c r="I7" s="4" t="s">
        <v>25</v>
      </c>
      <c r="J7" s="5" t="s">
        <v>25</v>
      </c>
      <c r="K7" s="5" t="s">
        <v>57</v>
      </c>
      <c r="L7" s="5" t="s">
        <v>58</v>
      </c>
      <c r="M7" s="5"/>
      <c r="N7" s="5" t="s">
        <v>59</v>
      </c>
      <c r="O7" s="5" t="s">
        <v>60</v>
      </c>
      <c r="P7" s="4" t="str">
        <f t="shared" si="0"/>
        <v>Outstanding</v>
      </c>
      <c r="Q7" s="13" t="s">
        <v>25</v>
      </c>
    </row>
    <row r="8" spans="1:17" ht="60" customHeight="1" x14ac:dyDescent="0.35">
      <c r="A8" s="11" t="s">
        <v>17</v>
      </c>
      <c r="B8" s="2" t="s">
        <v>61</v>
      </c>
      <c r="C8" s="1" t="s">
        <v>62</v>
      </c>
      <c r="D8" s="3" t="s">
        <v>20</v>
      </c>
      <c r="E8" s="3" t="s">
        <v>21</v>
      </c>
      <c r="F8" s="4" t="s">
        <v>22</v>
      </c>
      <c r="G8" s="4" t="s">
        <v>23</v>
      </c>
      <c r="H8" s="4" t="s">
        <v>24</v>
      </c>
      <c r="I8" s="4" t="s">
        <v>25</v>
      </c>
      <c r="J8" s="5" t="s">
        <v>25</v>
      </c>
      <c r="K8" s="5" t="s">
        <v>63</v>
      </c>
      <c r="L8" s="5" t="s">
        <v>64</v>
      </c>
      <c r="M8" s="5"/>
      <c r="N8" s="5" t="s">
        <v>65</v>
      </c>
      <c r="O8" s="5" t="s">
        <v>66</v>
      </c>
      <c r="P8" s="4" t="str">
        <f t="shared" si="0"/>
        <v>Outstanding</v>
      </c>
      <c r="Q8" s="13" t="s">
        <v>25</v>
      </c>
    </row>
    <row r="9" spans="1:17" ht="60" customHeight="1" x14ac:dyDescent="0.35">
      <c r="A9" s="11" t="s">
        <v>17</v>
      </c>
      <c r="B9" s="2" t="s">
        <v>67</v>
      </c>
      <c r="C9" s="1" t="s">
        <v>68</v>
      </c>
      <c r="D9" s="3" t="s">
        <v>20</v>
      </c>
      <c r="E9" s="3" t="s">
        <v>21</v>
      </c>
      <c r="F9" s="4" t="s">
        <v>22</v>
      </c>
      <c r="G9" s="4" t="s">
        <v>23</v>
      </c>
      <c r="H9" s="4" t="s">
        <v>24</v>
      </c>
      <c r="I9" s="4" t="s">
        <v>25</v>
      </c>
      <c r="J9" s="5" t="s">
        <v>25</v>
      </c>
      <c r="K9" s="5" t="s">
        <v>69</v>
      </c>
      <c r="L9" s="5" t="s">
        <v>70</v>
      </c>
      <c r="M9" s="5"/>
      <c r="N9" s="5" t="s">
        <v>71</v>
      </c>
      <c r="O9" s="5" t="s">
        <v>72</v>
      </c>
      <c r="P9" s="4" t="str">
        <f t="shared" si="0"/>
        <v>Outstanding</v>
      </c>
      <c r="Q9" s="13" t="s">
        <v>25</v>
      </c>
    </row>
    <row r="10" spans="1:17" ht="60" customHeight="1" x14ac:dyDescent="0.35">
      <c r="A10" s="11" t="s">
        <v>73</v>
      </c>
      <c r="B10" s="2" t="s">
        <v>74</v>
      </c>
      <c r="C10" s="1" t="s">
        <v>75</v>
      </c>
      <c r="D10" s="3" t="s">
        <v>20</v>
      </c>
      <c r="E10" s="3" t="s">
        <v>21</v>
      </c>
      <c r="F10" s="4" t="s">
        <v>22</v>
      </c>
      <c r="G10" s="4" t="s">
        <v>23</v>
      </c>
      <c r="H10" s="4" t="s">
        <v>24</v>
      </c>
      <c r="I10" s="4" t="s">
        <v>25</v>
      </c>
      <c r="J10" s="5" t="s">
        <v>25</v>
      </c>
      <c r="K10" s="5" t="s">
        <v>76</v>
      </c>
      <c r="L10" s="5" t="s">
        <v>77</v>
      </c>
      <c r="M10" s="5"/>
      <c r="N10" s="5" t="s">
        <v>78</v>
      </c>
      <c r="O10" s="5" t="s">
        <v>79</v>
      </c>
      <c r="P10" s="4" t="str">
        <f t="shared" si="0"/>
        <v>Outstanding</v>
      </c>
      <c r="Q10" s="13" t="s">
        <v>25</v>
      </c>
    </row>
    <row r="11" spans="1:17" ht="60" customHeight="1" x14ac:dyDescent="0.35">
      <c r="A11" s="11" t="s">
        <v>73</v>
      </c>
      <c r="B11" s="2" t="s">
        <v>80</v>
      </c>
      <c r="C11" s="1" t="s">
        <v>81</v>
      </c>
      <c r="D11" s="3" t="s">
        <v>20</v>
      </c>
      <c r="E11" s="3" t="s">
        <v>21</v>
      </c>
      <c r="F11" s="4" t="s">
        <v>22</v>
      </c>
      <c r="G11" s="4" t="s">
        <v>23</v>
      </c>
      <c r="H11" s="4" t="s">
        <v>24</v>
      </c>
      <c r="I11" s="4" t="s">
        <v>25</v>
      </c>
      <c r="J11" s="5" t="s">
        <v>25</v>
      </c>
      <c r="K11" s="5" t="s">
        <v>82</v>
      </c>
      <c r="L11" s="5" t="s">
        <v>83</v>
      </c>
      <c r="M11" s="5"/>
      <c r="N11" s="5" t="s">
        <v>84</v>
      </c>
      <c r="O11" s="5" t="s">
        <v>85</v>
      </c>
      <c r="P11" s="4" t="str">
        <f t="shared" si="0"/>
        <v>Outstanding</v>
      </c>
      <c r="Q11" s="13" t="s">
        <v>25</v>
      </c>
    </row>
    <row r="12" spans="1:17" ht="60" customHeight="1" x14ac:dyDescent="0.35">
      <c r="A12" s="11" t="s">
        <v>73</v>
      </c>
      <c r="B12" s="2" t="s">
        <v>86</v>
      </c>
      <c r="C12" s="1" t="s">
        <v>87</v>
      </c>
      <c r="D12" s="3" t="s">
        <v>20</v>
      </c>
      <c r="E12" s="3" t="s">
        <v>21</v>
      </c>
      <c r="F12" s="4" t="s">
        <v>22</v>
      </c>
      <c r="G12" s="4" t="s">
        <v>23</v>
      </c>
      <c r="H12" s="4" t="s">
        <v>24</v>
      </c>
      <c r="I12" s="4" t="s">
        <v>25</v>
      </c>
      <c r="J12" s="5" t="s">
        <v>25</v>
      </c>
      <c r="K12" s="5" t="s">
        <v>88</v>
      </c>
      <c r="L12" s="5" t="s">
        <v>89</v>
      </c>
      <c r="M12" s="5"/>
      <c r="N12" s="5" t="s">
        <v>90</v>
      </c>
      <c r="O12" s="5" t="s">
        <v>91</v>
      </c>
      <c r="P12" s="4" t="str">
        <f t="shared" si="0"/>
        <v>Outstanding</v>
      </c>
      <c r="Q12" s="13" t="s">
        <v>25</v>
      </c>
    </row>
    <row r="13" spans="1:17" ht="60" customHeight="1" x14ac:dyDescent="0.35">
      <c r="A13" s="11" t="s">
        <v>73</v>
      </c>
      <c r="B13" s="2" t="s">
        <v>92</v>
      </c>
      <c r="C13" s="1" t="s">
        <v>93</v>
      </c>
      <c r="D13" s="3" t="s">
        <v>20</v>
      </c>
      <c r="E13" s="3" t="s">
        <v>21</v>
      </c>
      <c r="F13" s="4" t="s">
        <v>22</v>
      </c>
      <c r="G13" s="4" t="s">
        <v>23</v>
      </c>
      <c r="H13" s="4" t="s">
        <v>24</v>
      </c>
      <c r="I13" s="4" t="s">
        <v>25</v>
      </c>
      <c r="J13" s="5" t="s">
        <v>25</v>
      </c>
      <c r="K13" s="5" t="s">
        <v>94</v>
      </c>
      <c r="L13" s="5" t="s">
        <v>95</v>
      </c>
      <c r="M13" s="5"/>
      <c r="N13" s="5" t="s">
        <v>96</v>
      </c>
      <c r="O13" s="5" t="s">
        <v>97</v>
      </c>
      <c r="P13" s="4" t="str">
        <f t="shared" si="0"/>
        <v>Outstanding</v>
      </c>
      <c r="Q13" s="13" t="s">
        <v>25</v>
      </c>
    </row>
    <row r="14" spans="1:17" ht="60" customHeight="1" x14ac:dyDescent="0.35">
      <c r="A14" s="11" t="s">
        <v>98</v>
      </c>
      <c r="B14" s="2" t="s">
        <v>99</v>
      </c>
      <c r="C14" s="1" t="s">
        <v>100</v>
      </c>
      <c r="D14" s="3" t="s">
        <v>20</v>
      </c>
      <c r="E14" s="3" t="s">
        <v>21</v>
      </c>
      <c r="F14" s="4" t="s">
        <v>22</v>
      </c>
      <c r="G14" s="4" t="s">
        <v>23</v>
      </c>
      <c r="H14" s="4" t="s">
        <v>24</v>
      </c>
      <c r="I14" s="4" t="s">
        <v>25</v>
      </c>
      <c r="J14" s="5" t="s">
        <v>25</v>
      </c>
      <c r="K14" s="5" t="s">
        <v>101</v>
      </c>
      <c r="L14" s="5" t="s">
        <v>102</v>
      </c>
      <c r="M14" s="5"/>
      <c r="N14" s="5" t="s">
        <v>103</v>
      </c>
      <c r="O14" s="5"/>
      <c r="P14" s="4" t="str">
        <f t="shared" si="0"/>
        <v>Outstanding</v>
      </c>
      <c r="Q14" s="13" t="s">
        <v>25</v>
      </c>
    </row>
    <row r="15" spans="1:17" ht="60" customHeight="1" x14ac:dyDescent="0.35">
      <c r="A15" s="11" t="s">
        <v>98</v>
      </c>
      <c r="B15" s="2" t="s">
        <v>104</v>
      </c>
      <c r="C15" s="1" t="s">
        <v>105</v>
      </c>
      <c r="D15" s="3" t="s">
        <v>20</v>
      </c>
      <c r="E15" s="3" t="s">
        <v>21</v>
      </c>
      <c r="F15" s="4" t="s">
        <v>22</v>
      </c>
      <c r="G15" s="4" t="s">
        <v>23</v>
      </c>
      <c r="H15" s="4" t="s">
        <v>24</v>
      </c>
      <c r="I15" s="4" t="s">
        <v>25</v>
      </c>
      <c r="J15" s="5" t="s">
        <v>25</v>
      </c>
      <c r="K15" s="5" t="s">
        <v>106</v>
      </c>
      <c r="L15" s="5" t="s">
        <v>107</v>
      </c>
      <c r="M15" s="5"/>
      <c r="N15" s="5" t="s">
        <v>108</v>
      </c>
      <c r="O15" s="5" t="s">
        <v>109</v>
      </c>
      <c r="P15" s="4" t="str">
        <f t="shared" si="0"/>
        <v>Outstanding</v>
      </c>
      <c r="Q15" s="13" t="s">
        <v>25</v>
      </c>
    </row>
    <row r="16" spans="1:17" ht="60" customHeight="1" x14ac:dyDescent="0.35">
      <c r="A16" s="11" t="s">
        <v>98</v>
      </c>
      <c r="B16" s="2" t="s">
        <v>110</v>
      </c>
      <c r="C16" s="1" t="s">
        <v>111</v>
      </c>
      <c r="D16" s="3" t="s">
        <v>20</v>
      </c>
      <c r="E16" s="3" t="s">
        <v>21</v>
      </c>
      <c r="F16" s="4" t="s">
        <v>22</v>
      </c>
      <c r="G16" s="4" t="s">
        <v>23</v>
      </c>
      <c r="H16" s="4" t="s">
        <v>24</v>
      </c>
      <c r="I16" s="4" t="s">
        <v>25</v>
      </c>
      <c r="J16" s="5" t="s">
        <v>25</v>
      </c>
      <c r="K16" s="5" t="s">
        <v>112</v>
      </c>
      <c r="L16" s="5" t="s">
        <v>113</v>
      </c>
      <c r="M16" s="5" t="s">
        <v>114</v>
      </c>
      <c r="N16" s="5" t="s">
        <v>115</v>
      </c>
      <c r="O16" s="5" t="s">
        <v>116</v>
      </c>
      <c r="P16" s="4" t="str">
        <f t="shared" si="0"/>
        <v>Outstanding</v>
      </c>
      <c r="Q16" s="13" t="s">
        <v>25</v>
      </c>
    </row>
    <row r="17" spans="1:17" ht="60" customHeight="1" x14ac:dyDescent="0.35">
      <c r="A17" s="11" t="s">
        <v>117</v>
      </c>
      <c r="B17" s="2" t="s">
        <v>118</v>
      </c>
      <c r="C17" s="1" t="s">
        <v>119</v>
      </c>
      <c r="D17" s="3" t="s">
        <v>20</v>
      </c>
      <c r="E17" s="3" t="s">
        <v>21</v>
      </c>
      <c r="F17" s="4" t="s">
        <v>22</v>
      </c>
      <c r="G17" s="4" t="s">
        <v>23</v>
      </c>
      <c r="H17" s="4" t="s">
        <v>24</v>
      </c>
      <c r="I17" s="4" t="s">
        <v>25</v>
      </c>
      <c r="J17" s="5" t="s">
        <v>25</v>
      </c>
      <c r="K17" s="5" t="s">
        <v>120</v>
      </c>
      <c r="L17" s="5" t="s">
        <v>121</v>
      </c>
      <c r="M17" s="5" t="s">
        <v>122</v>
      </c>
      <c r="N17" s="5" t="s">
        <v>123</v>
      </c>
      <c r="O17" s="5"/>
      <c r="P17" s="4" t="str">
        <f t="shared" si="0"/>
        <v>Outstanding</v>
      </c>
      <c r="Q17" s="13" t="s">
        <v>25</v>
      </c>
    </row>
    <row r="18" spans="1:17" ht="60" customHeight="1" x14ac:dyDescent="0.35">
      <c r="A18" s="11" t="s">
        <v>117</v>
      </c>
      <c r="B18" s="2" t="s">
        <v>124</v>
      </c>
      <c r="C18" s="1" t="s">
        <v>125</v>
      </c>
      <c r="D18" s="3" t="s">
        <v>20</v>
      </c>
      <c r="E18" s="3" t="s">
        <v>21</v>
      </c>
      <c r="F18" s="4" t="s">
        <v>22</v>
      </c>
      <c r="G18" s="4" t="s">
        <v>23</v>
      </c>
      <c r="H18" s="4" t="s">
        <v>24</v>
      </c>
      <c r="I18" s="4" t="s">
        <v>25</v>
      </c>
      <c r="J18" s="5" t="s">
        <v>25</v>
      </c>
      <c r="K18" s="5" t="s">
        <v>126</v>
      </c>
      <c r="L18" s="5" t="s">
        <v>127</v>
      </c>
      <c r="M18" s="5" t="s">
        <v>128</v>
      </c>
      <c r="N18" s="5" t="s">
        <v>129</v>
      </c>
      <c r="O18" s="5"/>
      <c r="P18" s="4" t="str">
        <f t="shared" si="0"/>
        <v>Outstanding</v>
      </c>
      <c r="Q18" s="13" t="s">
        <v>25</v>
      </c>
    </row>
    <row r="19" spans="1:17" ht="60" customHeight="1" x14ac:dyDescent="0.35">
      <c r="A19" s="11" t="s">
        <v>117</v>
      </c>
      <c r="B19" s="2" t="s">
        <v>130</v>
      </c>
      <c r="C19" s="1" t="s">
        <v>131</v>
      </c>
      <c r="D19" s="3" t="s">
        <v>20</v>
      </c>
      <c r="E19" s="3" t="s">
        <v>21</v>
      </c>
      <c r="F19" s="4" t="s">
        <v>22</v>
      </c>
      <c r="G19" s="4" t="s">
        <v>23</v>
      </c>
      <c r="H19" s="4" t="s">
        <v>24</v>
      </c>
      <c r="I19" s="4" t="s">
        <v>25</v>
      </c>
      <c r="J19" s="5" t="s">
        <v>25</v>
      </c>
      <c r="K19" s="5" t="s">
        <v>132</v>
      </c>
      <c r="L19" s="5" t="s">
        <v>133</v>
      </c>
      <c r="M19" s="5" t="s">
        <v>134</v>
      </c>
      <c r="N19" s="5" t="s">
        <v>135</v>
      </c>
      <c r="O19" s="5" t="s">
        <v>136</v>
      </c>
      <c r="P19" s="4" t="str">
        <f t="shared" si="0"/>
        <v>Outstanding</v>
      </c>
      <c r="Q19" s="13" t="s">
        <v>25</v>
      </c>
    </row>
    <row r="20" spans="1:17" ht="60" customHeight="1" x14ac:dyDescent="0.35">
      <c r="A20" s="11" t="s">
        <v>117</v>
      </c>
      <c r="B20" s="2" t="s">
        <v>137</v>
      </c>
      <c r="C20" s="1" t="s">
        <v>138</v>
      </c>
      <c r="D20" s="3" t="s">
        <v>20</v>
      </c>
      <c r="E20" s="3" t="s">
        <v>21</v>
      </c>
      <c r="F20" s="4" t="s">
        <v>22</v>
      </c>
      <c r="G20" s="4" t="s">
        <v>23</v>
      </c>
      <c r="H20" s="4" t="s">
        <v>24</v>
      </c>
      <c r="I20" s="4" t="s">
        <v>25</v>
      </c>
      <c r="J20" s="5" t="s">
        <v>25</v>
      </c>
      <c r="K20" s="5" t="s">
        <v>139</v>
      </c>
      <c r="L20" s="5" t="s">
        <v>140</v>
      </c>
      <c r="M20" s="5"/>
      <c r="N20" s="5" t="s">
        <v>141</v>
      </c>
      <c r="O20" s="5"/>
      <c r="P20" s="4" t="str">
        <f t="shared" si="0"/>
        <v>Outstanding</v>
      </c>
      <c r="Q20" s="13" t="s">
        <v>25</v>
      </c>
    </row>
    <row r="21" spans="1:17" ht="60" customHeight="1" x14ac:dyDescent="0.35">
      <c r="A21" s="11" t="s">
        <v>117</v>
      </c>
      <c r="B21" s="2" t="s">
        <v>142</v>
      </c>
      <c r="C21" s="1" t="s">
        <v>143</v>
      </c>
      <c r="D21" s="3" t="s">
        <v>20</v>
      </c>
      <c r="E21" s="3" t="s">
        <v>21</v>
      </c>
      <c r="F21" s="4" t="s">
        <v>22</v>
      </c>
      <c r="G21" s="4" t="s">
        <v>23</v>
      </c>
      <c r="H21" s="4" t="s">
        <v>24</v>
      </c>
      <c r="I21" s="4" t="s">
        <v>25</v>
      </c>
      <c r="J21" s="5" t="s">
        <v>25</v>
      </c>
      <c r="K21" s="5" t="s">
        <v>144</v>
      </c>
      <c r="L21" s="5" t="s">
        <v>145</v>
      </c>
      <c r="M21" s="5" t="s">
        <v>146</v>
      </c>
      <c r="N21" s="5" t="s">
        <v>147</v>
      </c>
      <c r="O21" s="5"/>
      <c r="P21" s="4" t="str">
        <f t="shared" si="0"/>
        <v>Outstanding</v>
      </c>
      <c r="Q21" s="13" t="s">
        <v>25</v>
      </c>
    </row>
    <row r="22" spans="1:17" ht="60" customHeight="1" x14ac:dyDescent="0.35">
      <c r="A22" s="11" t="s">
        <v>117</v>
      </c>
      <c r="B22" s="2" t="s">
        <v>148</v>
      </c>
      <c r="C22" s="1" t="s">
        <v>149</v>
      </c>
      <c r="D22" s="3" t="s">
        <v>20</v>
      </c>
      <c r="E22" s="3" t="s">
        <v>21</v>
      </c>
      <c r="F22" s="4" t="s">
        <v>22</v>
      </c>
      <c r="G22" s="4" t="s">
        <v>23</v>
      </c>
      <c r="H22" s="4" t="s">
        <v>24</v>
      </c>
      <c r="I22" s="4" t="s">
        <v>25</v>
      </c>
      <c r="J22" s="5" t="s">
        <v>25</v>
      </c>
      <c r="K22" s="5" t="s">
        <v>150</v>
      </c>
      <c r="L22" s="5" t="s">
        <v>151</v>
      </c>
      <c r="M22" s="5" t="s">
        <v>152</v>
      </c>
      <c r="N22" s="5" t="s">
        <v>153</v>
      </c>
      <c r="O22" s="5"/>
      <c r="P22" s="4" t="str">
        <f t="shared" si="0"/>
        <v>Outstanding</v>
      </c>
      <c r="Q22" s="13" t="s">
        <v>25</v>
      </c>
    </row>
    <row r="23" spans="1:17" ht="60" customHeight="1" x14ac:dyDescent="0.35">
      <c r="A23" s="11" t="s">
        <v>117</v>
      </c>
      <c r="B23" s="2" t="s">
        <v>154</v>
      </c>
      <c r="C23" s="1" t="s">
        <v>155</v>
      </c>
      <c r="D23" s="3" t="s">
        <v>20</v>
      </c>
      <c r="E23" s="3" t="s">
        <v>21</v>
      </c>
      <c r="F23" s="4" t="s">
        <v>22</v>
      </c>
      <c r="G23" s="4" t="s">
        <v>23</v>
      </c>
      <c r="H23" s="4" t="s">
        <v>24</v>
      </c>
      <c r="I23" s="4" t="s">
        <v>25</v>
      </c>
      <c r="J23" s="5" t="s">
        <v>25</v>
      </c>
      <c r="K23" s="5" t="s">
        <v>156</v>
      </c>
      <c r="L23" s="5" t="s">
        <v>157</v>
      </c>
      <c r="M23" s="5"/>
      <c r="N23" s="5" t="s">
        <v>158</v>
      </c>
      <c r="O23" s="5"/>
      <c r="P23" s="4" t="str">
        <f t="shared" si="0"/>
        <v>Outstanding</v>
      </c>
      <c r="Q23" s="13" t="s">
        <v>25</v>
      </c>
    </row>
    <row r="24" spans="1:17" ht="60" customHeight="1" x14ac:dyDescent="0.35">
      <c r="A24" s="11" t="s">
        <v>117</v>
      </c>
      <c r="B24" s="2" t="s">
        <v>159</v>
      </c>
      <c r="C24" s="1" t="s">
        <v>160</v>
      </c>
      <c r="D24" s="3" t="s">
        <v>20</v>
      </c>
      <c r="E24" s="3" t="s">
        <v>21</v>
      </c>
      <c r="F24" s="4" t="s">
        <v>22</v>
      </c>
      <c r="G24" s="4" t="s">
        <v>23</v>
      </c>
      <c r="H24" s="4" t="s">
        <v>24</v>
      </c>
      <c r="I24" s="4" t="s">
        <v>25</v>
      </c>
      <c r="J24" s="5" t="s">
        <v>25</v>
      </c>
      <c r="K24" s="5" t="s">
        <v>161</v>
      </c>
      <c r="L24" s="5" t="s">
        <v>162</v>
      </c>
      <c r="M24" s="5" t="s">
        <v>163</v>
      </c>
      <c r="N24" s="5" t="s">
        <v>164</v>
      </c>
      <c r="O24" s="5"/>
      <c r="P24" s="4" t="str">
        <f t="shared" si="0"/>
        <v>Outstanding</v>
      </c>
      <c r="Q24" s="13" t="s">
        <v>25</v>
      </c>
    </row>
    <row r="25" spans="1:17" ht="60" customHeight="1" x14ac:dyDescent="0.35">
      <c r="A25" s="11" t="s">
        <v>165</v>
      </c>
      <c r="B25" s="2" t="s">
        <v>166</v>
      </c>
      <c r="C25" s="1" t="s">
        <v>167</v>
      </c>
      <c r="D25" s="3" t="s">
        <v>20</v>
      </c>
      <c r="E25" s="3" t="s">
        <v>21</v>
      </c>
      <c r="F25" s="4" t="s">
        <v>22</v>
      </c>
      <c r="G25" s="4" t="s">
        <v>23</v>
      </c>
      <c r="H25" s="4" t="s">
        <v>24</v>
      </c>
      <c r="I25" s="4" t="s">
        <v>25</v>
      </c>
      <c r="J25" s="5" t="s">
        <v>25</v>
      </c>
      <c r="K25" s="5" t="s">
        <v>168</v>
      </c>
      <c r="L25" s="5" t="s">
        <v>169</v>
      </c>
      <c r="M25" s="5"/>
      <c r="N25" s="5" t="s">
        <v>170</v>
      </c>
      <c r="O25" s="5"/>
      <c r="P25" s="4" t="str">
        <f t="shared" si="0"/>
        <v>Outstanding</v>
      </c>
      <c r="Q25" s="13" t="s">
        <v>25</v>
      </c>
    </row>
    <row r="26" spans="1:17" ht="60" customHeight="1" x14ac:dyDescent="0.35">
      <c r="A26" s="11" t="s">
        <v>171</v>
      </c>
      <c r="B26" s="2" t="s">
        <v>172</v>
      </c>
      <c r="C26" s="1" t="s">
        <v>173</v>
      </c>
      <c r="D26" s="3" t="s">
        <v>20</v>
      </c>
      <c r="E26" s="3" t="s">
        <v>21</v>
      </c>
      <c r="F26" s="4" t="s">
        <v>22</v>
      </c>
      <c r="G26" s="4" t="s">
        <v>23</v>
      </c>
      <c r="H26" s="4" t="s">
        <v>24</v>
      </c>
      <c r="I26" s="4" t="s">
        <v>25</v>
      </c>
      <c r="J26" s="5" t="s">
        <v>25</v>
      </c>
      <c r="K26" s="5" t="s">
        <v>174</v>
      </c>
      <c r="L26" s="5" t="s">
        <v>175</v>
      </c>
      <c r="M26" s="5"/>
      <c r="N26" s="5" t="s">
        <v>176</v>
      </c>
      <c r="O26" s="5"/>
      <c r="P26" s="4" t="str">
        <f t="shared" si="0"/>
        <v>Outstanding</v>
      </c>
      <c r="Q26" s="13" t="s">
        <v>25</v>
      </c>
    </row>
    <row r="27" spans="1:17" ht="60" customHeight="1" x14ac:dyDescent="0.35">
      <c r="A27" s="11" t="s">
        <v>177</v>
      </c>
      <c r="B27" s="2" t="s">
        <v>178</v>
      </c>
      <c r="C27" s="1" t="s">
        <v>179</v>
      </c>
      <c r="D27" s="3" t="s">
        <v>20</v>
      </c>
      <c r="E27" s="3" t="s">
        <v>21</v>
      </c>
      <c r="F27" s="4" t="s">
        <v>22</v>
      </c>
      <c r="G27" s="4" t="s">
        <v>23</v>
      </c>
      <c r="H27" s="4" t="s">
        <v>24</v>
      </c>
      <c r="I27" s="4" t="s">
        <v>25</v>
      </c>
      <c r="J27" s="5" t="s">
        <v>25</v>
      </c>
      <c r="K27" s="5" t="s">
        <v>180</v>
      </c>
      <c r="L27" s="5" t="s">
        <v>181</v>
      </c>
      <c r="M27" s="5" t="s">
        <v>182</v>
      </c>
      <c r="N27" s="5" t="s">
        <v>183</v>
      </c>
      <c r="O27" s="5" t="s">
        <v>184</v>
      </c>
      <c r="P27" s="4" t="str">
        <f t="shared" si="0"/>
        <v>Outstanding</v>
      </c>
      <c r="Q27" s="13" t="s">
        <v>25</v>
      </c>
    </row>
    <row r="28" spans="1:17" ht="60" customHeight="1" x14ac:dyDescent="0.35">
      <c r="A28" s="11" t="s">
        <v>185</v>
      </c>
      <c r="B28" s="2" t="s">
        <v>186</v>
      </c>
      <c r="C28" s="1" t="s">
        <v>187</v>
      </c>
      <c r="D28" s="3" t="s">
        <v>20</v>
      </c>
      <c r="E28" s="3" t="s">
        <v>21</v>
      </c>
      <c r="F28" s="4" t="s">
        <v>22</v>
      </c>
      <c r="G28" s="4" t="s">
        <v>23</v>
      </c>
      <c r="H28" s="4" t="s">
        <v>24</v>
      </c>
      <c r="I28" s="4" t="s">
        <v>25</v>
      </c>
      <c r="J28" s="5" t="s">
        <v>25</v>
      </c>
      <c r="K28" s="5" t="s">
        <v>188</v>
      </c>
      <c r="L28" s="5" t="s">
        <v>189</v>
      </c>
      <c r="M28" s="5" t="s">
        <v>190</v>
      </c>
      <c r="N28" s="5" t="s">
        <v>191</v>
      </c>
      <c r="O28" s="5" t="s">
        <v>192</v>
      </c>
      <c r="P28" s="4" t="str">
        <f t="shared" si="0"/>
        <v>Outstanding</v>
      </c>
      <c r="Q28" s="13" t="s">
        <v>25</v>
      </c>
    </row>
    <row r="29" spans="1:17" ht="60" customHeight="1" x14ac:dyDescent="0.35">
      <c r="A29" s="11" t="s">
        <v>185</v>
      </c>
      <c r="B29" s="2" t="s">
        <v>193</v>
      </c>
      <c r="C29" s="1" t="s">
        <v>194</v>
      </c>
      <c r="D29" s="3" t="s">
        <v>20</v>
      </c>
      <c r="E29" s="3" t="s">
        <v>21</v>
      </c>
      <c r="F29" s="4" t="s">
        <v>22</v>
      </c>
      <c r="G29" s="4" t="s">
        <v>23</v>
      </c>
      <c r="H29" s="4" t="s">
        <v>24</v>
      </c>
      <c r="I29" s="4" t="s">
        <v>25</v>
      </c>
      <c r="J29" s="5" t="s">
        <v>25</v>
      </c>
      <c r="K29" s="5" t="s">
        <v>195</v>
      </c>
      <c r="L29" s="5" t="s">
        <v>196</v>
      </c>
      <c r="M29" s="5" t="s">
        <v>197</v>
      </c>
      <c r="N29" s="5" t="s">
        <v>198</v>
      </c>
      <c r="O29" s="5" t="s">
        <v>199</v>
      </c>
      <c r="P29" s="4" t="str">
        <f t="shared" si="0"/>
        <v>Outstanding</v>
      </c>
      <c r="Q29" s="13" t="s">
        <v>25</v>
      </c>
    </row>
    <row r="30" spans="1:17" ht="60" customHeight="1" x14ac:dyDescent="0.35">
      <c r="A30" s="12" t="s">
        <v>185</v>
      </c>
      <c r="B30" s="6" t="s">
        <v>200</v>
      </c>
      <c r="C30" s="7" t="s">
        <v>201</v>
      </c>
      <c r="D30" s="8" t="s">
        <v>20</v>
      </c>
      <c r="E30" s="8" t="s">
        <v>21</v>
      </c>
      <c r="F30" s="9" t="s">
        <v>22</v>
      </c>
      <c r="G30" s="9" t="s">
        <v>23</v>
      </c>
      <c r="H30" s="9" t="s">
        <v>24</v>
      </c>
      <c r="I30" s="9" t="s">
        <v>25</v>
      </c>
      <c r="J30" s="10" t="s">
        <v>25</v>
      </c>
      <c r="K30" s="10" t="s">
        <v>202</v>
      </c>
      <c r="L30" s="10" t="s">
        <v>203</v>
      </c>
      <c r="M30" s="10" t="s">
        <v>204</v>
      </c>
      <c r="N30" s="10" t="s">
        <v>205</v>
      </c>
      <c r="O30" s="10" t="s">
        <v>206</v>
      </c>
      <c r="P30" s="9" t="str">
        <f t="shared" si="0"/>
        <v>Outstanding</v>
      </c>
      <c r="Q30" s="14" t="s">
        <v>25</v>
      </c>
    </row>
    <row r="34" spans="1:4" ht="32" customHeight="1" x14ac:dyDescent="0.35">
      <c r="A34" s="106" t="s">
        <v>207</v>
      </c>
      <c r="B34" s="106"/>
      <c r="C34" s="106"/>
      <c r="D34" s="106"/>
    </row>
  </sheetData>
  <mergeCells count="1">
    <mergeCell ref="A34:D34"/>
  </mergeCells>
  <conditionalFormatting sqref="F2:F30">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30">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30">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30" xr:uid="{00000000-0002-0000-0200-000000000000}">
      <formula1>"Must,Should,Could,Won't,Unassigned"</formula1>
    </dataValidation>
    <dataValidation type="list" showErrorMessage="1" errorTitle="Invalid Value" error="Please select a value from the list: Low, Medium, High, Unassessed." sqref="G2:G30" xr:uid="{00000000-0002-0000-0200-000001000000}">
      <formula1>"Low,Medium,High,Unassessed"</formula1>
    </dataValidation>
    <dataValidation type="list" showErrorMessage="1" errorTitle="Invalid Value" error="Please select a value from the list: Phase1, Phase2, Phase3, Phase4, Phase5, Pending." sqref="H2:H3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0" xr:uid="{00000000-0002-0000-0200-000003000000}">
      <formula1>"Implemented,Testing,Failed,Compensated,Risk Accepted,N/A"</formula1>
    </dataValidation>
  </dataValidations>
  <hyperlinks>
    <hyperlink ref="A3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339</v>
      </c>
      <c r="C2" s="123" t="s">
        <v>339</v>
      </c>
      <c r="D2" s="123" t="s">
        <v>339</v>
      </c>
      <c r="E2" s="123" t="s">
        <v>339</v>
      </c>
      <c r="F2" s="123" t="s">
        <v>339</v>
      </c>
      <c r="G2" s="123" t="s">
        <v>339</v>
      </c>
      <c r="H2" s="127" t="s">
        <v>340</v>
      </c>
      <c r="I2" s="127" t="s">
        <v>340</v>
      </c>
      <c r="J2" s="127" t="s">
        <v>340</v>
      </c>
      <c r="K2" s="127" t="s">
        <v>340</v>
      </c>
      <c r="L2" s="127" t="s">
        <v>340</v>
      </c>
      <c r="M2" s="126" t="s">
        <v>341</v>
      </c>
      <c r="N2" s="126" t="s">
        <v>341</v>
      </c>
      <c r="O2" s="128" t="s">
        <v>342</v>
      </c>
      <c r="P2" s="128" t="s">
        <v>342</v>
      </c>
      <c r="Q2" s="124" t="s">
        <v>15</v>
      </c>
      <c r="R2" s="124" t="s">
        <v>15</v>
      </c>
      <c r="S2" s="124" t="s">
        <v>15</v>
      </c>
      <c r="T2" s="125" t="s">
        <v>343</v>
      </c>
    </row>
    <row r="3" spans="2:20" ht="35" customHeight="1" x14ac:dyDescent="0.35">
      <c r="B3" s="70" t="s">
        <v>344</v>
      </c>
      <c r="C3" s="70" t="s">
        <v>345</v>
      </c>
      <c r="D3" s="70" t="s">
        <v>346</v>
      </c>
      <c r="E3" s="70" t="s">
        <v>347</v>
      </c>
      <c r="F3" s="70" t="s">
        <v>348</v>
      </c>
      <c r="G3" s="70" t="s">
        <v>11</v>
      </c>
      <c r="H3" s="71" t="s">
        <v>349</v>
      </c>
      <c r="I3" s="71" t="s">
        <v>350</v>
      </c>
      <c r="J3" s="71" t="s">
        <v>351</v>
      </c>
      <c r="K3" s="71" t="s">
        <v>352</v>
      </c>
      <c r="L3" s="71" t="s">
        <v>283</v>
      </c>
      <c r="M3" s="72" t="s">
        <v>353</v>
      </c>
      <c r="N3" s="72" t="s">
        <v>354</v>
      </c>
      <c r="O3" s="73" t="s">
        <v>355</v>
      </c>
      <c r="P3" s="73" t="s">
        <v>356</v>
      </c>
      <c r="Q3" s="74" t="s">
        <v>15</v>
      </c>
      <c r="R3" s="74" t="s">
        <v>357</v>
      </c>
      <c r="S3" s="74" t="s">
        <v>358</v>
      </c>
      <c r="T3" s="75" t="s">
        <v>359</v>
      </c>
    </row>
    <row r="4" spans="2:20" ht="60" customHeight="1" x14ac:dyDescent="0.35">
      <c r="B4" s="76" t="s">
        <v>360</v>
      </c>
      <c r="C4" s="76" t="s">
        <v>361</v>
      </c>
      <c r="D4" s="76" t="s">
        <v>362</v>
      </c>
      <c r="E4" s="76" t="s">
        <v>363</v>
      </c>
      <c r="F4" s="76" t="s">
        <v>364</v>
      </c>
      <c r="G4" s="76" t="s">
        <v>365</v>
      </c>
      <c r="H4" s="76" t="s">
        <v>366</v>
      </c>
      <c r="I4" s="76" t="s">
        <v>367</v>
      </c>
      <c r="J4" s="76" t="s">
        <v>368</v>
      </c>
      <c r="K4" s="76" t="s">
        <v>369</v>
      </c>
      <c r="L4" s="76" t="s">
        <v>370</v>
      </c>
      <c r="M4" s="76" t="s">
        <v>371</v>
      </c>
      <c r="N4" s="76" t="s">
        <v>372</v>
      </c>
      <c r="O4" s="76" t="s">
        <v>373</v>
      </c>
      <c r="P4" s="76" t="s">
        <v>374</v>
      </c>
      <c r="Q4" s="76" t="s">
        <v>375</v>
      </c>
      <c r="R4" s="76" t="s">
        <v>376</v>
      </c>
      <c r="S4" s="76" t="s">
        <v>377</v>
      </c>
      <c r="T4" s="76" t="s">
        <v>378</v>
      </c>
    </row>
    <row r="5" spans="2:20" ht="60" customHeight="1" x14ac:dyDescent="0.35">
      <c r="B5" s="38" t="s">
        <v>379</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380</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381</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382</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383</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384</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385</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386</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387</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388</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389</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390</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391</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392</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393</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394</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395</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396</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397</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398</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399</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400</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401</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402</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403</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404</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405</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406</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407</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408</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409</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410</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411</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412</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413</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414</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415</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416</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417</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418</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419</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420</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421</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422</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423</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424</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425</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426</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427</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428</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207</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429</v>
      </c>
      <c r="B1" s="104" t="s">
        <v>1</v>
      </c>
      <c r="C1" s="104" t="s">
        <v>430</v>
      </c>
      <c r="D1" s="104" t="s">
        <v>11</v>
      </c>
      <c r="E1" s="104" t="s">
        <v>431</v>
      </c>
      <c r="F1" s="104" t="s">
        <v>432</v>
      </c>
      <c r="G1" s="104" t="s">
        <v>433</v>
      </c>
      <c r="H1" s="104" t="s">
        <v>434</v>
      </c>
      <c r="I1" s="104" t="s">
        <v>435</v>
      </c>
      <c r="J1" s="104" t="s">
        <v>436</v>
      </c>
      <c r="K1" s="104" t="s">
        <v>437</v>
      </c>
      <c r="L1" s="104" t="s">
        <v>438</v>
      </c>
      <c r="M1" s="104" t="s">
        <v>439</v>
      </c>
      <c r="N1" s="104" t="s">
        <v>440</v>
      </c>
      <c r="O1" s="104" t="s">
        <v>441</v>
      </c>
      <c r="P1" s="104" t="s">
        <v>442</v>
      </c>
      <c r="Q1" s="104" t="s">
        <v>443</v>
      </c>
      <c r="R1" s="104" t="s">
        <v>444</v>
      </c>
      <c r="S1" s="104" t="s">
        <v>445</v>
      </c>
      <c r="T1" s="104" t="s">
        <v>446</v>
      </c>
      <c r="U1" s="104" t="s">
        <v>447</v>
      </c>
      <c r="V1" s="104" t="s">
        <v>448</v>
      </c>
      <c r="W1" s="104" t="s">
        <v>449</v>
      </c>
      <c r="X1" s="104" t="s">
        <v>450</v>
      </c>
      <c r="Y1" s="104" t="s">
        <v>451</v>
      </c>
      <c r="Z1" s="104" t="s">
        <v>452</v>
      </c>
      <c r="AA1" s="104" t="s">
        <v>453</v>
      </c>
      <c r="AB1" s="104" t="s">
        <v>454</v>
      </c>
      <c r="AC1" s="104" t="s">
        <v>455</v>
      </c>
      <c r="AD1" s="104" t="s">
        <v>456</v>
      </c>
      <c r="AE1" s="104" t="s">
        <v>457</v>
      </c>
      <c r="AF1" s="104" t="s">
        <v>458</v>
      </c>
      <c r="AG1" s="104" t="s">
        <v>459</v>
      </c>
      <c r="AH1" s="104" t="s">
        <v>460</v>
      </c>
      <c r="AI1" s="104" t="s">
        <v>461</v>
      </c>
      <c r="AJ1" s="104" t="s">
        <v>462</v>
      </c>
      <c r="AK1" s="104" t="s">
        <v>463</v>
      </c>
      <c r="AL1" s="104" t="s">
        <v>464</v>
      </c>
      <c r="AM1" s="104" t="s">
        <v>465</v>
      </c>
      <c r="AN1" s="104" t="s">
        <v>466</v>
      </c>
      <c r="AO1" s="104" t="s">
        <v>467</v>
      </c>
      <c r="AP1" s="104" t="s">
        <v>468</v>
      </c>
      <c r="AQ1" s="104" t="s">
        <v>469</v>
      </c>
      <c r="AR1" s="104" t="s">
        <v>470</v>
      </c>
      <c r="AS1" s="104" t="s">
        <v>471</v>
      </c>
      <c r="AT1" s="104" t="s">
        <v>472</v>
      </c>
      <c r="AU1" s="104" t="s">
        <v>473</v>
      </c>
      <c r="AV1" s="104" t="s">
        <v>474</v>
      </c>
      <c r="AW1" s="105" t="s">
        <v>475</v>
      </c>
    </row>
    <row r="2" spans="1:49" ht="60" customHeight="1" outlineLevel="1" x14ac:dyDescent="0.35">
      <c r="A2" s="97" t="s">
        <v>476</v>
      </c>
      <c r="B2" s="80">
        <v>1</v>
      </c>
      <c r="C2" s="82" t="s">
        <v>25</v>
      </c>
      <c r="D2" s="84" t="s">
        <v>477</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476</v>
      </c>
      <c r="B3" s="81" t="s">
        <v>18</v>
      </c>
      <c r="C3" s="83" t="s">
        <v>478</v>
      </c>
      <c r="D3" s="85" t="s">
        <v>479</v>
      </c>
      <c r="E3" s="85" t="s">
        <v>480</v>
      </c>
      <c r="F3" s="86" t="s">
        <v>481</v>
      </c>
      <c r="G3" s="86" t="s">
        <v>482</v>
      </c>
      <c r="H3" s="86">
        <v>1</v>
      </c>
      <c r="I3" s="88">
        <f>IF(COUNTIF(J3:AW3,"&lt;&gt;")=0,"",SUMPRODUCT(((Recommendations[ImplStatus]="Implemented")+(Recommendations[ImplStatus]="Compensated"))*ISNUMBER(MATCH(Recommendations[Id],J3:AW3,0)))/COUNTIF(J3:AW3,"&lt;&gt;"))</f>
        <v>0</v>
      </c>
      <c r="J3" s="90" t="s">
        <v>42</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476</v>
      </c>
      <c r="B4" s="81" t="s">
        <v>30</v>
      </c>
      <c r="C4" s="83" t="s">
        <v>483</v>
      </c>
      <c r="D4" s="85" t="s">
        <v>484</v>
      </c>
      <c r="E4" s="85" t="s">
        <v>485</v>
      </c>
      <c r="F4" s="86" t="s">
        <v>481</v>
      </c>
      <c r="G4" s="86" t="s">
        <v>486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476</v>
      </c>
      <c r="B5" s="81" t="s">
        <v>36</v>
      </c>
      <c r="C5" s="83" t="s">
        <v>487</v>
      </c>
      <c r="D5" s="85" t="s">
        <v>488</v>
      </c>
      <c r="E5" s="85" t="s">
        <v>489</v>
      </c>
      <c r="F5" s="86" t="s">
        <v>481</v>
      </c>
      <c r="G5" s="86" t="s">
        <v>490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476</v>
      </c>
      <c r="B6" s="81" t="s">
        <v>42</v>
      </c>
      <c r="C6" s="83" t="s">
        <v>491</v>
      </c>
      <c r="D6" s="85" t="s">
        <v>492</v>
      </c>
      <c r="E6" s="85" t="s">
        <v>493</v>
      </c>
      <c r="F6" s="86" t="s">
        <v>481</v>
      </c>
      <c r="G6" s="86" t="s">
        <v>482</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476</v>
      </c>
      <c r="B7" s="81" t="s">
        <v>49</v>
      </c>
      <c r="C7" s="83" t="s">
        <v>494</v>
      </c>
      <c r="D7" s="85" t="s">
        <v>495</v>
      </c>
      <c r="E7" s="85" t="s">
        <v>496</v>
      </c>
      <c r="F7" s="86" t="s">
        <v>481</v>
      </c>
      <c r="G7" s="86" t="s">
        <v>490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497</v>
      </c>
      <c r="B8" s="80">
        <v>2</v>
      </c>
      <c r="C8" s="82" t="s">
        <v>25</v>
      </c>
      <c r="D8" s="84" t="s">
        <v>498</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497</v>
      </c>
      <c r="B9" s="81" t="s">
        <v>74</v>
      </c>
      <c r="C9" s="83" t="s">
        <v>499</v>
      </c>
      <c r="D9" s="85" t="s">
        <v>500</v>
      </c>
      <c r="E9" s="85" t="s">
        <v>501</v>
      </c>
      <c r="F9" s="86" t="s">
        <v>502</v>
      </c>
      <c r="G9" s="86" t="s">
        <v>482</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497</v>
      </c>
      <c r="B10" s="81" t="s">
        <v>80</v>
      </c>
      <c r="C10" s="83" t="s">
        <v>503</v>
      </c>
      <c r="D10" s="85" t="s">
        <v>504</v>
      </c>
      <c r="E10" s="85" t="s">
        <v>505</v>
      </c>
      <c r="F10" s="86" t="s">
        <v>502</v>
      </c>
      <c r="G10" s="86" t="s">
        <v>482</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497</v>
      </c>
      <c r="B11" s="81" t="s">
        <v>86</v>
      </c>
      <c r="C11" s="83" t="s">
        <v>506</v>
      </c>
      <c r="D11" s="85" t="s">
        <v>507</v>
      </c>
      <c r="E11" s="85" t="s">
        <v>508</v>
      </c>
      <c r="F11" s="86" t="s">
        <v>502</v>
      </c>
      <c r="G11" s="86" t="s">
        <v>486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497</v>
      </c>
      <c r="B12" s="81" t="s">
        <v>92</v>
      </c>
      <c r="C12" s="83" t="s">
        <v>509</v>
      </c>
      <c r="D12" s="85" t="s">
        <v>510</v>
      </c>
      <c r="E12" s="85" t="s">
        <v>511</v>
      </c>
      <c r="F12" s="86" t="s">
        <v>502</v>
      </c>
      <c r="G12" s="86" t="s">
        <v>490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497</v>
      </c>
      <c r="B13" s="81" t="s">
        <v>512</v>
      </c>
      <c r="C13" s="83" t="s">
        <v>513</v>
      </c>
      <c r="D13" s="85" t="s">
        <v>514</v>
      </c>
      <c r="E13" s="85" t="s">
        <v>515</v>
      </c>
      <c r="F13" s="86" t="s">
        <v>502</v>
      </c>
      <c r="G13" s="86" t="s">
        <v>516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497</v>
      </c>
      <c r="B14" s="81" t="s">
        <v>517</v>
      </c>
      <c r="C14" s="83" t="s">
        <v>518</v>
      </c>
      <c r="D14" s="85" t="s">
        <v>519</v>
      </c>
      <c r="E14" s="85" t="s">
        <v>520</v>
      </c>
      <c r="F14" s="86" t="s">
        <v>502</v>
      </c>
      <c r="G14" s="86" t="s">
        <v>516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497</v>
      </c>
      <c r="B15" s="81" t="s">
        <v>521</v>
      </c>
      <c r="C15" s="83" t="s">
        <v>522</v>
      </c>
      <c r="D15" s="85" t="s">
        <v>523</v>
      </c>
      <c r="E15" s="85" t="s">
        <v>524</v>
      </c>
      <c r="F15" s="86" t="s">
        <v>502</v>
      </c>
      <c r="G15" s="86" t="s">
        <v>516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525</v>
      </c>
      <c r="B16" s="80">
        <v>3</v>
      </c>
      <c r="C16" s="82" t="s">
        <v>25</v>
      </c>
      <c r="D16" s="84" t="s">
        <v>526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525</v>
      </c>
      <c r="B17" s="81" t="s">
        <v>99</v>
      </c>
      <c r="C17" s="83" t="s">
        <v>527</v>
      </c>
      <c r="D17" s="85" t="s">
        <v>528</v>
      </c>
      <c r="E17" s="85" t="s">
        <v>529</v>
      </c>
      <c r="F17" s="86" t="s">
        <v>530</v>
      </c>
      <c r="G17" s="86" t="s">
        <v>531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525</v>
      </c>
      <c r="B18" s="81" t="s">
        <v>104</v>
      </c>
      <c r="C18" s="83" t="s">
        <v>532</v>
      </c>
      <c r="D18" s="85" t="s">
        <v>533</v>
      </c>
      <c r="E18" s="85" t="s">
        <v>534</v>
      </c>
      <c r="F18" s="86" t="s">
        <v>530</v>
      </c>
      <c r="G18" s="86" t="s">
        <v>482</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525</v>
      </c>
      <c r="B19" s="81" t="s">
        <v>110</v>
      </c>
      <c r="C19" s="83" t="s">
        <v>535</v>
      </c>
      <c r="D19" s="85" t="s">
        <v>536</v>
      </c>
      <c r="E19" s="85" t="s">
        <v>537</v>
      </c>
      <c r="F19" s="86" t="s">
        <v>530</v>
      </c>
      <c r="G19" s="86" t="s">
        <v>516</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525</v>
      </c>
      <c r="B20" s="81" t="s">
        <v>538</v>
      </c>
      <c r="C20" s="83" t="s">
        <v>539</v>
      </c>
      <c r="D20" s="85" t="s">
        <v>540</v>
      </c>
      <c r="E20" s="85" t="s">
        <v>541</v>
      </c>
      <c r="F20" s="86" t="s">
        <v>530</v>
      </c>
      <c r="G20" s="86" t="s">
        <v>516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525</v>
      </c>
      <c r="B21" s="81" t="s">
        <v>542</v>
      </c>
      <c r="C21" s="83" t="s">
        <v>543</v>
      </c>
      <c r="D21" s="85" t="s">
        <v>544</v>
      </c>
      <c r="E21" s="85" t="s">
        <v>545</v>
      </c>
      <c r="F21" s="86" t="s">
        <v>530</v>
      </c>
      <c r="G21" s="86" t="s">
        <v>516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525</v>
      </c>
      <c r="B22" s="81" t="s">
        <v>546</v>
      </c>
      <c r="C22" s="83" t="s">
        <v>547</v>
      </c>
      <c r="D22" s="85" t="s">
        <v>548</v>
      </c>
      <c r="E22" s="85" t="s">
        <v>549</v>
      </c>
      <c r="F22" s="86" t="s">
        <v>530</v>
      </c>
      <c r="G22" s="86" t="s">
        <v>516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525</v>
      </c>
      <c r="B23" s="81" t="s">
        <v>550</v>
      </c>
      <c r="C23" s="83" t="s">
        <v>551</v>
      </c>
      <c r="D23" s="85" t="s">
        <v>552</v>
      </c>
      <c r="E23" s="85" t="s">
        <v>553</v>
      </c>
      <c r="F23" s="86" t="s">
        <v>530</v>
      </c>
      <c r="G23" s="86" t="s">
        <v>482</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525</v>
      </c>
      <c r="B24" s="81" t="s">
        <v>554</v>
      </c>
      <c r="C24" s="83" t="s">
        <v>555</v>
      </c>
      <c r="D24" s="85" t="s">
        <v>556</v>
      </c>
      <c r="E24" s="85" t="s">
        <v>557</v>
      </c>
      <c r="F24" s="86" t="s">
        <v>530</v>
      </c>
      <c r="G24" s="86" t="s">
        <v>482</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525</v>
      </c>
      <c r="B25" s="81" t="s">
        <v>558</v>
      </c>
      <c r="C25" s="83" t="s">
        <v>559</v>
      </c>
      <c r="D25" s="85" t="s">
        <v>560</v>
      </c>
      <c r="E25" s="85" t="s">
        <v>561</v>
      </c>
      <c r="F25" s="86" t="s">
        <v>530</v>
      </c>
      <c r="G25" s="86" t="s">
        <v>516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525</v>
      </c>
      <c r="B26" s="81" t="s">
        <v>562</v>
      </c>
      <c r="C26" s="83" t="s">
        <v>563</v>
      </c>
      <c r="D26" s="85" t="s">
        <v>564</v>
      </c>
      <c r="E26" s="85" t="s">
        <v>565</v>
      </c>
      <c r="F26" s="86" t="s">
        <v>530</v>
      </c>
      <c r="G26" s="86" t="s">
        <v>516</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525</v>
      </c>
      <c r="B27" s="81" t="s">
        <v>566</v>
      </c>
      <c r="C27" s="83" t="s">
        <v>567</v>
      </c>
      <c r="D27" s="85" t="s">
        <v>568</v>
      </c>
      <c r="E27" s="85" t="s">
        <v>569</v>
      </c>
      <c r="F27" s="86" t="s">
        <v>530</v>
      </c>
      <c r="G27" s="86" t="s">
        <v>516</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525</v>
      </c>
      <c r="B28" s="81" t="s">
        <v>570</v>
      </c>
      <c r="C28" s="83" t="s">
        <v>571</v>
      </c>
      <c r="D28" s="85" t="s">
        <v>572</v>
      </c>
      <c r="E28" s="85" t="s">
        <v>573</v>
      </c>
      <c r="F28" s="86" t="s">
        <v>530</v>
      </c>
      <c r="G28" s="86" t="s">
        <v>516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525</v>
      </c>
      <c r="B29" s="81" t="s">
        <v>574</v>
      </c>
      <c r="C29" s="83" t="s">
        <v>575</v>
      </c>
      <c r="D29" s="85" t="s">
        <v>576</v>
      </c>
      <c r="E29" s="85" t="s">
        <v>577</v>
      </c>
      <c r="F29" s="86" t="s">
        <v>530</v>
      </c>
      <c r="G29" s="86" t="s">
        <v>516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525</v>
      </c>
      <c r="B30" s="81" t="s">
        <v>578</v>
      </c>
      <c r="C30" s="83" t="s">
        <v>579</v>
      </c>
      <c r="D30" s="85" t="s">
        <v>580</v>
      </c>
      <c r="E30" s="85" t="s">
        <v>581</v>
      </c>
      <c r="F30" s="86" t="s">
        <v>530</v>
      </c>
      <c r="G30" s="86" t="s">
        <v>490</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582</v>
      </c>
      <c r="B31" s="80">
        <v>4</v>
      </c>
      <c r="C31" s="82" t="s">
        <v>25</v>
      </c>
      <c r="D31" s="84" t="s">
        <v>583</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582</v>
      </c>
      <c r="B32" s="81" t="s">
        <v>584</v>
      </c>
      <c r="C32" s="83" t="s">
        <v>585</v>
      </c>
      <c r="D32" s="85" t="s">
        <v>586</v>
      </c>
      <c r="E32" s="85" t="s">
        <v>587</v>
      </c>
      <c r="F32" s="86" t="s">
        <v>588</v>
      </c>
      <c r="G32" s="86" t="s">
        <v>531</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582</v>
      </c>
      <c r="B33" s="81" t="s">
        <v>589</v>
      </c>
      <c r="C33" s="83" t="s">
        <v>590</v>
      </c>
      <c r="D33" s="85" t="s">
        <v>591</v>
      </c>
      <c r="E33" s="85" t="s">
        <v>592</v>
      </c>
      <c r="F33" s="86" t="s">
        <v>588</v>
      </c>
      <c r="G33" s="86" t="s">
        <v>531</v>
      </c>
      <c r="H33" s="86">
        <v>1</v>
      </c>
      <c r="I33" s="88">
        <f>IF(COUNTIF(J33:AW33,"&lt;&gt;")=0,"",SUMPRODUCT(((Recommendations[ImplStatus]="Implemented")+(Recommendations[ImplStatus]="Compensated"))*ISNUMBER(MATCH(Recommendations[Id],J33:AW33,0)))/COUNTIF(J33:AW33,"&lt;&gt;"))</f>
        <v>0</v>
      </c>
      <c r="J33" s="90" t="s">
        <v>118</v>
      </c>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582</v>
      </c>
      <c r="B34" s="81" t="s">
        <v>593</v>
      </c>
      <c r="C34" s="83" t="s">
        <v>594</v>
      </c>
      <c r="D34" s="85" t="s">
        <v>595</v>
      </c>
      <c r="E34" s="85" t="s">
        <v>596</v>
      </c>
      <c r="F34" s="86" t="s">
        <v>481</v>
      </c>
      <c r="G34" s="86" t="s">
        <v>516</v>
      </c>
      <c r="H34" s="86">
        <v>1</v>
      </c>
      <c r="I34" s="88">
        <f>IF(COUNTIF(J34:AW34,"&lt;&gt;")=0,"",SUMPRODUCT(((Recommendations[ImplStatus]="Implemented")+(Recommendations[ImplStatus]="Compensated"))*ISNUMBER(MATCH(Recommendations[Id],J34:AW34,0)))/COUNTIF(J34:AW34,"&lt;&gt;"))</f>
        <v>0</v>
      </c>
      <c r="J34" s="90" t="s">
        <v>74</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582</v>
      </c>
      <c r="B35" s="81" t="s">
        <v>597</v>
      </c>
      <c r="C35" s="83" t="s">
        <v>598</v>
      </c>
      <c r="D35" s="85" t="s">
        <v>599</v>
      </c>
      <c r="E35" s="85" t="s">
        <v>600</v>
      </c>
      <c r="F35" s="86" t="s">
        <v>481</v>
      </c>
      <c r="G35" s="86" t="s">
        <v>516</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582</v>
      </c>
      <c r="B36" s="81" t="s">
        <v>601</v>
      </c>
      <c r="C36" s="83" t="s">
        <v>602</v>
      </c>
      <c r="D36" s="85" t="s">
        <v>603</v>
      </c>
      <c r="E36" s="85" t="s">
        <v>604</v>
      </c>
      <c r="F36" s="86" t="s">
        <v>481</v>
      </c>
      <c r="G36" s="86" t="s">
        <v>516</v>
      </c>
      <c r="H36" s="86">
        <v>1</v>
      </c>
      <c r="I36" s="88">
        <f>IF(COUNTIF(J36:AW36,"&lt;&gt;")=0,"",SUMPRODUCT(((Recommendations[ImplStatus]="Implemented")+(Recommendations[ImplStatus]="Compensated"))*ISNUMBER(MATCH(Recommendations[Id],J36:AW36,0)))/COUNTIF(J36:AW36,"&lt;&gt;"))</f>
        <v>0</v>
      </c>
      <c r="J36" s="90" t="s">
        <v>118</v>
      </c>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582</v>
      </c>
      <c r="B37" s="81" t="s">
        <v>605</v>
      </c>
      <c r="C37" s="83" t="s">
        <v>606</v>
      </c>
      <c r="D37" s="85" t="s">
        <v>607</v>
      </c>
      <c r="E37" s="85" t="s">
        <v>608</v>
      </c>
      <c r="F37" s="86" t="s">
        <v>481</v>
      </c>
      <c r="G37" s="86" t="s">
        <v>516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582</v>
      </c>
      <c r="B38" s="81" t="s">
        <v>609</v>
      </c>
      <c r="C38" s="83" t="s">
        <v>610</v>
      </c>
      <c r="D38" s="85" t="s">
        <v>611</v>
      </c>
      <c r="E38" s="85" t="s">
        <v>612</v>
      </c>
      <c r="F38" s="86" t="s">
        <v>613</v>
      </c>
      <c r="G38" s="86" t="s">
        <v>516</v>
      </c>
      <c r="H38" s="86">
        <v>1</v>
      </c>
      <c r="I38" s="88">
        <f>IF(COUNTIF(J38:AW38,"&lt;&gt;")=0,"",SUMPRODUCT(((Recommendations[ImplStatus]="Implemented")+(Recommendations[ImplStatus]="Compensated"))*ISNUMBER(MATCH(Recommendations[Id],J38:AW38,0)))/COUNTIF(J38:AW38,"&lt;&gt;"))</f>
        <v>0</v>
      </c>
      <c r="J38" s="90" t="s">
        <v>92</v>
      </c>
      <c r="K38" s="90" t="s">
        <v>110</v>
      </c>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582</v>
      </c>
      <c r="B39" s="81" t="s">
        <v>614</v>
      </c>
      <c r="C39" s="83" t="s">
        <v>615</v>
      </c>
      <c r="D39" s="85" t="s">
        <v>616</v>
      </c>
      <c r="E39" s="85" t="s">
        <v>617</v>
      </c>
      <c r="F39" s="86" t="s">
        <v>481</v>
      </c>
      <c r="G39" s="86" t="s">
        <v>516</v>
      </c>
      <c r="H39" s="86">
        <v>2</v>
      </c>
      <c r="I39" s="88">
        <f>IF(COUNTIF(J39:AW39,"&lt;&gt;")=0,"",SUMPRODUCT(((Recommendations[ImplStatus]="Implemented")+(Recommendations[ImplStatus]="Compensated"))*ISNUMBER(MATCH(Recommendations[Id],J39:AW39,0)))/COUNTIF(J39:AW39,"&lt;&gt;"))</f>
        <v>0</v>
      </c>
      <c r="J39" s="90" t="s">
        <v>55</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582</v>
      </c>
      <c r="B40" s="81" t="s">
        <v>618</v>
      </c>
      <c r="C40" s="83" t="s">
        <v>619</v>
      </c>
      <c r="D40" s="85" t="s">
        <v>620</v>
      </c>
      <c r="E40" s="85" t="s">
        <v>621</v>
      </c>
      <c r="F40" s="86" t="s">
        <v>481</v>
      </c>
      <c r="G40" s="86" t="s">
        <v>516</v>
      </c>
      <c r="H40" s="86">
        <v>2</v>
      </c>
      <c r="I40" s="88">
        <f>IF(COUNTIF(J40:AW40,"&lt;&gt;")=0,"",SUMPRODUCT(((Recommendations[ImplStatus]="Implemented")+(Recommendations[ImplStatus]="Compensated"))*ISNUMBER(MATCH(Recommendations[Id],J40:AW40,0)))/COUNTIF(J40:AW40,"&lt;&gt;"))</f>
        <v>0</v>
      </c>
      <c r="J40" s="90" t="s">
        <v>49</v>
      </c>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582</v>
      </c>
      <c r="B41" s="81" t="s">
        <v>622</v>
      </c>
      <c r="C41" s="83" t="s">
        <v>623</v>
      </c>
      <c r="D41" s="85" t="s">
        <v>624</v>
      </c>
      <c r="E41" s="85" t="s">
        <v>625</v>
      </c>
      <c r="F41" s="86" t="s">
        <v>481</v>
      </c>
      <c r="G41" s="86" t="s">
        <v>516</v>
      </c>
      <c r="H41" s="86">
        <v>2</v>
      </c>
      <c r="I41" s="88">
        <f>IF(COUNTIF(J41:AW41,"&lt;&gt;")=0,"",SUMPRODUCT(((Recommendations[ImplStatus]="Implemented")+(Recommendations[ImplStatus]="Compensated"))*ISNUMBER(MATCH(Recommendations[Id],J41:AW41,0)))/COUNTIF(J41:AW41,"&lt;&gt;"))</f>
        <v>0</v>
      </c>
      <c r="J41" s="90" t="s">
        <v>104</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582</v>
      </c>
      <c r="B42" s="81" t="s">
        <v>626</v>
      </c>
      <c r="C42" s="83" t="s">
        <v>627</v>
      </c>
      <c r="D42" s="85" t="s">
        <v>628</v>
      </c>
      <c r="E42" s="85" t="s">
        <v>629</v>
      </c>
      <c r="F42" s="86" t="s">
        <v>530</v>
      </c>
      <c r="G42" s="86" t="s">
        <v>516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582</v>
      </c>
      <c r="B43" s="81" t="s">
        <v>630</v>
      </c>
      <c r="C43" s="83" t="s">
        <v>631</v>
      </c>
      <c r="D43" s="85" t="s">
        <v>632</v>
      </c>
      <c r="E43" s="85" t="s">
        <v>633</v>
      </c>
      <c r="F43" s="86" t="s">
        <v>530</v>
      </c>
      <c r="G43" s="86" t="s">
        <v>516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634</v>
      </c>
      <c r="B44" s="80">
        <v>5</v>
      </c>
      <c r="C44" s="82" t="s">
        <v>25</v>
      </c>
      <c r="D44" s="84" t="s">
        <v>635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634</v>
      </c>
      <c r="B45" s="81" t="s">
        <v>636</v>
      </c>
      <c r="C45" s="83" t="s">
        <v>637</v>
      </c>
      <c r="D45" s="85" t="s">
        <v>638</v>
      </c>
      <c r="E45" s="85" t="s">
        <v>639</v>
      </c>
      <c r="F45" s="86" t="s">
        <v>613</v>
      </c>
      <c r="G45" s="86" t="s">
        <v>482</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634</v>
      </c>
      <c r="B46" s="81" t="s">
        <v>640</v>
      </c>
      <c r="C46" s="83" t="s">
        <v>641</v>
      </c>
      <c r="D46" s="85" t="s">
        <v>642</v>
      </c>
      <c r="E46" s="85" t="s">
        <v>643</v>
      </c>
      <c r="F46" s="86" t="s">
        <v>613</v>
      </c>
      <c r="G46" s="86" t="s">
        <v>516</v>
      </c>
      <c r="H46" s="86">
        <v>1</v>
      </c>
      <c r="I46" s="88">
        <f>IF(COUNTIF(J46:AW46,"&lt;&gt;")=0,"",SUMPRODUCT(((Recommendations[ImplStatus]="Implemented")+(Recommendations[ImplStatus]="Compensated"))*ISNUMBER(MATCH(Recommendations[Id],J46:AW46,0)))/COUNTIF(J46:AW46,"&lt;&gt;"))</f>
        <v>0</v>
      </c>
      <c r="J46" s="90" t="s">
        <v>86</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634</v>
      </c>
      <c r="B47" s="81" t="s">
        <v>644</v>
      </c>
      <c r="C47" s="83" t="s">
        <v>645</v>
      </c>
      <c r="D47" s="85" t="s">
        <v>646</v>
      </c>
      <c r="E47" s="85" t="s">
        <v>647</v>
      </c>
      <c r="F47" s="86" t="s">
        <v>613</v>
      </c>
      <c r="G47" s="86" t="s">
        <v>516</v>
      </c>
      <c r="H47" s="86">
        <v>1</v>
      </c>
      <c r="I47" s="88">
        <f>IF(COUNTIF(J47:AW47,"&lt;&gt;")=0,"",SUMPRODUCT(((Recommendations[ImplStatus]="Implemented")+(Recommendations[ImplStatus]="Compensated"))*ISNUMBER(MATCH(Recommendations[Id],J47:AW47,0)))/COUNTIF(J47:AW47,"&lt;&gt;"))</f>
        <v>0</v>
      </c>
      <c r="J47" s="90" t="s">
        <v>99</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634</v>
      </c>
      <c r="B48" s="81" t="s">
        <v>648</v>
      </c>
      <c r="C48" s="83" t="s">
        <v>649</v>
      </c>
      <c r="D48" s="85" t="s">
        <v>650</v>
      </c>
      <c r="E48" s="85" t="s">
        <v>651</v>
      </c>
      <c r="F48" s="86" t="s">
        <v>613</v>
      </c>
      <c r="G48" s="86" t="s">
        <v>516</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634</v>
      </c>
      <c r="B49" s="81" t="s">
        <v>652</v>
      </c>
      <c r="C49" s="83" t="s">
        <v>653</v>
      </c>
      <c r="D49" s="85" t="s">
        <v>654</v>
      </c>
      <c r="E49" s="85" t="s">
        <v>655</v>
      </c>
      <c r="F49" s="86" t="s">
        <v>613</v>
      </c>
      <c r="G49" s="86" t="s">
        <v>482</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634</v>
      </c>
      <c r="B50" s="81" t="s">
        <v>656</v>
      </c>
      <c r="C50" s="83" t="s">
        <v>657</v>
      </c>
      <c r="D50" s="85" t="s">
        <v>658</v>
      </c>
      <c r="E50" s="85" t="s">
        <v>659</v>
      </c>
      <c r="F50" s="86" t="s">
        <v>613</v>
      </c>
      <c r="G50" s="86" t="s">
        <v>531</v>
      </c>
      <c r="H50" s="86">
        <v>2</v>
      </c>
      <c r="I50" s="88">
        <f>IF(COUNTIF(J50:AW50,"&lt;&gt;")=0,"",SUMPRODUCT(((Recommendations[ImplStatus]="Implemented")+(Recommendations[ImplStatus]="Compensated"))*ISNUMBER(MATCH(Recommendations[Id],J50:AW50,0)))/COUNTIF(J50:AW50,"&lt;&gt;"))</f>
        <v>0</v>
      </c>
      <c r="J50" s="90" t="s">
        <v>80</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660</v>
      </c>
      <c r="B51" s="80">
        <v>6</v>
      </c>
      <c r="C51" s="82" t="s">
        <v>25</v>
      </c>
      <c r="D51" s="84" t="s">
        <v>661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660</v>
      </c>
      <c r="B52" s="81" t="s">
        <v>186</v>
      </c>
      <c r="C52" s="83" t="s">
        <v>662</v>
      </c>
      <c r="D52" s="85" t="s">
        <v>663</v>
      </c>
      <c r="E52" s="85" t="s">
        <v>664</v>
      </c>
      <c r="F52" s="86" t="s">
        <v>588</v>
      </c>
      <c r="G52" s="86" t="s">
        <v>531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660</v>
      </c>
      <c r="B53" s="81" t="s">
        <v>193</v>
      </c>
      <c r="C53" s="83" t="s">
        <v>665</v>
      </c>
      <c r="D53" s="85" t="s">
        <v>666</v>
      </c>
      <c r="E53" s="85" t="s">
        <v>667</v>
      </c>
      <c r="F53" s="86" t="s">
        <v>588</v>
      </c>
      <c r="G53" s="86" t="s">
        <v>531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660</v>
      </c>
      <c r="B54" s="81" t="s">
        <v>200</v>
      </c>
      <c r="C54" s="83" t="s">
        <v>668</v>
      </c>
      <c r="D54" s="85" t="s">
        <v>669</v>
      </c>
      <c r="E54" s="85" t="s">
        <v>670</v>
      </c>
      <c r="F54" s="86" t="s">
        <v>613</v>
      </c>
      <c r="G54" s="86" t="s">
        <v>516</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660</v>
      </c>
      <c r="B55" s="81" t="s">
        <v>671</v>
      </c>
      <c r="C55" s="83" t="s">
        <v>672</v>
      </c>
      <c r="D55" s="85" t="s">
        <v>673</v>
      </c>
      <c r="E55" s="85" t="s">
        <v>674</v>
      </c>
      <c r="F55" s="86" t="s">
        <v>613</v>
      </c>
      <c r="G55" s="86" t="s">
        <v>516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660</v>
      </c>
      <c r="B56" s="81" t="s">
        <v>675</v>
      </c>
      <c r="C56" s="83" t="s">
        <v>676</v>
      </c>
      <c r="D56" s="85" t="s">
        <v>677</v>
      </c>
      <c r="E56" s="85" t="s">
        <v>678</v>
      </c>
      <c r="F56" s="86" t="s">
        <v>613</v>
      </c>
      <c r="G56" s="86" t="s">
        <v>516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660</v>
      </c>
      <c r="B57" s="81" t="s">
        <v>679</v>
      </c>
      <c r="C57" s="83" t="s">
        <v>680</v>
      </c>
      <c r="D57" s="85" t="s">
        <v>681</v>
      </c>
      <c r="E57" s="85" t="s">
        <v>682</v>
      </c>
      <c r="F57" s="86" t="s">
        <v>502</v>
      </c>
      <c r="G57" s="86" t="s">
        <v>482</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660</v>
      </c>
      <c r="B58" s="81" t="s">
        <v>683</v>
      </c>
      <c r="C58" s="83" t="s">
        <v>684</v>
      </c>
      <c r="D58" s="85" t="s">
        <v>685</v>
      </c>
      <c r="E58" s="85" t="s">
        <v>686</v>
      </c>
      <c r="F58" s="86" t="s">
        <v>613</v>
      </c>
      <c r="G58" s="86" t="s">
        <v>516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660</v>
      </c>
      <c r="B59" s="81" t="s">
        <v>687</v>
      </c>
      <c r="C59" s="83" t="s">
        <v>688</v>
      </c>
      <c r="D59" s="85" t="s">
        <v>689</v>
      </c>
      <c r="E59" s="85" t="s">
        <v>690</v>
      </c>
      <c r="F59" s="86" t="s">
        <v>613</v>
      </c>
      <c r="G59" s="86" t="s">
        <v>531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691</v>
      </c>
      <c r="B60" s="80">
        <v>7</v>
      </c>
      <c r="C60" s="82" t="s">
        <v>25</v>
      </c>
      <c r="D60" s="84" t="s">
        <v>692</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691</v>
      </c>
      <c r="B61" s="81" t="s">
        <v>693</v>
      </c>
      <c r="C61" s="83" t="s">
        <v>694</v>
      </c>
      <c r="D61" s="85" t="s">
        <v>695</v>
      </c>
      <c r="E61" s="85" t="s">
        <v>696</v>
      </c>
      <c r="F61" s="86" t="s">
        <v>588</v>
      </c>
      <c r="G61" s="86" t="s">
        <v>531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691</v>
      </c>
      <c r="B62" s="81" t="s">
        <v>697</v>
      </c>
      <c r="C62" s="83" t="s">
        <v>698</v>
      </c>
      <c r="D62" s="85" t="s">
        <v>699</v>
      </c>
      <c r="E62" s="85" t="s">
        <v>700</v>
      </c>
      <c r="F62" s="86" t="s">
        <v>588</v>
      </c>
      <c r="G62" s="86" t="s">
        <v>531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691</v>
      </c>
      <c r="B63" s="81" t="s">
        <v>701</v>
      </c>
      <c r="C63" s="83" t="s">
        <v>702</v>
      </c>
      <c r="D63" s="85" t="s">
        <v>703</v>
      </c>
      <c r="E63" s="85" t="s">
        <v>704</v>
      </c>
      <c r="F63" s="86" t="s">
        <v>502</v>
      </c>
      <c r="G63" s="86" t="s">
        <v>516</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691</v>
      </c>
      <c r="B64" s="81" t="s">
        <v>705</v>
      </c>
      <c r="C64" s="83" t="s">
        <v>706</v>
      </c>
      <c r="D64" s="85" t="s">
        <v>707</v>
      </c>
      <c r="E64" s="85" t="s">
        <v>708</v>
      </c>
      <c r="F64" s="86" t="s">
        <v>502</v>
      </c>
      <c r="G64" s="86" t="s">
        <v>516</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691</v>
      </c>
      <c r="B65" s="81" t="s">
        <v>709</v>
      </c>
      <c r="C65" s="83" t="s">
        <v>710</v>
      </c>
      <c r="D65" s="85" t="s">
        <v>711</v>
      </c>
      <c r="E65" s="85" t="s">
        <v>712</v>
      </c>
      <c r="F65" s="86" t="s">
        <v>502</v>
      </c>
      <c r="G65" s="86" t="s">
        <v>482</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691</v>
      </c>
      <c r="B66" s="81" t="s">
        <v>713</v>
      </c>
      <c r="C66" s="83" t="s">
        <v>714</v>
      </c>
      <c r="D66" s="85" t="s">
        <v>715</v>
      </c>
      <c r="E66" s="85" t="s">
        <v>716</v>
      </c>
      <c r="F66" s="86" t="s">
        <v>502</v>
      </c>
      <c r="G66" s="86" t="s">
        <v>482</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691</v>
      </c>
      <c r="B67" s="81" t="s">
        <v>717</v>
      </c>
      <c r="C67" s="83" t="s">
        <v>718</v>
      </c>
      <c r="D67" s="85" t="s">
        <v>719</v>
      </c>
      <c r="E67" s="85" t="s">
        <v>720</v>
      </c>
      <c r="F67" s="86" t="s">
        <v>502</v>
      </c>
      <c r="G67" s="86" t="s">
        <v>486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721</v>
      </c>
      <c r="B68" s="80">
        <v>8</v>
      </c>
      <c r="C68" s="82" t="s">
        <v>25</v>
      </c>
      <c r="D68" s="84" t="s">
        <v>722</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721</v>
      </c>
      <c r="B69" s="81" t="s">
        <v>723</v>
      </c>
      <c r="C69" s="83" t="s">
        <v>724</v>
      </c>
      <c r="D69" s="85" t="s">
        <v>725</v>
      </c>
      <c r="E69" s="85" t="s">
        <v>726</v>
      </c>
      <c r="F69" s="86" t="s">
        <v>588</v>
      </c>
      <c r="G69" s="86" t="s">
        <v>531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721</v>
      </c>
      <c r="B70" s="81" t="s">
        <v>727</v>
      </c>
      <c r="C70" s="83" t="s">
        <v>728</v>
      </c>
      <c r="D70" s="85" t="s">
        <v>729</v>
      </c>
      <c r="E70" s="85" t="s">
        <v>730</v>
      </c>
      <c r="F70" s="86" t="s">
        <v>530</v>
      </c>
      <c r="G70" s="86" t="s">
        <v>490</v>
      </c>
      <c r="H70" s="86">
        <v>1</v>
      </c>
      <c r="I70" s="88">
        <f>IF(COUNTIF(J70:AW70,"&lt;&gt;")=0,"",SUMPRODUCT(((Recommendations[ImplStatus]="Implemented")+(Recommendations[ImplStatus]="Compensated"))*ISNUMBER(MATCH(Recommendations[Id],J70:AW70,0)))/COUNTIF(J70:AW70,"&lt;&gt;"))</f>
        <v>0</v>
      </c>
      <c r="J70" s="90" t="s">
        <v>193</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721</v>
      </c>
      <c r="B71" s="81" t="s">
        <v>731</v>
      </c>
      <c r="C71" s="83" t="s">
        <v>732</v>
      </c>
      <c r="D71" s="85" t="s">
        <v>733</v>
      </c>
      <c r="E71" s="85" t="s">
        <v>734</v>
      </c>
      <c r="F71" s="86" t="s">
        <v>530</v>
      </c>
      <c r="G71" s="86" t="s">
        <v>516</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721</v>
      </c>
      <c r="B72" s="81" t="s">
        <v>735</v>
      </c>
      <c r="C72" s="83" t="s">
        <v>736</v>
      </c>
      <c r="D72" s="85" t="s">
        <v>737</v>
      </c>
      <c r="E72" s="85" t="s">
        <v>738</v>
      </c>
      <c r="F72" s="86" t="s">
        <v>739</v>
      </c>
      <c r="G72" s="86" t="s">
        <v>516</v>
      </c>
      <c r="H72" s="86">
        <v>2</v>
      </c>
      <c r="I72" s="88">
        <f>IF(COUNTIF(J72:AW72,"&lt;&gt;")=0,"",SUMPRODUCT(((Recommendations[ImplStatus]="Implemented")+(Recommendations[ImplStatus]="Compensated"))*ISNUMBER(MATCH(Recommendations[Id],J72:AW72,0)))/COUNTIF(J72:AW72,"&lt;&gt;"))</f>
        <v>0</v>
      </c>
      <c r="J72" s="90" t="s">
        <v>166</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721</v>
      </c>
      <c r="B73" s="81" t="s">
        <v>740</v>
      </c>
      <c r="C73" s="83" t="s">
        <v>741</v>
      </c>
      <c r="D73" s="85" t="s">
        <v>742</v>
      </c>
      <c r="E73" s="85" t="s">
        <v>743</v>
      </c>
      <c r="F73" s="86" t="s">
        <v>530</v>
      </c>
      <c r="G73" s="86" t="s">
        <v>490</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721</v>
      </c>
      <c r="B74" s="81" t="s">
        <v>744</v>
      </c>
      <c r="C74" s="83" t="s">
        <v>745</v>
      </c>
      <c r="D74" s="85" t="s">
        <v>746</v>
      </c>
      <c r="E74" s="85" t="s">
        <v>747</v>
      </c>
      <c r="F74" s="86" t="s">
        <v>530</v>
      </c>
      <c r="G74" s="86" t="s">
        <v>490</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721</v>
      </c>
      <c r="B75" s="81" t="s">
        <v>748</v>
      </c>
      <c r="C75" s="83" t="s">
        <v>749</v>
      </c>
      <c r="D75" s="85" t="s">
        <v>750</v>
      </c>
      <c r="E75" s="85" t="s">
        <v>751</v>
      </c>
      <c r="F75" s="86" t="s">
        <v>530</v>
      </c>
      <c r="G75" s="86" t="s">
        <v>490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721</v>
      </c>
      <c r="B76" s="81" t="s">
        <v>752</v>
      </c>
      <c r="C76" s="83" t="s">
        <v>753</v>
      </c>
      <c r="D76" s="85" t="s">
        <v>754</v>
      </c>
      <c r="E76" s="85" t="s">
        <v>755</v>
      </c>
      <c r="F76" s="86" t="s">
        <v>530</v>
      </c>
      <c r="G76" s="86" t="s">
        <v>490</v>
      </c>
      <c r="H76" s="86">
        <v>2</v>
      </c>
      <c r="I76" s="88">
        <f>IF(COUNTIF(J76:AW76,"&lt;&gt;")=0,"",SUMPRODUCT(((Recommendations[ImplStatus]="Implemented")+(Recommendations[ImplStatus]="Compensated"))*ISNUMBER(MATCH(Recommendations[Id],J76:AW76,0)))/COUNTIF(J76:AW76,"&lt;&gt;"))</f>
        <v>0</v>
      </c>
      <c r="J76" s="90" t="s">
        <v>186</v>
      </c>
      <c r="K76" s="90" t="s">
        <v>200</v>
      </c>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721</v>
      </c>
      <c r="B77" s="81" t="s">
        <v>756</v>
      </c>
      <c r="C77" s="83" t="s">
        <v>757</v>
      </c>
      <c r="D77" s="85" t="s">
        <v>758</v>
      </c>
      <c r="E77" s="85" t="s">
        <v>759</v>
      </c>
      <c r="F77" s="86" t="s">
        <v>530</v>
      </c>
      <c r="G77" s="86" t="s">
        <v>490</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721</v>
      </c>
      <c r="B78" s="81" t="s">
        <v>760</v>
      </c>
      <c r="C78" s="83" t="s">
        <v>761</v>
      </c>
      <c r="D78" s="85" t="s">
        <v>762</v>
      </c>
      <c r="E78" s="85" t="s">
        <v>763</v>
      </c>
      <c r="F78" s="86" t="s">
        <v>530</v>
      </c>
      <c r="G78" s="86" t="s">
        <v>516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721</v>
      </c>
      <c r="B79" s="81" t="s">
        <v>764</v>
      </c>
      <c r="C79" s="83" t="s">
        <v>765</v>
      </c>
      <c r="D79" s="85" t="s">
        <v>766</v>
      </c>
      <c r="E79" s="85" t="s">
        <v>767</v>
      </c>
      <c r="F79" s="86" t="s">
        <v>530</v>
      </c>
      <c r="G79" s="86" t="s">
        <v>490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721</v>
      </c>
      <c r="B80" s="81" t="s">
        <v>768</v>
      </c>
      <c r="C80" s="83" t="s">
        <v>769</v>
      </c>
      <c r="D80" s="85" t="s">
        <v>770</v>
      </c>
      <c r="E80" s="85" t="s">
        <v>771</v>
      </c>
      <c r="F80" s="86" t="s">
        <v>530</v>
      </c>
      <c r="G80" s="86" t="s">
        <v>490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772</v>
      </c>
      <c r="B81" s="80">
        <v>9</v>
      </c>
      <c r="C81" s="82" t="s">
        <v>25</v>
      </c>
      <c r="D81" s="84" t="s">
        <v>773</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772</v>
      </c>
      <c r="B82" s="81" t="s">
        <v>774</v>
      </c>
      <c r="C82" s="83" t="s">
        <v>775</v>
      </c>
      <c r="D82" s="85" t="s">
        <v>776</v>
      </c>
      <c r="E82" s="85" t="s">
        <v>777</v>
      </c>
      <c r="F82" s="86" t="s">
        <v>502</v>
      </c>
      <c r="G82" s="86" t="s">
        <v>516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772</v>
      </c>
      <c r="B83" s="81" t="s">
        <v>778</v>
      </c>
      <c r="C83" s="83" t="s">
        <v>779</v>
      </c>
      <c r="D83" s="85" t="s">
        <v>780</v>
      </c>
      <c r="E83" s="85" t="s">
        <v>781</v>
      </c>
      <c r="F83" s="86" t="s">
        <v>481</v>
      </c>
      <c r="G83" s="86" t="s">
        <v>516</v>
      </c>
      <c r="H83" s="86">
        <v>1</v>
      </c>
      <c r="I83" s="88">
        <f>IF(COUNTIF(J83:AW83,"&lt;&gt;")=0,"",SUMPRODUCT(((Recommendations[ImplStatus]="Implemented")+(Recommendations[ImplStatus]="Compensated"))*ISNUMBER(MATCH(Recommendations[Id],J83:AW83,0)))/COUNTIF(J83:AW83,"&lt;&gt;"))</f>
        <v>0</v>
      </c>
      <c r="J83" s="90" t="s">
        <v>61</v>
      </c>
      <c r="K83" s="90" t="s">
        <v>172</v>
      </c>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772</v>
      </c>
      <c r="B84" s="81" t="s">
        <v>782</v>
      </c>
      <c r="C84" s="83" t="s">
        <v>783</v>
      </c>
      <c r="D84" s="85" t="s">
        <v>784</v>
      </c>
      <c r="E84" s="85" t="s">
        <v>785</v>
      </c>
      <c r="F84" s="86" t="s">
        <v>739</v>
      </c>
      <c r="G84" s="86" t="s">
        <v>516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772</v>
      </c>
      <c r="B85" s="81" t="s">
        <v>786</v>
      </c>
      <c r="C85" s="83" t="s">
        <v>787</v>
      </c>
      <c r="D85" s="85" t="s">
        <v>788</v>
      </c>
      <c r="E85" s="85" t="s">
        <v>789</v>
      </c>
      <c r="F85" s="86" t="s">
        <v>502</v>
      </c>
      <c r="G85" s="86" t="s">
        <v>516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772</v>
      </c>
      <c r="B86" s="81" t="s">
        <v>790</v>
      </c>
      <c r="C86" s="83" t="s">
        <v>791</v>
      </c>
      <c r="D86" s="85" t="s">
        <v>792</v>
      </c>
      <c r="E86" s="85" t="s">
        <v>793</v>
      </c>
      <c r="F86" s="86" t="s">
        <v>739</v>
      </c>
      <c r="G86" s="86" t="s">
        <v>516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772</v>
      </c>
      <c r="B87" s="81" t="s">
        <v>794</v>
      </c>
      <c r="C87" s="83" t="s">
        <v>795</v>
      </c>
      <c r="D87" s="85" t="s">
        <v>796</v>
      </c>
      <c r="E87" s="85" t="s">
        <v>797</v>
      </c>
      <c r="F87" s="86" t="s">
        <v>739</v>
      </c>
      <c r="G87" s="86" t="s">
        <v>516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772</v>
      </c>
      <c r="B88" s="81" t="s">
        <v>798</v>
      </c>
      <c r="C88" s="83" t="s">
        <v>799</v>
      </c>
      <c r="D88" s="85" t="s">
        <v>800</v>
      </c>
      <c r="E88" s="85" t="s">
        <v>801</v>
      </c>
      <c r="F88" s="86" t="s">
        <v>739</v>
      </c>
      <c r="G88" s="86" t="s">
        <v>516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802</v>
      </c>
      <c r="B89" s="80">
        <v>10</v>
      </c>
      <c r="C89" s="82" t="s">
        <v>25</v>
      </c>
      <c r="D89" s="84" t="s">
        <v>803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802</v>
      </c>
      <c r="B90" s="81" t="s">
        <v>804</v>
      </c>
      <c r="C90" s="83" t="s">
        <v>805</v>
      </c>
      <c r="D90" s="85" t="s">
        <v>806</v>
      </c>
      <c r="E90" s="85" t="s">
        <v>807</v>
      </c>
      <c r="F90" s="86" t="s">
        <v>481</v>
      </c>
      <c r="G90" s="86" t="s">
        <v>490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802</v>
      </c>
      <c r="B91" s="81" t="s">
        <v>808</v>
      </c>
      <c r="C91" s="83" t="s">
        <v>809</v>
      </c>
      <c r="D91" s="85" t="s">
        <v>810</v>
      </c>
      <c r="E91" s="85" t="s">
        <v>811</v>
      </c>
      <c r="F91" s="86" t="s">
        <v>481</v>
      </c>
      <c r="G91" s="86" t="s">
        <v>516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802</v>
      </c>
      <c r="B92" s="81" t="s">
        <v>812</v>
      </c>
      <c r="C92" s="83" t="s">
        <v>813</v>
      </c>
      <c r="D92" s="85" t="s">
        <v>814</v>
      </c>
      <c r="E92" s="85" t="s">
        <v>815</v>
      </c>
      <c r="F92" s="86" t="s">
        <v>481</v>
      </c>
      <c r="G92" s="86" t="s">
        <v>516</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802</v>
      </c>
      <c r="B93" s="81" t="s">
        <v>816</v>
      </c>
      <c r="C93" s="83" t="s">
        <v>817</v>
      </c>
      <c r="D93" s="85" t="s">
        <v>818</v>
      </c>
      <c r="E93" s="85" t="s">
        <v>819</v>
      </c>
      <c r="F93" s="86" t="s">
        <v>481</v>
      </c>
      <c r="G93" s="86" t="s">
        <v>490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802</v>
      </c>
      <c r="B94" s="81" t="s">
        <v>820</v>
      </c>
      <c r="C94" s="83" t="s">
        <v>821</v>
      </c>
      <c r="D94" s="85" t="s">
        <v>822</v>
      </c>
      <c r="E94" s="85" t="s">
        <v>823</v>
      </c>
      <c r="F94" s="86" t="s">
        <v>481</v>
      </c>
      <c r="G94" s="86" t="s">
        <v>516</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802</v>
      </c>
      <c r="B95" s="81" t="s">
        <v>824</v>
      </c>
      <c r="C95" s="83" t="s">
        <v>825</v>
      </c>
      <c r="D95" s="85" t="s">
        <v>826</v>
      </c>
      <c r="E95" s="85" t="s">
        <v>827</v>
      </c>
      <c r="F95" s="86" t="s">
        <v>481</v>
      </c>
      <c r="G95" s="86" t="s">
        <v>516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802</v>
      </c>
      <c r="B96" s="81" t="s">
        <v>828</v>
      </c>
      <c r="C96" s="83" t="s">
        <v>829</v>
      </c>
      <c r="D96" s="85" t="s">
        <v>830</v>
      </c>
      <c r="E96" s="85" t="s">
        <v>831</v>
      </c>
      <c r="F96" s="86" t="s">
        <v>481</v>
      </c>
      <c r="G96" s="86" t="s">
        <v>490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832</v>
      </c>
      <c r="B97" s="80">
        <v>11</v>
      </c>
      <c r="C97" s="82" t="s">
        <v>25</v>
      </c>
      <c r="D97" s="84" t="s">
        <v>833</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832</v>
      </c>
      <c r="B98" s="81" t="s">
        <v>834</v>
      </c>
      <c r="C98" s="83" t="s">
        <v>835</v>
      </c>
      <c r="D98" s="85" t="s">
        <v>836</v>
      </c>
      <c r="E98" s="85" t="s">
        <v>837</v>
      </c>
      <c r="F98" s="86" t="s">
        <v>588</v>
      </c>
      <c r="G98" s="86" t="s">
        <v>531</v>
      </c>
      <c r="H98" s="86">
        <v>1</v>
      </c>
      <c r="I98" s="88">
        <f>IF(COUNTIF(J98:AW98,"&lt;&gt;")=0,"",SUMPRODUCT(((Recommendations[ImplStatus]="Implemented")+(Recommendations[ImplStatus]="Compensated"))*ISNUMBER(MATCH(Recommendations[Id],J98:AW98,0)))/COUNTIF(J98:AW98,"&lt;&gt;"))</f>
        <v>0</v>
      </c>
      <c r="J98" s="90" t="s">
        <v>30</v>
      </c>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832</v>
      </c>
      <c r="B99" s="81" t="s">
        <v>838</v>
      </c>
      <c r="C99" s="83" t="s">
        <v>839</v>
      </c>
      <c r="D99" s="85" t="s">
        <v>840</v>
      </c>
      <c r="E99" s="85" t="s">
        <v>841</v>
      </c>
      <c r="F99" s="86" t="s">
        <v>530</v>
      </c>
      <c r="G99" s="86" t="s">
        <v>842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832</v>
      </c>
      <c r="B100" s="81" t="s">
        <v>843</v>
      </c>
      <c r="C100" s="83" t="s">
        <v>844</v>
      </c>
      <c r="D100" s="85" t="s">
        <v>845</v>
      </c>
      <c r="E100" s="85" t="s">
        <v>846</v>
      </c>
      <c r="F100" s="86" t="s">
        <v>530</v>
      </c>
      <c r="G100" s="86" t="s">
        <v>516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832</v>
      </c>
      <c r="B101" s="81" t="s">
        <v>847</v>
      </c>
      <c r="C101" s="83" t="s">
        <v>848</v>
      </c>
      <c r="D101" s="85" t="s">
        <v>849</v>
      </c>
      <c r="E101" s="85" t="s">
        <v>850</v>
      </c>
      <c r="F101" s="86" t="s">
        <v>530</v>
      </c>
      <c r="G101" s="86" t="s">
        <v>842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832</v>
      </c>
      <c r="B102" s="81" t="s">
        <v>851</v>
      </c>
      <c r="C102" s="83" t="s">
        <v>852</v>
      </c>
      <c r="D102" s="85" t="s">
        <v>853</v>
      </c>
      <c r="E102" s="85" t="s">
        <v>854</v>
      </c>
      <c r="F102" s="86" t="s">
        <v>530</v>
      </c>
      <c r="G102" s="86" t="s">
        <v>842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855</v>
      </c>
      <c r="B103" s="80">
        <v>12</v>
      </c>
      <c r="C103" s="82" t="s">
        <v>25</v>
      </c>
      <c r="D103" s="84" t="s">
        <v>856</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855</v>
      </c>
      <c r="B104" s="81" t="s">
        <v>857</v>
      </c>
      <c r="C104" s="83" t="s">
        <v>858</v>
      </c>
      <c r="D104" s="85" t="s">
        <v>859</v>
      </c>
      <c r="E104" s="85" t="s">
        <v>860</v>
      </c>
      <c r="F104" s="86" t="s">
        <v>739</v>
      </c>
      <c r="G104" s="86" t="s">
        <v>516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855</v>
      </c>
      <c r="B105" s="81" t="s">
        <v>861</v>
      </c>
      <c r="C105" s="83" t="s">
        <v>862</v>
      </c>
      <c r="D105" s="85" t="s">
        <v>863</v>
      </c>
      <c r="E105" s="85" t="s">
        <v>864</v>
      </c>
      <c r="F105" s="86" t="s">
        <v>739</v>
      </c>
      <c r="G105" s="86" t="s">
        <v>516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855</v>
      </c>
      <c r="B106" s="81" t="s">
        <v>865</v>
      </c>
      <c r="C106" s="83" t="s">
        <v>866</v>
      </c>
      <c r="D106" s="85" t="s">
        <v>867</v>
      </c>
      <c r="E106" s="85" t="s">
        <v>868</v>
      </c>
      <c r="F106" s="86" t="s">
        <v>739</v>
      </c>
      <c r="G106" s="86" t="s">
        <v>516</v>
      </c>
      <c r="H106" s="86">
        <v>2</v>
      </c>
      <c r="I106" s="88">
        <f>IF(COUNTIF(J106:AW106,"&lt;&gt;")=0,"",SUMPRODUCT(((Recommendations[ImplStatus]="Implemented")+(Recommendations[ImplStatus]="Compensated"))*ISNUMBER(MATCH(Recommendations[Id],J106:AW106,0)))/COUNTIF(J106:AW106,"&lt;&gt;"))</f>
        <v>0</v>
      </c>
      <c r="J106" s="90" t="s">
        <v>67</v>
      </c>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855</v>
      </c>
      <c r="B107" s="81" t="s">
        <v>869</v>
      </c>
      <c r="C107" s="83" t="s">
        <v>870</v>
      </c>
      <c r="D107" s="85" t="s">
        <v>871</v>
      </c>
      <c r="E107" s="85" t="s">
        <v>872</v>
      </c>
      <c r="F107" s="86" t="s">
        <v>588</v>
      </c>
      <c r="G107" s="86" t="s">
        <v>531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855</v>
      </c>
      <c r="B108" s="81" t="s">
        <v>873</v>
      </c>
      <c r="C108" s="83" t="s">
        <v>874</v>
      </c>
      <c r="D108" s="85" t="s">
        <v>875</v>
      </c>
      <c r="E108" s="85" t="s">
        <v>876</v>
      </c>
      <c r="F108" s="86" t="s">
        <v>739</v>
      </c>
      <c r="G108" s="86" t="s">
        <v>516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855</v>
      </c>
      <c r="B109" s="81" t="s">
        <v>877</v>
      </c>
      <c r="C109" s="83" t="s">
        <v>878</v>
      </c>
      <c r="D109" s="85" t="s">
        <v>879</v>
      </c>
      <c r="E109" s="85" t="s">
        <v>880</v>
      </c>
      <c r="F109" s="86" t="s">
        <v>739</v>
      </c>
      <c r="G109" s="86" t="s">
        <v>516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855</v>
      </c>
      <c r="B110" s="81" t="s">
        <v>881</v>
      </c>
      <c r="C110" s="83" t="s">
        <v>882</v>
      </c>
      <c r="D110" s="85" t="s">
        <v>883</v>
      </c>
      <c r="E110" s="85" t="s">
        <v>884</v>
      </c>
      <c r="F110" s="86" t="s">
        <v>481</v>
      </c>
      <c r="G110" s="86" t="s">
        <v>516</v>
      </c>
      <c r="H110" s="86">
        <v>2</v>
      </c>
      <c r="I110" s="88">
        <f>IF(COUNTIF(J110:AW110,"&lt;&gt;")=0,"",SUMPRODUCT(((Recommendations[ImplStatus]="Implemented")+(Recommendations[ImplStatus]="Compensated"))*ISNUMBER(MATCH(Recommendations[Id],J110:AW110,0)))/COUNTIF(J110:AW110,"&lt;&gt;"))</f>
        <v>0</v>
      </c>
      <c r="J110" s="90" t="s">
        <v>178</v>
      </c>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855</v>
      </c>
      <c r="B111" s="81" t="s">
        <v>885</v>
      </c>
      <c r="C111" s="83" t="s">
        <v>886</v>
      </c>
      <c r="D111" s="85" t="s">
        <v>887</v>
      </c>
      <c r="E111" s="85" t="s">
        <v>888</v>
      </c>
      <c r="F111" s="86" t="s">
        <v>481</v>
      </c>
      <c r="G111" s="86" t="s">
        <v>516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889</v>
      </c>
      <c r="B112" s="80">
        <v>13</v>
      </c>
      <c r="C112" s="82" t="s">
        <v>25</v>
      </c>
      <c r="D112" s="84" t="s">
        <v>890</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889</v>
      </c>
      <c r="B113" s="81" t="s">
        <v>891</v>
      </c>
      <c r="C113" s="83" t="s">
        <v>892</v>
      </c>
      <c r="D113" s="85" t="s">
        <v>893</v>
      </c>
      <c r="E113" s="85" t="s">
        <v>894</v>
      </c>
      <c r="F113" s="86" t="s">
        <v>739</v>
      </c>
      <c r="G113" s="86" t="s">
        <v>490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889</v>
      </c>
      <c r="B114" s="81" t="s">
        <v>895</v>
      </c>
      <c r="C114" s="83" t="s">
        <v>896</v>
      </c>
      <c r="D114" s="85" t="s">
        <v>897</v>
      </c>
      <c r="E114" s="85" t="s">
        <v>898</v>
      </c>
      <c r="F114" s="86" t="s">
        <v>481</v>
      </c>
      <c r="G114" s="86" t="s">
        <v>490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889</v>
      </c>
      <c r="B115" s="81" t="s">
        <v>899</v>
      </c>
      <c r="C115" s="83" t="s">
        <v>900</v>
      </c>
      <c r="D115" s="85" t="s">
        <v>901</v>
      </c>
      <c r="E115" s="85" t="s">
        <v>902</v>
      </c>
      <c r="F115" s="86" t="s">
        <v>739</v>
      </c>
      <c r="G115" s="86" t="s">
        <v>490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889</v>
      </c>
      <c r="B116" s="81" t="s">
        <v>903</v>
      </c>
      <c r="C116" s="83" t="s">
        <v>904</v>
      </c>
      <c r="D116" s="85" t="s">
        <v>905</v>
      </c>
      <c r="E116" s="85" t="s">
        <v>906</v>
      </c>
      <c r="F116" s="86" t="s">
        <v>739</v>
      </c>
      <c r="G116" s="86" t="s">
        <v>516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889</v>
      </c>
      <c r="B117" s="81" t="s">
        <v>907</v>
      </c>
      <c r="C117" s="83" t="s">
        <v>908</v>
      </c>
      <c r="D117" s="85" t="s">
        <v>909</v>
      </c>
      <c r="E117" s="85" t="s">
        <v>910</v>
      </c>
      <c r="F117" s="86" t="s">
        <v>481</v>
      </c>
      <c r="G117" s="86" t="s">
        <v>516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889</v>
      </c>
      <c r="B118" s="81" t="s">
        <v>911</v>
      </c>
      <c r="C118" s="83" t="s">
        <v>912</v>
      </c>
      <c r="D118" s="85" t="s">
        <v>913</v>
      </c>
      <c r="E118" s="85" t="s">
        <v>914</v>
      </c>
      <c r="F118" s="86" t="s">
        <v>739</v>
      </c>
      <c r="G118" s="86" t="s">
        <v>490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889</v>
      </c>
      <c r="B119" s="81" t="s">
        <v>915</v>
      </c>
      <c r="C119" s="83" t="s">
        <v>916</v>
      </c>
      <c r="D119" s="85" t="s">
        <v>917</v>
      </c>
      <c r="E119" s="85" t="s">
        <v>918</v>
      </c>
      <c r="F119" s="86" t="s">
        <v>481</v>
      </c>
      <c r="G119" s="86" t="s">
        <v>516</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889</v>
      </c>
      <c r="B120" s="81" t="s">
        <v>919</v>
      </c>
      <c r="C120" s="83" t="s">
        <v>920</v>
      </c>
      <c r="D120" s="85" t="s">
        <v>921</v>
      </c>
      <c r="E120" s="85" t="s">
        <v>922</v>
      </c>
      <c r="F120" s="86" t="s">
        <v>739</v>
      </c>
      <c r="G120" s="86" t="s">
        <v>516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889</v>
      </c>
      <c r="B121" s="81" t="s">
        <v>923</v>
      </c>
      <c r="C121" s="83" t="s">
        <v>924</v>
      </c>
      <c r="D121" s="85" t="s">
        <v>925</v>
      </c>
      <c r="E121" s="85" t="s">
        <v>926</v>
      </c>
      <c r="F121" s="86" t="s">
        <v>739</v>
      </c>
      <c r="G121" s="86" t="s">
        <v>516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889</v>
      </c>
      <c r="B122" s="81" t="s">
        <v>927</v>
      </c>
      <c r="C122" s="83" t="s">
        <v>928</v>
      </c>
      <c r="D122" s="85" t="s">
        <v>929</v>
      </c>
      <c r="E122" s="85" t="s">
        <v>930</v>
      </c>
      <c r="F122" s="86" t="s">
        <v>739</v>
      </c>
      <c r="G122" s="86" t="s">
        <v>516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889</v>
      </c>
      <c r="B123" s="81" t="s">
        <v>931</v>
      </c>
      <c r="C123" s="83" t="s">
        <v>932</v>
      </c>
      <c r="D123" s="85" t="s">
        <v>933</v>
      </c>
      <c r="E123" s="85" t="s">
        <v>934</v>
      </c>
      <c r="F123" s="86" t="s">
        <v>739</v>
      </c>
      <c r="G123" s="86" t="s">
        <v>490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935</v>
      </c>
      <c r="B124" s="80">
        <v>14</v>
      </c>
      <c r="C124" s="82" t="s">
        <v>25</v>
      </c>
      <c r="D124" s="84" t="s">
        <v>936</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935</v>
      </c>
      <c r="B125" s="81" t="s">
        <v>937</v>
      </c>
      <c r="C125" s="83" t="s">
        <v>938</v>
      </c>
      <c r="D125" s="85" t="s">
        <v>939</v>
      </c>
      <c r="E125" s="85" t="s">
        <v>940</v>
      </c>
      <c r="F125" s="86" t="s">
        <v>588</v>
      </c>
      <c r="G125" s="86" t="s">
        <v>531</v>
      </c>
      <c r="H125" s="86">
        <v>1</v>
      </c>
      <c r="I125" s="88">
        <f>IF(COUNTIF(J125:AW125,"&lt;&gt;")=0,"",SUMPRODUCT(((Recommendations[ImplStatus]="Implemented")+(Recommendations[ImplStatus]="Compensated"))*ISNUMBER(MATCH(Recommendations[Id],J125:AW125,0)))/COUNTIF(J125:AW125,"&lt;&gt;"))</f>
        <v>0</v>
      </c>
      <c r="J125" s="90" t="s">
        <v>18</v>
      </c>
      <c r="K125" s="90" t="s">
        <v>36</v>
      </c>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935</v>
      </c>
      <c r="B126" s="81" t="s">
        <v>941</v>
      </c>
      <c r="C126" s="83" t="s">
        <v>942</v>
      </c>
      <c r="D126" s="85" t="s">
        <v>943</v>
      </c>
      <c r="E126" s="85" t="s">
        <v>944</v>
      </c>
      <c r="F126" s="86" t="s">
        <v>613</v>
      </c>
      <c r="G126" s="86" t="s">
        <v>516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935</v>
      </c>
      <c r="B127" s="81" t="s">
        <v>945</v>
      </c>
      <c r="C127" s="83" t="s">
        <v>946</v>
      </c>
      <c r="D127" s="85" t="s">
        <v>947</v>
      </c>
      <c r="E127" s="85" t="s">
        <v>948</v>
      </c>
      <c r="F127" s="86" t="s">
        <v>613</v>
      </c>
      <c r="G127" s="86" t="s">
        <v>516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935</v>
      </c>
      <c r="B128" s="81" t="s">
        <v>949</v>
      </c>
      <c r="C128" s="83" t="s">
        <v>950</v>
      </c>
      <c r="D128" s="85" t="s">
        <v>951</v>
      </c>
      <c r="E128" s="85" t="s">
        <v>952</v>
      </c>
      <c r="F128" s="86" t="s">
        <v>613</v>
      </c>
      <c r="G128" s="86" t="s">
        <v>516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935</v>
      </c>
      <c r="B129" s="81" t="s">
        <v>953</v>
      </c>
      <c r="C129" s="83" t="s">
        <v>954</v>
      </c>
      <c r="D129" s="85" t="s">
        <v>955</v>
      </c>
      <c r="E129" s="85" t="s">
        <v>956</v>
      </c>
      <c r="F129" s="86" t="s">
        <v>613</v>
      </c>
      <c r="G129" s="86" t="s">
        <v>516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935</v>
      </c>
      <c r="B130" s="81" t="s">
        <v>957</v>
      </c>
      <c r="C130" s="83" t="s">
        <v>958</v>
      </c>
      <c r="D130" s="85" t="s">
        <v>959</v>
      </c>
      <c r="E130" s="85" t="s">
        <v>960</v>
      </c>
      <c r="F130" s="86" t="s">
        <v>613</v>
      </c>
      <c r="G130" s="86" t="s">
        <v>516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935</v>
      </c>
      <c r="B131" s="81" t="s">
        <v>961</v>
      </c>
      <c r="C131" s="83" t="s">
        <v>962</v>
      </c>
      <c r="D131" s="85" t="s">
        <v>963</v>
      </c>
      <c r="E131" s="85" t="s">
        <v>964</v>
      </c>
      <c r="F131" s="86" t="s">
        <v>613</v>
      </c>
      <c r="G131" s="86" t="s">
        <v>516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935</v>
      </c>
      <c r="B132" s="81" t="s">
        <v>965</v>
      </c>
      <c r="C132" s="83" t="s">
        <v>966</v>
      </c>
      <c r="D132" s="85" t="s">
        <v>967</v>
      </c>
      <c r="E132" s="85" t="s">
        <v>968</v>
      </c>
      <c r="F132" s="86" t="s">
        <v>613</v>
      </c>
      <c r="G132" s="86" t="s">
        <v>516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935</v>
      </c>
      <c r="B133" s="81" t="s">
        <v>969</v>
      </c>
      <c r="C133" s="83" t="s">
        <v>970</v>
      </c>
      <c r="D133" s="85" t="s">
        <v>971</v>
      </c>
      <c r="E133" s="85" t="s">
        <v>972</v>
      </c>
      <c r="F133" s="86" t="s">
        <v>613</v>
      </c>
      <c r="G133" s="86" t="s">
        <v>516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973</v>
      </c>
      <c r="B134" s="80">
        <v>15</v>
      </c>
      <c r="C134" s="82" t="s">
        <v>25</v>
      </c>
      <c r="D134" s="84" t="s">
        <v>974</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973</v>
      </c>
      <c r="B135" s="81" t="s">
        <v>975</v>
      </c>
      <c r="C135" s="83" t="s">
        <v>976</v>
      </c>
      <c r="D135" s="85" t="s">
        <v>977</v>
      </c>
      <c r="E135" s="85" t="s">
        <v>978</v>
      </c>
      <c r="F135" s="86" t="s">
        <v>613</v>
      </c>
      <c r="G135" s="86" t="s">
        <v>482</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973</v>
      </c>
      <c r="B136" s="81" t="s">
        <v>979</v>
      </c>
      <c r="C136" s="83" t="s">
        <v>980</v>
      </c>
      <c r="D136" s="85" t="s">
        <v>981</v>
      </c>
      <c r="E136" s="85" t="s">
        <v>982</v>
      </c>
      <c r="F136" s="86" t="s">
        <v>588</v>
      </c>
      <c r="G136" s="86" t="s">
        <v>531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973</v>
      </c>
      <c r="B137" s="81" t="s">
        <v>983</v>
      </c>
      <c r="C137" s="83" t="s">
        <v>984</v>
      </c>
      <c r="D137" s="85" t="s">
        <v>985</v>
      </c>
      <c r="E137" s="85" t="s">
        <v>986</v>
      </c>
      <c r="F137" s="86" t="s">
        <v>613</v>
      </c>
      <c r="G137" s="86" t="s">
        <v>531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973</v>
      </c>
      <c r="B138" s="81" t="s">
        <v>987</v>
      </c>
      <c r="C138" s="83" t="s">
        <v>988</v>
      </c>
      <c r="D138" s="85" t="s">
        <v>989</v>
      </c>
      <c r="E138" s="85" t="s">
        <v>990</v>
      </c>
      <c r="F138" s="86" t="s">
        <v>588</v>
      </c>
      <c r="G138" s="86" t="s">
        <v>531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973</v>
      </c>
      <c r="B139" s="81" t="s">
        <v>991</v>
      </c>
      <c r="C139" s="83" t="s">
        <v>992</v>
      </c>
      <c r="D139" s="85" t="s">
        <v>993</v>
      </c>
      <c r="E139" s="85" t="s">
        <v>994</v>
      </c>
      <c r="F139" s="86" t="s">
        <v>613</v>
      </c>
      <c r="G139" s="86" t="s">
        <v>531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973</v>
      </c>
      <c r="B140" s="81" t="s">
        <v>995</v>
      </c>
      <c r="C140" s="83" t="s">
        <v>996</v>
      </c>
      <c r="D140" s="85" t="s">
        <v>997</v>
      </c>
      <c r="E140" s="85" t="s">
        <v>998</v>
      </c>
      <c r="F140" s="86" t="s">
        <v>530</v>
      </c>
      <c r="G140" s="86" t="s">
        <v>531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973</v>
      </c>
      <c r="B141" s="81" t="s">
        <v>999</v>
      </c>
      <c r="C141" s="83" t="s">
        <v>1000</v>
      </c>
      <c r="D141" s="85" t="s">
        <v>1001</v>
      </c>
      <c r="E141" s="85" t="s">
        <v>1002</v>
      </c>
      <c r="F141" s="86" t="s">
        <v>530</v>
      </c>
      <c r="G141" s="86" t="s">
        <v>516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1003</v>
      </c>
      <c r="B142" s="80">
        <v>16</v>
      </c>
      <c r="C142" s="82" t="s">
        <v>25</v>
      </c>
      <c r="D142" s="84" t="s">
        <v>1004</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1003</v>
      </c>
      <c r="B143" s="81" t="s">
        <v>1005</v>
      </c>
      <c r="C143" s="83" t="s">
        <v>1006</v>
      </c>
      <c r="D143" s="85" t="s">
        <v>1007</v>
      </c>
      <c r="E143" s="85" t="s">
        <v>1008</v>
      </c>
      <c r="F143" s="86" t="s">
        <v>588</v>
      </c>
      <c r="G143" s="86" t="s">
        <v>531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1003</v>
      </c>
      <c r="B144" s="81" t="s">
        <v>1009</v>
      </c>
      <c r="C144" s="83" t="s">
        <v>1010</v>
      </c>
      <c r="D144" s="85" t="s">
        <v>1011</v>
      </c>
      <c r="E144" s="85" t="s">
        <v>1012</v>
      </c>
      <c r="F144" s="86" t="s">
        <v>588</v>
      </c>
      <c r="G144" s="86" t="s">
        <v>531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1003</v>
      </c>
      <c r="B145" s="81" t="s">
        <v>1013</v>
      </c>
      <c r="C145" s="83" t="s">
        <v>1014</v>
      </c>
      <c r="D145" s="85" t="s">
        <v>1015</v>
      </c>
      <c r="E145" s="85" t="s">
        <v>1016</v>
      </c>
      <c r="F145" s="86" t="s">
        <v>502</v>
      </c>
      <c r="G145" s="86" t="s">
        <v>490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1003</v>
      </c>
      <c r="B146" s="81" t="s">
        <v>1017</v>
      </c>
      <c r="C146" s="83" t="s">
        <v>1018</v>
      </c>
      <c r="D146" s="85" t="s">
        <v>1019</v>
      </c>
      <c r="E146" s="85" t="s">
        <v>1020</v>
      </c>
      <c r="F146" s="86" t="s">
        <v>502</v>
      </c>
      <c r="G146" s="86" t="s">
        <v>482</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1003</v>
      </c>
      <c r="B147" s="81" t="s">
        <v>1021</v>
      </c>
      <c r="C147" s="83" t="s">
        <v>1022</v>
      </c>
      <c r="D147" s="85" t="s">
        <v>1023</v>
      </c>
      <c r="E147" s="85" t="s">
        <v>1024</v>
      </c>
      <c r="F147" s="86" t="s">
        <v>502</v>
      </c>
      <c r="G147" s="86" t="s">
        <v>516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1003</v>
      </c>
      <c r="B148" s="81" t="s">
        <v>1025</v>
      </c>
      <c r="C148" s="83" t="s">
        <v>1026</v>
      </c>
      <c r="D148" s="85" t="s">
        <v>1027</v>
      </c>
      <c r="E148" s="85" t="s">
        <v>1028</v>
      </c>
      <c r="F148" s="86" t="s">
        <v>588</v>
      </c>
      <c r="G148" s="86" t="s">
        <v>531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1003</v>
      </c>
      <c r="B149" s="81" t="s">
        <v>1029</v>
      </c>
      <c r="C149" s="83" t="s">
        <v>1030</v>
      </c>
      <c r="D149" s="85" t="s">
        <v>1031</v>
      </c>
      <c r="E149" s="85" t="s">
        <v>1032</v>
      </c>
      <c r="F149" s="86" t="s">
        <v>502</v>
      </c>
      <c r="G149" s="86" t="s">
        <v>516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1003</v>
      </c>
      <c r="B150" s="81" t="s">
        <v>1033</v>
      </c>
      <c r="C150" s="83" t="s">
        <v>1034</v>
      </c>
      <c r="D150" s="85" t="s">
        <v>1035</v>
      </c>
      <c r="E150" s="85" t="s">
        <v>1036</v>
      </c>
      <c r="F150" s="86" t="s">
        <v>739</v>
      </c>
      <c r="G150" s="86" t="s">
        <v>516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1003</v>
      </c>
      <c r="B151" s="81" t="s">
        <v>1037</v>
      </c>
      <c r="C151" s="83" t="s">
        <v>1038</v>
      </c>
      <c r="D151" s="85" t="s">
        <v>1039</v>
      </c>
      <c r="E151" s="85" t="s">
        <v>1040</v>
      </c>
      <c r="F151" s="86" t="s">
        <v>613</v>
      </c>
      <c r="G151" s="86" t="s">
        <v>516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1003</v>
      </c>
      <c r="B152" s="81" t="s">
        <v>1041</v>
      </c>
      <c r="C152" s="83" t="s">
        <v>1042</v>
      </c>
      <c r="D152" s="85" t="s">
        <v>1043</v>
      </c>
      <c r="E152" s="85" t="s">
        <v>1044</v>
      </c>
      <c r="F152" s="86" t="s">
        <v>502</v>
      </c>
      <c r="G152" s="86" t="s">
        <v>516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1003</v>
      </c>
      <c r="B153" s="81" t="s">
        <v>1045</v>
      </c>
      <c r="C153" s="83" t="s">
        <v>1046</v>
      </c>
      <c r="D153" s="85" t="s">
        <v>1047</v>
      </c>
      <c r="E153" s="85" t="s">
        <v>1048</v>
      </c>
      <c r="F153" s="86" t="s">
        <v>502</v>
      </c>
      <c r="G153" s="86" t="s">
        <v>516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1003</v>
      </c>
      <c r="B154" s="81" t="s">
        <v>1049</v>
      </c>
      <c r="C154" s="83" t="s">
        <v>1050</v>
      </c>
      <c r="D154" s="85" t="s">
        <v>1051</v>
      </c>
      <c r="E154" s="85" t="s">
        <v>1052</v>
      </c>
      <c r="F154" s="86" t="s">
        <v>502</v>
      </c>
      <c r="G154" s="86" t="s">
        <v>516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1003</v>
      </c>
      <c r="B155" s="81" t="s">
        <v>1053</v>
      </c>
      <c r="C155" s="83" t="s">
        <v>1054</v>
      </c>
      <c r="D155" s="85" t="s">
        <v>1055</v>
      </c>
      <c r="E155" s="85" t="s">
        <v>1056</v>
      </c>
      <c r="F155" s="86" t="s">
        <v>502</v>
      </c>
      <c r="G155" s="86" t="s">
        <v>490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1003</v>
      </c>
      <c r="B156" s="81" t="s">
        <v>1057</v>
      </c>
      <c r="C156" s="83" t="s">
        <v>1058</v>
      </c>
      <c r="D156" s="85" t="s">
        <v>1059</v>
      </c>
      <c r="E156" s="85" t="s">
        <v>1060</v>
      </c>
      <c r="F156" s="86" t="s">
        <v>502</v>
      </c>
      <c r="G156" s="86" t="s">
        <v>516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1061</v>
      </c>
      <c r="B157" s="80">
        <v>17</v>
      </c>
      <c r="C157" s="82" t="s">
        <v>25</v>
      </c>
      <c r="D157" s="84" t="s">
        <v>1062</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1061</v>
      </c>
      <c r="B158" s="81" t="s">
        <v>1063</v>
      </c>
      <c r="C158" s="83" t="s">
        <v>1064</v>
      </c>
      <c r="D158" s="85" t="s">
        <v>1065</v>
      </c>
      <c r="E158" s="85" t="s">
        <v>1066</v>
      </c>
      <c r="F158" s="86" t="s">
        <v>613</v>
      </c>
      <c r="G158" s="86" t="s">
        <v>486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1061</v>
      </c>
      <c r="B159" s="81" t="s">
        <v>1067</v>
      </c>
      <c r="C159" s="83" t="s">
        <v>1068</v>
      </c>
      <c r="D159" s="85" t="s">
        <v>1069</v>
      </c>
      <c r="E159" s="85" t="s">
        <v>1070</v>
      </c>
      <c r="F159" s="86" t="s">
        <v>588</v>
      </c>
      <c r="G159" s="86" t="s">
        <v>531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1061</v>
      </c>
      <c r="B160" s="81" t="s">
        <v>1071</v>
      </c>
      <c r="C160" s="83" t="s">
        <v>1072</v>
      </c>
      <c r="D160" s="85" t="s">
        <v>1073</v>
      </c>
      <c r="E160" s="85" t="s">
        <v>1074</v>
      </c>
      <c r="F160" s="86" t="s">
        <v>588</v>
      </c>
      <c r="G160" s="86" t="s">
        <v>531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1061</v>
      </c>
      <c r="B161" s="81" t="s">
        <v>1075</v>
      </c>
      <c r="C161" s="83" t="s">
        <v>1076</v>
      </c>
      <c r="D161" s="85" t="s">
        <v>1077</v>
      </c>
      <c r="E161" s="85" t="s">
        <v>1078</v>
      </c>
      <c r="F161" s="86" t="s">
        <v>588</v>
      </c>
      <c r="G161" s="86" t="s">
        <v>531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1061</v>
      </c>
      <c r="B162" s="81" t="s">
        <v>1079</v>
      </c>
      <c r="C162" s="83" t="s">
        <v>1080</v>
      </c>
      <c r="D162" s="85" t="s">
        <v>1081</v>
      </c>
      <c r="E162" s="85" t="s">
        <v>1082</v>
      </c>
      <c r="F162" s="86" t="s">
        <v>613</v>
      </c>
      <c r="G162" s="86" t="s">
        <v>486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1061</v>
      </c>
      <c r="B163" s="81" t="s">
        <v>1083</v>
      </c>
      <c r="C163" s="83" t="s">
        <v>1084</v>
      </c>
      <c r="D163" s="85" t="s">
        <v>1085</v>
      </c>
      <c r="E163" s="85" t="s">
        <v>1086</v>
      </c>
      <c r="F163" s="86" t="s">
        <v>613</v>
      </c>
      <c r="G163" s="86" t="s">
        <v>486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1061</v>
      </c>
      <c r="B164" s="81" t="s">
        <v>1087</v>
      </c>
      <c r="C164" s="83" t="s">
        <v>1088</v>
      </c>
      <c r="D164" s="85" t="s">
        <v>1089</v>
      </c>
      <c r="E164" s="85" t="s">
        <v>1090</v>
      </c>
      <c r="F164" s="86" t="s">
        <v>613</v>
      </c>
      <c r="G164" s="86" t="s">
        <v>842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1061</v>
      </c>
      <c r="B165" s="81" t="s">
        <v>1091</v>
      </c>
      <c r="C165" s="83" t="s">
        <v>1092</v>
      </c>
      <c r="D165" s="85" t="s">
        <v>1093</v>
      </c>
      <c r="E165" s="85" t="s">
        <v>1094</v>
      </c>
      <c r="F165" s="86" t="s">
        <v>613</v>
      </c>
      <c r="G165" s="86" t="s">
        <v>842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1061</v>
      </c>
      <c r="B166" s="81" t="s">
        <v>1095</v>
      </c>
      <c r="C166" s="83" t="s">
        <v>1096</v>
      </c>
      <c r="D166" s="85" t="s">
        <v>1097</v>
      </c>
      <c r="E166" s="85" t="s">
        <v>1098</v>
      </c>
      <c r="F166" s="86" t="s">
        <v>588</v>
      </c>
      <c r="G166" s="86" t="s">
        <v>842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1099</v>
      </c>
      <c r="B167" s="80">
        <v>18</v>
      </c>
      <c r="C167" s="82" t="s">
        <v>25</v>
      </c>
      <c r="D167" s="84" t="s">
        <v>1100</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1099</v>
      </c>
      <c r="B168" s="81" t="s">
        <v>1101</v>
      </c>
      <c r="C168" s="83" t="s">
        <v>1102</v>
      </c>
      <c r="D168" s="85" t="s">
        <v>1103</v>
      </c>
      <c r="E168" s="85" t="s">
        <v>1104</v>
      </c>
      <c r="F168" s="86" t="s">
        <v>588</v>
      </c>
      <c r="G168" s="86" t="s">
        <v>531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1099</v>
      </c>
      <c r="B169" s="81" t="s">
        <v>1105</v>
      </c>
      <c r="C169" s="83" t="s">
        <v>1106</v>
      </c>
      <c r="D169" s="85" t="s">
        <v>1107</v>
      </c>
      <c r="E169" s="85" t="s">
        <v>1108</v>
      </c>
      <c r="F169" s="86" t="s">
        <v>739</v>
      </c>
      <c r="G169" s="86" t="s">
        <v>490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1099</v>
      </c>
      <c r="B170" s="81" t="s">
        <v>1109</v>
      </c>
      <c r="C170" s="83" t="s">
        <v>1110</v>
      </c>
      <c r="D170" s="85" t="s">
        <v>1111</v>
      </c>
      <c r="E170" s="85" t="s">
        <v>1112</v>
      </c>
      <c r="F170" s="86" t="s">
        <v>739</v>
      </c>
      <c r="G170" s="86" t="s">
        <v>516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1099</v>
      </c>
      <c r="B171" s="81" t="s">
        <v>1113</v>
      </c>
      <c r="C171" s="83" t="s">
        <v>1114</v>
      </c>
      <c r="D171" s="85" t="s">
        <v>1115</v>
      </c>
      <c r="E171" s="85" t="s">
        <v>1116</v>
      </c>
      <c r="F171" s="86" t="s">
        <v>739</v>
      </c>
      <c r="G171" s="86" t="s">
        <v>516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1099</v>
      </c>
      <c r="B172" s="91" t="s">
        <v>1117</v>
      </c>
      <c r="C172" s="92" t="s">
        <v>1118</v>
      </c>
      <c r="D172" s="93" t="s">
        <v>1119</v>
      </c>
      <c r="E172" s="93" t="s">
        <v>1120</v>
      </c>
      <c r="F172" s="94" t="s">
        <v>739</v>
      </c>
      <c r="G172" s="94" t="s">
        <v>490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207</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IFERROR(INDEX('Recommendations'!$I$2:$I$30, MATCH(J2,'Recommendations'!$B$2:$B$30,0))="Implemented", FALSE))</xm:f>
            <x14:dxf>
              <font>
                <color rgb="FF000000"/>
              </font>
              <fill>
                <patternFill>
                  <bgColor rgb="FF3C7D22"/>
                </patternFill>
              </fill>
            </x14:dxf>
          </x14:cfRule>
          <x14:cfRule type="expression" priority="2" id="{00000000-000E-0000-0400-000002000000}">
            <xm:f>AND(J2&lt;&gt;"", IFERROR(INDEX('Recommendations'!$I$2:$I$30, MATCH(J2,'Recommendations'!$B$2:$B$30,0))="Compensated", FALSE))</xm:f>
            <x14:dxf>
              <font>
                <color rgb="FF000000"/>
              </font>
              <fill>
                <patternFill>
                  <bgColor rgb="FFC6E0B4"/>
                </patternFill>
              </fill>
            </x14:dxf>
          </x14:cfRule>
          <x14:cfRule type="expression" priority="3" id="{00000000-000E-0000-0400-000003000000}">
            <xm:f>AND(J2&lt;&gt;"", IFERROR(INDEX('Recommendations'!$I$2:$I$30, MATCH(J2,'Recommendations'!$B$2:$B$30,0))="Testing", FALSE))</xm:f>
            <x14:dxf>
              <font>
                <color rgb="FF000000"/>
              </font>
              <fill>
                <patternFill>
                  <bgColor rgb="FFFFC000"/>
                </patternFill>
              </fill>
            </x14:dxf>
          </x14:cfRule>
          <x14:cfRule type="expression" priority="4" id="{00000000-000E-0000-0400-000004000000}">
            <xm:f>AND(J2&lt;&gt;"", IFERROR(INDEX('Recommendations'!$I$2:$I$30, MATCH(J2,'Recommendations'!$B$2:$B$30,0))="Failed", FALSE))</xm:f>
            <x14:dxf>
              <font>
                <color rgb="FF000000"/>
              </font>
              <fill>
                <patternFill>
                  <bgColor rgb="FFD82891"/>
                </patternFill>
              </fill>
            </x14:dxf>
          </x14:cfRule>
          <x14:cfRule type="expression" priority="5" id="{00000000-000E-0000-0400-000005000000}">
            <xm:f>AND(J2&lt;&gt;"", IFERROR(INDEX('Recommendations'!$I$2:$I$30, MATCH(J2,'Recommendations'!$B$2:$B$30,0))="Risk Accepted", FALSE))</xm:f>
            <x14:dxf>
              <font>
                <color rgb="FF000000"/>
              </font>
              <fill>
                <patternFill>
                  <bgColor rgb="FFD9D9D9"/>
                </patternFill>
              </fill>
            </x14:dxf>
          </x14:cfRule>
          <x14:cfRule type="expression" priority="6" id="{00000000-000E-0000-0400-000006000000}">
            <xm:f>AND(J2&lt;&gt;"", IFERROR(INDEX('Recommendations'!$I$2:$I$30, MATCH(J2,'Recommendations'!$B$2:$B$30,0))="N/A",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OPNsense Benchmark - SHGIR</dc:title>
  <dc:subject>Generated on: 2026-06-08 20:43:41</dc:subject>
  <dc:creator>Anicet Fopa Tchoffo</dc:creator>
  <cp:keywords>Baseline;Hardening;CIS;Benchmark</cp:keywords>
  <dc:description>Baseline Developed By: Center for Internet Security (CIS)</dc:description>
  <cp:lastModifiedBy>Anicet Fopa Tchoffo</cp:lastModifiedBy>
  <dcterms:modified xsi:type="dcterms:W3CDTF">2026-06-08T19:43:49Z</dcterms:modified>
  <cp:category>CIS</cp:category>
  <cp:contentStatus>Draft</cp:contentStatus>
</cp:coreProperties>
</file>