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C6E5500696D548C4369F53A007E5B18BDD3E6E14" xr6:coauthVersionLast="47" xr6:coauthVersionMax="47" xr10:uidLastSave="{DEDD1828-0752-434E-A6C1-E176C652AD9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E88" i="3"/>
  <c r="D88" i="3"/>
  <c r="C88" i="3"/>
  <c r="F88" i="3" s="1"/>
  <c r="F87" i="3"/>
  <c r="C95" i="3" s="1"/>
  <c r="E87" i="3"/>
  <c r="D87" i="3"/>
  <c r="C87" i="3"/>
  <c r="E86" i="3"/>
  <c r="D86" i="3"/>
  <c r="C86" i="3"/>
  <c r="W138" i="3" s="1"/>
  <c r="F85" i="3"/>
  <c r="V168" i="3" s="1"/>
  <c r="E85" i="3"/>
  <c r="D85" i="3"/>
  <c r="C85" i="3"/>
  <c r="U138" i="3" s="1"/>
  <c r="F84" i="3"/>
  <c r="T168" i="3" s="1"/>
  <c r="E84" i="3"/>
  <c r="D84" i="3"/>
  <c r="C84" i="3"/>
  <c r="S138" i="3" s="1"/>
  <c r="E70" i="3"/>
  <c r="D70" i="3"/>
  <c r="C70" i="3"/>
  <c r="F70" i="3" s="1"/>
  <c r="E69" i="3"/>
  <c r="D69" i="3"/>
  <c r="C69" i="3"/>
  <c r="F69" i="3" s="1"/>
  <c r="E51" i="3"/>
  <c r="D51" i="3"/>
  <c r="C51" i="3"/>
  <c r="F51" i="3" s="1"/>
  <c r="E50" i="3"/>
  <c r="D50" i="3"/>
  <c r="C50" i="3"/>
  <c r="F50" i="3" s="1"/>
  <c r="E49" i="3"/>
  <c r="D49" i="3"/>
  <c r="C49" i="3"/>
  <c r="F49" i="3" s="1"/>
  <c r="F48" i="3"/>
  <c r="D57" i="3" s="1"/>
  <c r="E48" i="3"/>
  <c r="D48" i="3"/>
  <c r="C48" i="3"/>
  <c r="E47" i="3"/>
  <c r="D47" i="3"/>
  <c r="C47" i="3"/>
  <c r="F47" i="3" s="1"/>
  <c r="E46" i="3"/>
  <c r="D46" i="3"/>
  <c r="C46" i="3"/>
  <c r="F46" i="3" s="1"/>
  <c r="E31" i="3"/>
  <c r="D31" i="3"/>
  <c r="C31" i="3"/>
  <c r="F31" i="3" s="1"/>
  <c r="E30" i="3"/>
  <c r="D30" i="3"/>
  <c r="C30" i="3"/>
  <c r="F30" i="3" s="1"/>
  <c r="E29" i="3"/>
  <c r="D29" i="3"/>
  <c r="C29" i="3"/>
  <c r="F29" i="3" s="1"/>
  <c r="E16" i="3"/>
  <c r="D16" i="3"/>
  <c r="C16" i="3"/>
  <c r="F16" i="3" s="1"/>
  <c r="D9" i="3"/>
  <c r="C9" i="3"/>
  <c r="C8" i="3"/>
  <c r="D8" i="3" s="1"/>
  <c r="C7" i="3"/>
  <c r="D7" i="3" s="1"/>
  <c r="R168" i="3" l="1"/>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59" i="3"/>
  <c r="C59" i="3"/>
  <c r="D59" i="3"/>
  <c r="D35" i="3"/>
  <c r="C35" i="3"/>
  <c r="E35" i="3"/>
  <c r="E58" i="3"/>
  <c r="D58" i="3"/>
  <c r="C58" i="3"/>
  <c r="E36" i="3"/>
  <c r="D36" i="3"/>
  <c r="C36" i="3"/>
  <c r="E37" i="3"/>
  <c r="D37" i="3"/>
  <c r="C37" i="3"/>
  <c r="D55" i="3"/>
  <c r="C55" i="3"/>
  <c r="E55" i="3"/>
  <c r="E96" i="3"/>
  <c r="D96" i="3"/>
  <c r="C96" i="3"/>
  <c r="E115" i="3"/>
  <c r="D115" i="3"/>
  <c r="C115" i="3"/>
  <c r="E60" i="3"/>
  <c r="C60" i="3"/>
  <c r="D60" i="3"/>
  <c r="E75" i="3"/>
  <c r="D75" i="3"/>
  <c r="C75" i="3"/>
  <c r="E56" i="3"/>
  <c r="D56" i="3"/>
  <c r="C56" i="3"/>
  <c r="E114" i="3"/>
  <c r="D114" i="3"/>
  <c r="C114" i="3"/>
  <c r="E112" i="3"/>
  <c r="D112" i="3"/>
  <c r="C112" i="3"/>
  <c r="G127" i="3"/>
  <c r="D74" i="3"/>
  <c r="E74" i="3"/>
  <c r="C74" i="3"/>
  <c r="E113" i="3"/>
  <c r="D113" i="3"/>
  <c r="C113" i="3"/>
  <c r="D95" i="3"/>
  <c r="F86" i="3"/>
  <c r="E95" i="3"/>
  <c r="Q138" i="3"/>
  <c r="T144" i="3"/>
  <c r="T149" i="3"/>
  <c r="T154" i="3"/>
  <c r="T159" i="3"/>
  <c r="T164" i="3"/>
  <c r="T169" i="3"/>
  <c r="V144" i="3"/>
  <c r="V149" i="3"/>
  <c r="V154" i="3"/>
  <c r="V159" i="3"/>
  <c r="V164" i="3"/>
  <c r="V169" i="3"/>
  <c r="C57" i="3"/>
  <c r="E57" i="3"/>
  <c r="T140" i="3"/>
  <c r="T145" i="3"/>
  <c r="T150" i="3"/>
  <c r="T155" i="3"/>
  <c r="T160" i="3"/>
  <c r="T165" i="3"/>
  <c r="T170" i="3"/>
  <c r="V140" i="3"/>
  <c r="V145" i="3"/>
  <c r="V150" i="3"/>
  <c r="V155" i="3"/>
  <c r="V160" i="3"/>
  <c r="V165" i="3"/>
  <c r="V170" i="3"/>
  <c r="C92" i="3"/>
  <c r="T141" i="3"/>
  <c r="T146" i="3"/>
  <c r="T151" i="3"/>
  <c r="T156" i="3"/>
  <c r="T161" i="3"/>
  <c r="T166" i="3"/>
  <c r="D92" i="3"/>
  <c r="V141" i="3"/>
  <c r="V146" i="3"/>
  <c r="V151" i="3"/>
  <c r="V156" i="3"/>
  <c r="V161" i="3"/>
  <c r="V166" i="3"/>
  <c r="E92" i="3"/>
  <c r="D93" i="3"/>
  <c r="T142" i="3"/>
  <c r="T147" i="3"/>
  <c r="T152" i="3"/>
  <c r="T157" i="3"/>
  <c r="T162" i="3"/>
  <c r="T167" i="3"/>
  <c r="E93" i="3"/>
  <c r="V142" i="3"/>
  <c r="V147" i="3"/>
  <c r="V152" i="3"/>
  <c r="V157" i="3"/>
  <c r="V162" i="3"/>
  <c r="V167" i="3"/>
  <c r="T143" i="3"/>
  <c r="T148" i="3"/>
  <c r="T153" i="3"/>
  <c r="T158" i="3"/>
  <c r="T163" i="3"/>
  <c r="V143" i="3"/>
  <c r="V148" i="3"/>
  <c r="V153" i="3"/>
  <c r="V158" i="3"/>
  <c r="V163" i="3"/>
  <c r="X167" i="3" l="1"/>
  <c r="X162" i="3"/>
  <c r="X157" i="3"/>
  <c r="X152" i="3"/>
  <c r="X147" i="3"/>
  <c r="X142" i="3"/>
  <c r="C94" i="3"/>
  <c r="X166" i="3"/>
  <c r="X161" i="3"/>
  <c r="X156" i="3"/>
  <c r="X151" i="3"/>
  <c r="X146" i="3"/>
  <c r="X141" i="3"/>
  <c r="X170" i="3"/>
  <c r="X165" i="3"/>
  <c r="X160" i="3"/>
  <c r="X155" i="3"/>
  <c r="X150" i="3"/>
  <c r="X145" i="3"/>
  <c r="X140" i="3"/>
  <c r="D94" i="3"/>
  <c r="X169" i="3"/>
  <c r="X164" i="3"/>
  <c r="X159" i="3"/>
  <c r="X154" i="3"/>
  <c r="X149" i="3"/>
  <c r="X144" i="3"/>
  <c r="E94" i="3"/>
  <c r="X168" i="3"/>
  <c r="X163" i="3"/>
  <c r="X158" i="3"/>
  <c r="X153" i="3"/>
  <c r="X148" i="3"/>
  <c r="X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4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400-000005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6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400-000007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400-000008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9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0C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0D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0E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0A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9" authorId="0" shapeId="0" xr:uid="{00000000-0006-0000-0400-00000B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400-00000F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400-000010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1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2F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6" authorId="0" shapeId="0" xr:uid="{00000000-0006-0000-0400-000030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31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32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3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12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Q26" authorId="0" shapeId="0" xr:uid="{00000000-0006-0000-0400-00001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R26" authorId="0" shapeId="0" xr:uid="{00000000-0006-0000-0400-000014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S26" authorId="0" shapeId="0" xr:uid="{00000000-0006-0000-0400-000015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26" authorId="0" shapeId="0" xr:uid="{00000000-0006-0000-0400-000016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26" authorId="0" shapeId="0" xr:uid="{00000000-0006-0000-0400-000017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6" authorId="0" shapeId="0" xr:uid="{00000000-0006-0000-0400-000018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1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X26" authorId="0" shapeId="0" xr:uid="{00000000-0006-0000-0400-00001A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Y26" authorId="0" shapeId="0" xr:uid="{00000000-0006-0000-0400-00001B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Z26" authorId="0" shapeId="0" xr:uid="{00000000-0006-0000-0400-00001C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A26" authorId="0" shapeId="0" xr:uid="{00000000-0006-0000-0400-00001D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B26" authorId="0" shapeId="0" xr:uid="{00000000-0006-0000-0400-00001E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C26" authorId="0" shapeId="0" xr:uid="{00000000-0006-0000-0400-00001F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2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E26" authorId="0" shapeId="0" xr:uid="{00000000-0006-0000-0400-000021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6" authorId="0" shapeId="0" xr:uid="{00000000-0006-0000-0400-000022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6" authorId="0" shapeId="0" xr:uid="{00000000-0006-0000-0400-000023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H26" authorId="0" shapeId="0" xr:uid="{00000000-0006-0000-0400-00002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400-000025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J26" authorId="0" shapeId="0" xr:uid="{00000000-0006-0000-0400-000026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400-000027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L26" authorId="0" shapeId="0" xr:uid="{00000000-0006-0000-0400-000028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 authorId="0" shapeId="0" xr:uid="{00000000-0006-0000-0400-00002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6" authorId="0" shapeId="0" xr:uid="{00000000-0006-0000-0400-00002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6" authorId="0" shapeId="0" xr:uid="{00000000-0006-0000-0400-00002B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6" authorId="0" shapeId="0" xr:uid="{00000000-0006-0000-0400-00002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6" authorId="0" shapeId="0" xr:uid="{00000000-0006-0000-0400-00002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6" authorId="0" shapeId="0" xr:uid="{00000000-0006-0000-0400-00002E000000}">
      <text>
        <r>
          <rPr>
            <sz val="11"/>
            <rFont val="Calibri"/>
          </rPr>
          <t xml:space="preserve">Ensure </t>
        </r>
        <r>
          <rPr>
            <sz val="11"/>
            <color rgb="FF000000"/>
            <rFont val="Calibri"/>
          </rPr>
          <t>'</t>
        </r>
        <r>
          <rPr>
            <b/>
            <sz val="11"/>
            <color rgb="FF000000"/>
            <rFont val="Calibri"/>
          </rPr>
          <t>Disable HTTP proxy features: Disable proxy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authentication over loopback interfaces</t>
        </r>
        <r>
          <rPr>
            <sz val="11"/>
            <color rgb="FF000000"/>
            <rFont val="Calibri"/>
          </rPr>
          <t>'</t>
        </r>
        <r>
          <rPr>
            <sz val="11"/>
            <color rgb="FF000000"/>
            <rFont val="Calibri"/>
          </rPr>
          <t xml:space="preserve"> or higher</t>
        </r>
      </text>
    </comment>
    <comment ref="J27" authorId="0" shapeId="0" xr:uid="{00000000-0006-0000-0400-000034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400-000035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400-000036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3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7" authorId="0" shapeId="0" xr:uid="{00000000-0006-0000-0400-000038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400-000039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 authorId="0" shapeId="0" xr:uid="{00000000-0006-0000-0400-00003A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400-00003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3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2" authorId="0" shapeId="0" xr:uid="{00000000-0006-0000-0400-000042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L32" authorId="0" shapeId="0" xr:uid="{00000000-0006-0000-0400-000043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32" authorId="0" shapeId="0" xr:uid="{00000000-0006-0000-0400-000044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32" authorId="0" shapeId="0" xr:uid="{00000000-0006-0000-0400-00004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2" authorId="0" shapeId="0" xr:uid="{00000000-0006-0000-0400-000046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32" authorId="0" shapeId="0" xr:uid="{00000000-0006-0000-0400-00004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2" authorId="0" shapeId="0" xr:uid="{00000000-0006-0000-0400-000048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32" authorId="0" shapeId="0" xr:uid="{00000000-0006-0000-0400-000049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2" authorId="0" shapeId="0" xr:uid="{00000000-0006-0000-0400-00004A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32" authorId="0" shapeId="0" xr:uid="{00000000-0006-0000-0400-00004B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2" authorId="0" shapeId="0" xr:uid="{00000000-0006-0000-0400-00004C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32" authorId="0" shapeId="0" xr:uid="{00000000-0006-0000-0400-00004D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text>
    </comment>
    <comment ref="W32" authorId="0" shapeId="0" xr:uid="{00000000-0006-0000-0400-00004E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2" authorId="0" shapeId="0" xr:uid="{00000000-0006-0000-0400-00004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32" authorId="0" shapeId="0" xr:uid="{00000000-0006-0000-0400-000050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32" authorId="0" shapeId="0" xr:uid="{00000000-0006-0000-0400-000051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2" authorId="0" shapeId="0" xr:uid="{00000000-0006-0000-0400-000052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32" authorId="0" shapeId="0" xr:uid="{00000000-0006-0000-0400-00005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AC32" authorId="0" shapeId="0" xr:uid="{00000000-0006-0000-0400-000054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32" authorId="0" shapeId="0" xr:uid="{00000000-0006-0000-0400-000055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2" authorId="0" shapeId="0" xr:uid="{00000000-0006-0000-0400-000056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F32" authorId="0" shapeId="0" xr:uid="{00000000-0006-0000-0400-00005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G32" authorId="0" shapeId="0" xr:uid="{00000000-0006-0000-0400-000058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H32" authorId="0" shapeId="0" xr:uid="{00000000-0006-0000-0400-000059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2" authorId="0" shapeId="0" xr:uid="{00000000-0006-0000-0400-00005A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32" authorId="0" shapeId="0" xr:uid="{00000000-0006-0000-0400-00005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32" authorId="0" shapeId="0" xr:uid="{00000000-0006-0000-0400-00005C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L32" authorId="0" shapeId="0" xr:uid="{00000000-0006-0000-0400-00005D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32" authorId="0" shapeId="0" xr:uid="{00000000-0006-0000-0400-00005E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2" authorId="0" shapeId="0" xr:uid="{00000000-0006-0000-0400-00005F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O32" authorId="0" shapeId="0" xr:uid="{00000000-0006-0000-0400-000060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P32" authorId="0" shapeId="0" xr:uid="{00000000-0006-0000-0400-000061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32" authorId="0" shapeId="0" xr:uid="{00000000-0006-0000-0400-000062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32" authorId="0" shapeId="0" xr:uid="{00000000-0006-0000-0400-000063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32" authorId="0" shapeId="0" xr:uid="{00000000-0006-0000-0400-00003D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2" authorId="0" shapeId="0" xr:uid="{00000000-0006-0000-0400-00003E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2" authorId="0" shapeId="0" xr:uid="{00000000-0006-0000-0400-00003F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2" authorId="0" shapeId="0" xr:uid="{00000000-0006-0000-0400-000040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2" authorId="0" shapeId="0" xr:uid="{00000000-0006-0000-0400-00004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J33" authorId="0" shapeId="0" xr:uid="{00000000-0006-0000-0400-000064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K33" authorId="0" shapeId="0" xr:uid="{00000000-0006-0000-0400-000065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66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3" authorId="0" shapeId="0" xr:uid="{00000000-0006-0000-0400-000067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400-00006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6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L34" authorId="0" shapeId="0" xr:uid="{00000000-0006-0000-0400-00006A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34" authorId="0" shapeId="0" xr:uid="{00000000-0006-0000-0400-00006B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6C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6D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P34" authorId="0" shapeId="0" xr:uid="{00000000-0006-0000-0400-00006E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6F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70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71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T34" authorId="0" shapeId="0" xr:uid="{00000000-0006-0000-0400-000072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6" authorId="0" shapeId="0" xr:uid="{00000000-0006-0000-0400-000073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74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75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76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N36" authorId="0" shapeId="0" xr:uid="{00000000-0006-0000-0400-000077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36" authorId="0" shapeId="0" xr:uid="{00000000-0006-0000-0400-000078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6" authorId="0" shapeId="0" xr:uid="{00000000-0006-0000-0400-000079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6" authorId="0" shapeId="0" xr:uid="{00000000-0006-0000-0400-00007A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6" authorId="0" shapeId="0" xr:uid="{00000000-0006-0000-0400-00007B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S36" authorId="0" shapeId="0" xr:uid="{00000000-0006-0000-0400-00007C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6" authorId="0" shapeId="0" xr:uid="{00000000-0006-0000-0400-00007D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U36" authorId="0" shapeId="0" xr:uid="{00000000-0006-0000-0400-00007E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36" authorId="0" shapeId="0" xr:uid="{00000000-0006-0000-0400-00007F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6" authorId="0" shapeId="0" xr:uid="{00000000-0006-0000-0400-000080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X36" authorId="0" shapeId="0" xr:uid="{00000000-0006-0000-0400-000081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6" authorId="0" shapeId="0" xr:uid="{00000000-0006-0000-0400-000082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6" authorId="0" shapeId="0" xr:uid="{00000000-0006-0000-0400-000083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A36" authorId="0" shapeId="0" xr:uid="{00000000-0006-0000-0400-000084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B36" authorId="0" shapeId="0" xr:uid="{00000000-0006-0000-0400-000085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6" authorId="0" shapeId="0" xr:uid="{00000000-0006-0000-0400-00008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6" authorId="0" shapeId="0" xr:uid="{00000000-0006-0000-0400-000087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E36" authorId="0" shapeId="0" xr:uid="{00000000-0006-0000-0400-000088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6" authorId="0" shapeId="0" xr:uid="{00000000-0006-0000-0400-000089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400-00008A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8" authorId="0" shapeId="0" xr:uid="{00000000-0006-0000-0400-00008B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 authorId="0" shapeId="0" xr:uid="{00000000-0006-0000-0400-00008C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400-00008D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M38" authorId="0" shapeId="0" xr:uid="{00000000-0006-0000-0400-00008E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8F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90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91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9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N39" authorId="0" shapeId="0" xr:uid="{00000000-0006-0000-0400-00009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94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9" authorId="0" shapeId="0" xr:uid="{00000000-0006-0000-0400-000095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96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97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9" authorId="0" shapeId="0" xr:uid="{00000000-0006-0000-0400-000098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99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U39" authorId="0" shapeId="0" xr:uid="{00000000-0006-0000-0400-00009A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9B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9C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9" authorId="0" shapeId="0" xr:uid="{00000000-0006-0000-0400-00009D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9" authorId="0" shapeId="0" xr:uid="{00000000-0006-0000-0400-00009E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Z39" authorId="0" shapeId="0" xr:uid="{00000000-0006-0000-0400-00009F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9" authorId="0" shapeId="0" xr:uid="{00000000-0006-0000-0400-0000A0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9" authorId="0" shapeId="0" xr:uid="{00000000-0006-0000-0400-0000A1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A2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D39" authorId="0" shapeId="0" xr:uid="{00000000-0006-0000-0400-0000A3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9" authorId="0" shapeId="0" xr:uid="{00000000-0006-0000-0400-0000A4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9" authorId="0" shapeId="0" xr:uid="{00000000-0006-0000-0400-0000A5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A6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A7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9" authorId="0" shapeId="0" xr:uid="{00000000-0006-0000-0400-0000A8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A9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9" authorId="0" shapeId="0" xr:uid="{00000000-0006-0000-0400-0000AA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AB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AC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9" authorId="0" shapeId="0" xr:uid="{00000000-0006-0000-0400-0000AD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9" authorId="0" shapeId="0" xr:uid="{00000000-0006-0000-0400-0000AE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AF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B0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9" authorId="0" shapeId="0" xr:uid="{00000000-0006-0000-0400-0000B1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9" authorId="0" shapeId="0" xr:uid="{00000000-0006-0000-0400-0000B2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B3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9" authorId="0" shapeId="0" xr:uid="{00000000-0006-0000-0400-0000B4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9" authorId="0" shapeId="0" xr:uid="{00000000-0006-0000-0400-0000B5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9" authorId="0" shapeId="0" xr:uid="{00000000-0006-0000-0400-0000B6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1" authorId="0" shapeId="0" xr:uid="{00000000-0006-0000-0400-0000B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B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B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 authorId="0" shapeId="0" xr:uid="{00000000-0006-0000-0400-0000B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1" authorId="0" shapeId="0" xr:uid="{00000000-0006-0000-0400-0000BB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1" authorId="0" shapeId="0" xr:uid="{00000000-0006-0000-0400-0000BC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BD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BE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BF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C0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C1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C2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C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46" authorId="0" shapeId="0" xr:uid="{00000000-0006-0000-0400-0000C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R46" authorId="0" shapeId="0" xr:uid="{00000000-0006-0000-0400-0000C5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C6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T46" authorId="0" shapeId="0" xr:uid="{00000000-0006-0000-0400-0000C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C8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V46" authorId="0" shapeId="0" xr:uid="{00000000-0006-0000-0400-0000C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W46" authorId="0" shapeId="0" xr:uid="{00000000-0006-0000-0400-0000CA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46" authorId="0" shapeId="0" xr:uid="{00000000-0006-0000-0400-0000CB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6" authorId="0" shapeId="0" xr:uid="{00000000-0006-0000-0400-0000C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C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C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48" authorId="0" shapeId="0" xr:uid="{00000000-0006-0000-0400-0000C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D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D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D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D3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D4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D5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S48" authorId="0" shapeId="0" xr:uid="{00000000-0006-0000-0400-0000D6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48" authorId="0" shapeId="0" xr:uid="{00000000-0006-0000-0400-0000D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D8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0" authorId="0" shapeId="0" xr:uid="{00000000-0006-0000-0400-0000D9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400-0000DA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DB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56" authorId="0" shapeId="0" xr:uid="{00000000-0006-0000-0400-0000DC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6" authorId="0" shapeId="0" xr:uid="{00000000-0006-0000-0400-0000D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6" authorId="0" shapeId="0" xr:uid="{00000000-0006-0000-0400-0000DE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DF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E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L59" authorId="0" shapeId="0" xr:uid="{00000000-0006-0000-0400-0000E1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59" authorId="0" shapeId="0" xr:uid="{00000000-0006-0000-0400-0000E2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59" authorId="0" shapeId="0" xr:uid="{00000000-0006-0000-0400-0000E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59" authorId="0" shapeId="0" xr:uid="{00000000-0006-0000-0400-0000E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59" authorId="0" shapeId="0" xr:uid="{00000000-0006-0000-0400-0000E5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59" authorId="0" shapeId="0" xr:uid="{00000000-0006-0000-0400-0000E6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59" authorId="0" shapeId="0" xr:uid="{00000000-0006-0000-0400-0000E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59" authorId="0" shapeId="0" xr:uid="{00000000-0006-0000-0400-0000E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59" authorId="0" shapeId="0" xr:uid="{00000000-0006-0000-0400-0000E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59" authorId="0" shapeId="0" xr:uid="{00000000-0006-0000-0400-0000E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59" authorId="0" shapeId="0" xr:uid="{00000000-0006-0000-0400-0000EB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text>
    </comment>
    <comment ref="W59" authorId="0" shapeId="0" xr:uid="{00000000-0006-0000-0400-0000E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59" authorId="0" shapeId="0" xr:uid="{00000000-0006-0000-0400-0000E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59" authorId="0" shapeId="0" xr:uid="{00000000-0006-0000-0400-0000EE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59" authorId="0" shapeId="0" xr:uid="{00000000-0006-0000-0400-0000EF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59" authorId="0" shapeId="0" xr:uid="{00000000-0006-0000-0400-0000F0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59" authorId="0" shapeId="0" xr:uid="{00000000-0006-0000-0400-0000F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AC59" authorId="0" shapeId="0" xr:uid="{00000000-0006-0000-0400-0000F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59" authorId="0" shapeId="0" xr:uid="{00000000-0006-0000-0400-0000F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59" authorId="0" shapeId="0" xr:uid="{00000000-0006-0000-0400-0000F4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F59" authorId="0" shapeId="0" xr:uid="{00000000-0006-0000-0400-0000F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G59" authorId="0" shapeId="0" xr:uid="{00000000-0006-0000-0400-0000F6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H59" authorId="0" shapeId="0" xr:uid="{00000000-0006-0000-0400-0000F7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59" authorId="0" shapeId="0" xr:uid="{00000000-0006-0000-0400-0000F8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59" authorId="0" shapeId="0" xr:uid="{00000000-0006-0000-0400-0000F9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59" authorId="0" shapeId="0" xr:uid="{00000000-0006-0000-0400-0000FA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L59" authorId="0" shapeId="0" xr:uid="{00000000-0006-0000-0400-0000FB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59" authorId="0" shapeId="0" xr:uid="{00000000-0006-0000-0400-0000FC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59" authorId="0" shapeId="0" xr:uid="{00000000-0006-0000-0400-0000FD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59" authorId="0" shapeId="0" xr:uid="{00000000-0006-0000-0400-0000FE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P59" authorId="0" shapeId="0" xr:uid="{00000000-0006-0000-0400-0000FF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59" authorId="0" shapeId="0" xr:uid="{00000000-0006-0000-0400-000000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59" authorId="0" shapeId="0" xr:uid="{00000000-0006-0000-0400-000001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59" authorId="0" shapeId="0" xr:uid="{00000000-0006-0000-0400-000002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59" authorId="0" shapeId="0" xr:uid="{00000000-0006-0000-0400-00000301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3" authorId="0" shapeId="0" xr:uid="{00000000-0006-0000-0400-000004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3" authorId="0" shapeId="0" xr:uid="{00000000-0006-0000-0400-000005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3" authorId="0" shapeId="0" xr:uid="{00000000-0006-0000-0400-000006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3" authorId="0" shapeId="0" xr:uid="{00000000-0006-0000-0400-000007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N63" authorId="0" shapeId="0" xr:uid="{00000000-0006-0000-0400-000008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0" authorId="0" shapeId="0" xr:uid="{00000000-0006-0000-0400-000009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70" authorId="0" shapeId="0" xr:uid="{00000000-0006-0000-0400-00000A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0" authorId="0" shapeId="0" xr:uid="{00000000-0006-0000-0400-00000B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M70" authorId="0" shapeId="0" xr:uid="{00000000-0006-0000-0400-00000C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N70" authorId="0" shapeId="0" xr:uid="{00000000-0006-0000-0400-00000D01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0E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0F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10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71" authorId="0" shapeId="0" xr:uid="{00000000-0006-0000-0400-000011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N71" authorId="0" shapeId="0" xr:uid="{00000000-0006-0000-0400-000012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71" authorId="0" shapeId="0" xr:uid="{00000000-0006-0000-0400-000013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P71" authorId="0" shapeId="0" xr:uid="{00000000-0006-0000-0400-000014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71" authorId="0" shapeId="0" xr:uid="{00000000-0006-0000-0400-000015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R71" authorId="0" shapeId="0" xr:uid="{00000000-0006-0000-0400-000016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71" authorId="0" shapeId="0" xr:uid="{00000000-0006-0000-0400-000017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T71" authorId="0" shapeId="0" xr:uid="{00000000-0006-0000-0400-000018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71" authorId="0" shapeId="0" xr:uid="{00000000-0006-0000-0400-000019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1A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3" authorId="0" shapeId="0" xr:uid="{00000000-0006-0000-0400-00001B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1C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73" authorId="0" shapeId="0" xr:uid="{00000000-0006-0000-0400-00001D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M73" authorId="0" shapeId="0" xr:uid="{00000000-0006-0000-0400-00001E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N73" authorId="0" shapeId="0" xr:uid="{00000000-0006-0000-0400-00001F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73" authorId="0" shapeId="0" xr:uid="{00000000-0006-0000-0400-000020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3" authorId="0" shapeId="0" xr:uid="{00000000-0006-0000-0400-000021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73" authorId="0" shapeId="0" xr:uid="{00000000-0006-0000-0400-000022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3" authorId="0" shapeId="0" xr:uid="{00000000-0006-0000-0400-000023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3" authorId="0" shapeId="0" xr:uid="{00000000-0006-0000-0400-000024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73" authorId="0" shapeId="0" xr:uid="{00000000-0006-0000-0400-000025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26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73" authorId="0" shapeId="0" xr:uid="{00000000-0006-0000-0400-000027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73" authorId="0" shapeId="0" xr:uid="{00000000-0006-0000-0400-000028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73" authorId="0" shapeId="0" xr:uid="{00000000-0006-0000-0400-000029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73" authorId="0" shapeId="0" xr:uid="{00000000-0006-0000-0400-00002A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73" authorId="0" shapeId="0" xr:uid="{00000000-0006-0000-0400-00002B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3" authorId="0" shapeId="0" xr:uid="{00000000-0006-0000-0400-00002C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73" authorId="0" shapeId="0" xr:uid="{00000000-0006-0000-0400-00002D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73" authorId="0" shapeId="0" xr:uid="{00000000-0006-0000-0400-00002E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D73" authorId="0" shapeId="0" xr:uid="{00000000-0006-0000-0400-00002F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30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31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3" authorId="0" shapeId="0" xr:uid="{00000000-0006-0000-0400-000032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3" authorId="0" shapeId="0" xr:uid="{00000000-0006-0000-0400-000033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73" authorId="0" shapeId="0" xr:uid="{00000000-0006-0000-0400-000034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73" authorId="0" shapeId="0" xr:uid="{00000000-0006-0000-0400-000035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36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L73" authorId="0" shapeId="0" xr:uid="{00000000-0006-0000-0400-000037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M73" authorId="0" shapeId="0" xr:uid="{00000000-0006-0000-0400-000038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39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3A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73" authorId="0" shapeId="0" xr:uid="{00000000-0006-0000-0400-00003B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73" authorId="0" shapeId="0" xr:uid="{00000000-0006-0000-0400-00003C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73" authorId="0" shapeId="0" xr:uid="{00000000-0006-0000-0400-00003D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6" authorId="0" shapeId="0" xr:uid="{00000000-0006-0000-0400-00003E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76" authorId="0" shapeId="0" xr:uid="{00000000-0006-0000-0400-00003F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40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6" authorId="0" shapeId="0" xr:uid="{00000000-0006-0000-0400-000041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42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85" authorId="0" shapeId="0" xr:uid="{00000000-0006-0000-0400-000043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44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45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46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47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48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49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4A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94" authorId="0" shapeId="0" xr:uid="{00000000-0006-0000-0400-00004B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4C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94" authorId="0" shapeId="0" xr:uid="{00000000-0006-0000-0400-00004D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4E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94" authorId="0" shapeId="0" xr:uid="{00000000-0006-0000-0400-00004F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O94" authorId="0" shapeId="0" xr:uid="{00000000-0006-0000-0400-000050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P94" authorId="0" shapeId="0" xr:uid="{00000000-0006-0000-0400-000051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52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R94" authorId="0" shapeId="0" xr:uid="{00000000-0006-0000-0400-000053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94" authorId="0" shapeId="0" xr:uid="{00000000-0006-0000-0400-000054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T94" authorId="0" shapeId="0" xr:uid="{00000000-0006-0000-0400-000055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U94" authorId="0" shapeId="0" xr:uid="{00000000-0006-0000-0400-000056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4" authorId="0" shapeId="0" xr:uid="{00000000-0006-0000-0400-000057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W94" authorId="0" shapeId="0" xr:uid="{00000000-0006-0000-0400-000058010000}">
      <text>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4" authorId="0" shapeId="0" xr:uid="{00000000-0006-0000-0400-000059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Y94" authorId="0" shapeId="0" xr:uid="{00000000-0006-0000-0400-00005A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Z94" authorId="0" shapeId="0" xr:uid="{00000000-0006-0000-0400-00005B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4" authorId="0" shapeId="0" xr:uid="{00000000-0006-0000-0400-00005C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4" authorId="0" shapeId="0" xr:uid="{00000000-0006-0000-0400-00005D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4" authorId="0" shapeId="0" xr:uid="{00000000-0006-0000-0400-00005E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4" authorId="0" shapeId="0" xr:uid="{00000000-0006-0000-0400-00005F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E94" authorId="0" shapeId="0" xr:uid="{00000000-0006-0000-0400-000060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4" authorId="0" shapeId="0" xr:uid="{00000000-0006-0000-0400-000061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2" authorId="0" shapeId="0" xr:uid="{00000000-0006-0000-0400-000062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7" authorId="0" shapeId="0" xr:uid="{00000000-0006-0000-0400-000063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06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07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08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09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6" authorId="0" shapeId="0" xr:uid="{00000000-0006-0000-0500-00000A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6" authorId="0" shapeId="0" xr:uid="{00000000-0006-0000-0500-00000B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H10" authorId="0" shapeId="0" xr:uid="{00000000-0006-0000-0500-00000C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0D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0E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H14" authorId="0" shapeId="0" xr:uid="{00000000-0006-0000-0500-00000F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 authorId="0" shapeId="0" xr:uid="{00000000-0006-0000-0500-00001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6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1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L14" authorId="0" shapeId="0" xr:uid="{00000000-0006-0000-0500-000010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11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N14" authorId="0" shapeId="0" xr:uid="{00000000-0006-0000-0500-00001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 authorId="0" shapeId="0" xr:uid="{00000000-0006-0000-0500-00001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P14" authorId="0" shapeId="0" xr:uid="{00000000-0006-0000-0500-00001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16" authorId="0" shapeId="0" xr:uid="{00000000-0006-0000-0500-000018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I16" authorId="0" shapeId="0" xr:uid="{00000000-0006-0000-0500-00001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J16" authorId="0" shapeId="0" xr:uid="{00000000-0006-0000-0500-00001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6" authorId="0" shapeId="0" xr:uid="{00000000-0006-0000-0500-00001C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1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16" authorId="0" shapeId="0" xr:uid="{00000000-0006-0000-0500-00001E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1F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O16" authorId="0" shapeId="0" xr:uid="{00000000-0006-0000-0500-000020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6" authorId="0" shapeId="0" xr:uid="{00000000-0006-0000-0500-00002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1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2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I19" authorId="0" shapeId="0" xr:uid="{00000000-0006-0000-0500-00002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2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2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 authorId="0" shapeId="0" xr:uid="{00000000-0006-0000-0500-00002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8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M20" authorId="0" shapeId="0" xr:uid="{00000000-0006-0000-0500-00002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20" authorId="0" shapeId="0" xr:uid="{00000000-0006-0000-0500-00002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20" authorId="0" shapeId="0" xr:uid="{00000000-0006-0000-0500-00002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20" authorId="0" shapeId="0" xr:uid="{00000000-0006-0000-0500-00002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20" authorId="0" shapeId="0" xr:uid="{00000000-0006-0000-0500-00002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H24" authorId="0" shapeId="0" xr:uid="{00000000-0006-0000-0500-00002F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4" authorId="0" shapeId="0" xr:uid="{00000000-0006-0000-0500-000030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3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3B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3C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3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3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3F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 authorId="0" shapeId="0" xr:uid="{00000000-0006-0000-0500-000040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500-000041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 authorId="0" shapeId="0" xr:uid="{00000000-0006-0000-0500-000042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Q29" authorId="0" shapeId="0" xr:uid="{00000000-0006-0000-0500-000043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32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3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29" authorId="0" shapeId="0" xr:uid="{00000000-0006-0000-0500-00003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 authorId="0" shapeId="0" xr:uid="{00000000-0006-0000-0500-000035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 authorId="0" shapeId="0" xr:uid="{00000000-0006-0000-0500-000036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9" authorId="0" shapeId="0" xr:uid="{00000000-0006-0000-0500-00003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500-00003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 authorId="0" shapeId="0" xr:uid="{00000000-0006-0000-0500-00003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500-00003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44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45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1" authorId="0" shapeId="0" xr:uid="{00000000-0006-0000-0500-000046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K31" authorId="0" shapeId="0" xr:uid="{00000000-0006-0000-0500-000047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48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M31" authorId="0" shapeId="0" xr:uid="{00000000-0006-0000-0500-000049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1" authorId="0" shapeId="0" xr:uid="{00000000-0006-0000-0500-00004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4B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P31" authorId="0" shapeId="0" xr:uid="{00000000-0006-0000-0500-00004C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Q31" authorId="0" shapeId="0" xr:uid="{00000000-0006-0000-0500-00004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4E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4" authorId="0" shapeId="0" xr:uid="{00000000-0006-0000-0500-00004F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500-000050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500-000051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 authorId="0" shapeId="0" xr:uid="{00000000-0006-0000-0500-000052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53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3" authorId="0" shapeId="0" xr:uid="{00000000-0006-0000-0500-000054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43" authorId="0" shapeId="0" xr:uid="{00000000-0006-0000-0500-00005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43" authorId="0" shapeId="0" xr:uid="{00000000-0006-0000-0500-000056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43" authorId="0" shapeId="0" xr:uid="{00000000-0006-0000-0500-000057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500-000058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43" authorId="0" shapeId="0" xr:uid="{00000000-0006-0000-0500-000059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K3" authorId="0" shapeId="0" xr:uid="{00000000-0006-0000-0600-00002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 authorId="0" shapeId="0" xr:uid="{00000000-0006-0000-0600-00000B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3" authorId="0" shapeId="0" xr:uid="{00000000-0006-0000-0600-00000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 authorId="0" shapeId="0" xr:uid="{00000000-0006-0000-0600-00000D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 authorId="0" shapeId="0" xr:uid="{00000000-0006-0000-0600-00000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 authorId="0" shapeId="0" xr:uid="{00000000-0006-0000-0600-00000F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Z3" authorId="0" shapeId="0" xr:uid="{00000000-0006-0000-0600-000010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 authorId="0" shapeId="0" xr:uid="{00000000-0006-0000-0600-000011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AC3" authorId="0" shapeId="0" xr:uid="{00000000-0006-0000-0600-00001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 authorId="0" shapeId="0" xr:uid="{00000000-0006-0000-0600-00001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 authorId="0" shapeId="0" xr:uid="{00000000-0006-0000-0600-00001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 authorId="0" shapeId="0" xr:uid="{00000000-0006-0000-0600-00001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 authorId="0" shapeId="0" xr:uid="{00000000-0006-0000-0600-00001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t>
        </r>
      </text>
    </comment>
    <comment ref="AH3" authorId="0" shapeId="0" xr:uid="{00000000-0006-0000-0600-000018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I3" authorId="0" shapeId="0" xr:uid="{00000000-0006-0000-0600-00001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J3" authorId="0" shapeId="0" xr:uid="{00000000-0006-0000-0600-00001A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K3" authorId="0" shapeId="0" xr:uid="{00000000-0006-0000-0600-00001B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L3" authorId="0" shapeId="0" xr:uid="{00000000-0006-0000-0600-00001C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 authorId="0" shapeId="0" xr:uid="{00000000-0006-0000-0600-000023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 authorId="0" shapeId="0" xr:uid="{00000000-0006-0000-0600-000024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 authorId="0" shapeId="0" xr:uid="{00000000-0006-0000-0600-000025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V3" authorId="0" shapeId="0" xr:uid="{00000000-0006-0000-0600-000026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 authorId="0" shapeId="0" xr:uid="{00000000-0006-0000-0600-00002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600-000029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K4" authorId="0" shapeId="0" xr:uid="{00000000-0006-0000-0600-00002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4" authorId="0" shapeId="0" xr:uid="{00000000-0006-0000-0600-00002B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4" authorId="0" shapeId="0" xr:uid="{00000000-0006-0000-0600-00002C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N4" authorId="0" shapeId="0" xr:uid="{00000000-0006-0000-0600-00002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4" authorId="0" shapeId="0" xr:uid="{00000000-0006-0000-0600-00002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4" authorId="0" shapeId="0" xr:uid="{00000000-0006-0000-0600-00002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4" authorId="0" shapeId="0" xr:uid="{00000000-0006-0000-0600-000030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R4" authorId="0" shapeId="0" xr:uid="{00000000-0006-0000-0600-000031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S4" authorId="0" shapeId="0" xr:uid="{00000000-0006-0000-0600-000032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T4" authorId="0" shapeId="0" xr:uid="{00000000-0006-0000-0600-00003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600-000034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3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36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 authorId="0" shapeId="0" xr:uid="{00000000-0006-0000-0600-000037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38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39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3A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3B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3C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 authorId="0" shapeId="0" xr:uid="{00000000-0006-0000-0600-00003D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3E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7" authorId="0" shapeId="0" xr:uid="{00000000-0006-0000-0600-00003F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7" authorId="0" shapeId="0" xr:uid="{00000000-0006-0000-0600-000040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7" authorId="0" shapeId="0" xr:uid="{00000000-0006-0000-0600-000041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7" authorId="0" shapeId="0" xr:uid="{00000000-0006-0000-0600-00004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O7" authorId="0" shapeId="0" xr:uid="{00000000-0006-0000-0600-000043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7" authorId="0" shapeId="0" xr:uid="{00000000-0006-0000-0600-000044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text>
    </comment>
    <comment ref="Q7" authorId="0" shapeId="0" xr:uid="{00000000-0006-0000-0600-000045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7" authorId="0" shapeId="0" xr:uid="{00000000-0006-0000-0600-00004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7" authorId="0" shapeId="0" xr:uid="{00000000-0006-0000-0600-000047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7" authorId="0" shapeId="0" xr:uid="{00000000-0006-0000-0600-000048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U7" authorId="0" shapeId="0" xr:uid="{00000000-0006-0000-0600-000049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V7" authorId="0" shapeId="0" xr:uid="{00000000-0006-0000-0600-00004A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W7" authorId="0" shapeId="0" xr:uid="{00000000-0006-0000-0600-00004B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7" authorId="0" shapeId="0" xr:uid="{00000000-0006-0000-0600-00004C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7" authorId="0" shapeId="0" xr:uid="{00000000-0006-0000-0600-00004D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4E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4F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B7" authorId="0" shapeId="0" xr:uid="{00000000-0006-0000-0600-000050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C7" authorId="0" shapeId="0" xr:uid="{00000000-0006-0000-0600-000051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52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53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54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7" authorId="0" shapeId="0" xr:uid="{00000000-0006-0000-0600-000055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7" authorId="0" shapeId="0" xr:uid="{00000000-0006-0000-0600-000056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I7" authorId="0" shapeId="0" xr:uid="{00000000-0006-0000-0600-000057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J7" authorId="0" shapeId="0" xr:uid="{00000000-0006-0000-0600-000058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J8" authorId="0" shapeId="0" xr:uid="{00000000-0006-0000-0600-00005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5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8" authorId="0" shapeId="0" xr:uid="{00000000-0006-0000-0600-00005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8" authorId="0" shapeId="0" xr:uid="{00000000-0006-0000-0600-00005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600-00005D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 authorId="0" shapeId="0" xr:uid="{00000000-0006-0000-0600-00005E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 authorId="0" shapeId="0" xr:uid="{00000000-0006-0000-0600-00005F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 authorId="0" shapeId="0" xr:uid="{00000000-0006-0000-0600-00006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 authorId="0" shapeId="0" xr:uid="{00000000-0006-0000-0600-00006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S8" authorId="0" shapeId="0" xr:uid="{00000000-0006-0000-0600-000062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8" authorId="0" shapeId="0" xr:uid="{00000000-0006-0000-0600-00006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600-000064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65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6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12" authorId="0" shapeId="0" xr:uid="{00000000-0006-0000-0600-000067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L12" authorId="0" shapeId="0" xr:uid="{00000000-0006-0000-0600-00006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6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6A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O12" authorId="0" shapeId="0" xr:uid="{00000000-0006-0000-0600-00006B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6C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6D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6E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S12" authorId="0" shapeId="0" xr:uid="{00000000-0006-0000-0600-00006F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7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23" authorId="0" shapeId="0" xr:uid="{00000000-0006-0000-0600-00007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600-000072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 authorId="0" shapeId="0" xr:uid="{00000000-0006-0000-0600-000073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N23" authorId="0" shapeId="0" xr:uid="{00000000-0006-0000-0600-000074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O23" authorId="0" shapeId="0" xr:uid="{00000000-0006-0000-0600-000075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P23" authorId="0" shapeId="0" xr:uid="{00000000-0006-0000-0600-000076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23" authorId="0" shapeId="0" xr:uid="{00000000-0006-0000-0600-000077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3" authorId="0" shapeId="0" xr:uid="{00000000-0006-0000-0600-000078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23" authorId="0" shapeId="0" xr:uid="{00000000-0006-0000-0600-000079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23" authorId="0" shapeId="0" xr:uid="{00000000-0006-0000-0600-00007A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3" authorId="0" shapeId="0" xr:uid="{00000000-0006-0000-0600-00007B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3" authorId="0" shapeId="0" xr:uid="{00000000-0006-0000-0600-00007C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7D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3" authorId="0" shapeId="0" xr:uid="{00000000-0006-0000-0600-00007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7F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23" authorId="0" shapeId="0" xr:uid="{00000000-0006-0000-0600-000080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23" authorId="0" shapeId="0" xr:uid="{00000000-0006-0000-0600-000081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B23" authorId="0" shapeId="0" xr:uid="{00000000-0006-0000-0600-000082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3" authorId="0" shapeId="0" xr:uid="{00000000-0006-0000-0600-000083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23" authorId="0" shapeId="0" xr:uid="{00000000-0006-0000-0600-00008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85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86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23" authorId="0" shapeId="0" xr:uid="{00000000-0006-0000-0600-000087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H23" authorId="0" shapeId="0" xr:uid="{00000000-0006-0000-0600-000088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89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 authorId="0" shapeId="0" xr:uid="{00000000-0006-0000-0600-00008A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3" authorId="0" shapeId="0" xr:uid="{00000000-0006-0000-0600-00008B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3" authorId="0" shapeId="0" xr:uid="{00000000-0006-0000-0600-00008C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23" authorId="0" shapeId="0" xr:uid="{00000000-0006-0000-0600-00008D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23" authorId="0" shapeId="0" xr:uid="{00000000-0006-0000-0600-00008E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3" authorId="0" shapeId="0" xr:uid="{00000000-0006-0000-0600-00008F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P23" authorId="0" shapeId="0" xr:uid="{00000000-0006-0000-0600-000090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Q23" authorId="0" shapeId="0" xr:uid="{00000000-0006-0000-0600-000091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3" authorId="0" shapeId="0" xr:uid="{00000000-0006-0000-0600-000092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3" authorId="0" shapeId="0" xr:uid="{00000000-0006-0000-0600-000093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23" authorId="0" shapeId="0" xr:uid="{00000000-0006-0000-0600-00009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23" authorId="0" shapeId="0" xr:uid="{00000000-0006-0000-0600-00009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3" authorId="0" shapeId="0" xr:uid="{00000000-0006-0000-0600-000096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23" authorId="0" shapeId="0" xr:uid="{00000000-0006-0000-0600-00009700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 authorId="0" shapeId="0" xr:uid="{00000000-0006-0000-0600-000098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99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600-00009A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600-00009B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 authorId="0" shapeId="0" xr:uid="{00000000-0006-0000-0600-00009C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9D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9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9F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600-0000A0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A1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600-0000A2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A3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S37" authorId="0" shapeId="0" xr:uid="{00000000-0006-0000-0600-0000A4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A5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A6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7" authorId="0" shapeId="0" xr:uid="{00000000-0006-0000-0600-0000A7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W37" authorId="0" shapeId="0" xr:uid="{00000000-0006-0000-0600-0000A8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A9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600-0000AA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7" authorId="0" shapeId="0" xr:uid="{00000000-0006-0000-0600-0000AB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A37" authorId="0" shapeId="0" xr:uid="{00000000-0006-0000-0600-0000AC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600-0000AD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7" authorId="0" shapeId="0" xr:uid="{00000000-0006-0000-0600-0000AE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7" authorId="0" shapeId="0" xr:uid="{00000000-0006-0000-0600-0000AF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B0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B1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7" authorId="0" shapeId="0" xr:uid="{00000000-0006-0000-0600-0000B2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B3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B4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B5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B6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B7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B8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 authorId="0" shapeId="0" xr:uid="{00000000-0006-0000-0600-0000B9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BA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7" authorId="0" shapeId="0" xr:uid="{00000000-0006-0000-0600-0000BB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7" authorId="0" shapeId="0" xr:uid="{00000000-0006-0000-0600-0000BC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7" authorId="0" shapeId="0" xr:uid="{00000000-0006-0000-0600-0000BD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7" authorId="0" shapeId="0" xr:uid="{00000000-0006-0000-0600-0000BE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7" authorId="0" shapeId="0" xr:uid="{00000000-0006-0000-0600-0000B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7" authorId="0" shapeId="0" xr:uid="{00000000-0006-0000-0600-0000C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AV37" authorId="0" shapeId="0" xr:uid="{00000000-0006-0000-0600-0000C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AW37" authorId="0" shapeId="0" xr:uid="{00000000-0006-0000-0600-0000C2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C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3" authorId="0" shapeId="0" xr:uid="{00000000-0006-0000-0600-0000C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3" authorId="0" shapeId="0" xr:uid="{00000000-0006-0000-0600-0000C5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3" authorId="0" shapeId="0" xr:uid="{00000000-0006-0000-0600-0000C6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3" authorId="0" shapeId="0" xr:uid="{00000000-0006-0000-0600-0000C7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C8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C9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5" authorId="0" shapeId="0" xr:uid="{00000000-0006-0000-0600-0000C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5" authorId="0" shapeId="0" xr:uid="{00000000-0006-0000-0600-0000CB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C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CD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CE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CF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D0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D1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48" authorId="0" shapeId="0" xr:uid="{00000000-0006-0000-0600-0000D2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Q48" authorId="0" shapeId="0" xr:uid="{00000000-0006-0000-0600-0000D3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D4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D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D6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D7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D8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D9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DA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DB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Q90" authorId="0" shapeId="0" xr:uid="{00000000-0006-0000-0600-0000DC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R90" authorId="0" shapeId="0" xr:uid="{00000000-0006-0000-0600-0000DD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S90" authorId="0" shapeId="0" xr:uid="{00000000-0006-0000-0600-0000DE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T90" authorId="0" shapeId="0" xr:uid="{00000000-0006-0000-0600-0000DF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0" authorId="0" shapeId="0" xr:uid="{00000000-0006-0000-0600-0000E0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V90" authorId="0" shapeId="0" xr:uid="{00000000-0006-0000-0600-0000E1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0" authorId="0" shapeId="0" xr:uid="{00000000-0006-0000-0600-0000E2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600-0000E3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90" authorId="0" shapeId="0" xr:uid="{00000000-0006-0000-0600-0000E4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Z90" authorId="0" shapeId="0" xr:uid="{00000000-0006-0000-0600-0000E5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600-0000E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600-0000E7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C90" authorId="0" shapeId="0" xr:uid="{00000000-0006-0000-0600-0000E8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D90" authorId="0" shapeId="0" xr:uid="{00000000-0006-0000-0600-0000E9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0" authorId="0" shapeId="0" xr:uid="{00000000-0006-0000-0600-0000EA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E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E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600-0000ED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EE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EF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F0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F1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Q91" authorId="0" shapeId="0" xr:uid="{00000000-0006-0000-0600-0000F2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R91" authorId="0" shapeId="0" xr:uid="{00000000-0006-0000-0600-0000F3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S91" authorId="0" shapeId="0" xr:uid="{00000000-0006-0000-0600-0000F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91" authorId="0" shapeId="0" xr:uid="{00000000-0006-0000-0600-0000F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91" authorId="0" shapeId="0" xr:uid="{00000000-0006-0000-0600-0000F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F7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F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X91" authorId="0" shapeId="0" xr:uid="{00000000-0006-0000-0600-0000F9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Y91" authorId="0" shapeId="0" xr:uid="{00000000-0006-0000-0600-0000FA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Z91" authorId="0" shapeId="0" xr:uid="{00000000-0006-0000-0600-0000FB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A91" authorId="0" shapeId="0" xr:uid="{00000000-0006-0000-0600-0000FC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B91" authorId="0" shapeId="0" xr:uid="{00000000-0006-0000-0600-0000FD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1" authorId="0" shapeId="0" xr:uid="{00000000-0006-0000-0600-0000F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D91" authorId="0" shapeId="0" xr:uid="{00000000-0006-0000-0600-0000F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00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01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G91" authorId="0" shapeId="0" xr:uid="{00000000-0006-0000-0600-000002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91" authorId="0" shapeId="0" xr:uid="{00000000-0006-0000-0600-000003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I91" authorId="0" shapeId="0" xr:uid="{00000000-0006-0000-0600-000004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J91" authorId="0" shapeId="0" xr:uid="{00000000-0006-0000-0600-000005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91" authorId="0" shapeId="0" xr:uid="{00000000-0006-0000-0600-000006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91" authorId="0" shapeId="0" xr:uid="{00000000-0006-0000-0600-000007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91" authorId="0" shapeId="0" xr:uid="{00000000-0006-0000-0600-000008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1" authorId="0" shapeId="0" xr:uid="{00000000-0006-0000-0600-000009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1" authorId="0" shapeId="0" xr:uid="{00000000-0006-0000-0600-00000A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1" authorId="0" shapeId="0" xr:uid="{00000000-0006-0000-0600-00000B010000}">
      <text>
        <r>
          <rPr>
            <sz val="11"/>
            <rFont val="Calibri"/>
          </rPr>
          <t xml:space="preserve">Ensure </t>
        </r>
        <r>
          <rPr>
            <sz val="11"/>
            <color rgb="FF000000"/>
            <rFont val="Calibri"/>
          </rPr>
          <t>'</t>
        </r>
        <r>
          <rPr>
            <b/>
            <sz val="11"/>
            <color rgb="FF000000"/>
            <rFont val="Calibri"/>
          </rPr>
          <t>Disable HTTP proxy features: Disable proxy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authentication over loopback interfaces</t>
        </r>
        <r>
          <rPr>
            <sz val="11"/>
            <color rgb="FF000000"/>
            <rFont val="Calibri"/>
          </rPr>
          <t>'</t>
        </r>
        <r>
          <rPr>
            <sz val="11"/>
            <color rgb="FF000000"/>
            <rFont val="Calibri"/>
          </rPr>
          <t xml:space="preserve"> or higher</t>
        </r>
      </text>
    </comment>
    <comment ref="J93" authorId="0" shapeId="0" xr:uid="{00000000-0006-0000-0600-00000C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600-00000D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600-00000E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0F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600-000010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600-000011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600-00001201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600-000013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14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9" authorId="0" shapeId="0" xr:uid="{00000000-0006-0000-0600-000015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16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9" authorId="0" shapeId="0" xr:uid="{00000000-0006-0000-0600-000017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18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99" authorId="0" shapeId="0" xr:uid="{00000000-0006-0000-0600-000019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P99" authorId="0" shapeId="0" xr:uid="{00000000-0006-0000-0600-00001A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1B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K100" authorId="0" shapeId="0" xr:uid="{00000000-0006-0000-0600-00001C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1D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100" authorId="0" shapeId="0" xr:uid="{00000000-0006-0000-0600-00001E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600-00001F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O100" authorId="0" shapeId="0" xr:uid="{00000000-0006-0000-0600-000020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P100" authorId="0" shapeId="0" xr:uid="{00000000-0006-0000-0600-000021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Q100" authorId="0" shapeId="0" xr:uid="{00000000-0006-0000-0600-000022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R100" authorId="0" shapeId="0" xr:uid="{00000000-0006-0000-0600-000023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24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T100" authorId="0" shapeId="0" xr:uid="{00000000-0006-0000-0600-000025010000}">
      <text>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26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V100" authorId="0" shapeId="0" xr:uid="{00000000-0006-0000-0600-000027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00" authorId="0" shapeId="0" xr:uid="{00000000-0006-0000-0600-000028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29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0" authorId="0" shapeId="0" xr:uid="{00000000-0006-0000-0600-00002A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2B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A100" authorId="0" shapeId="0" xr:uid="{00000000-0006-0000-0600-00002C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 authorId="0" shapeId="0" xr:uid="{00000000-0006-0000-07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11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89" authorId="0" shapeId="0" xr:uid="{00000000-0006-0000-0700-00000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S89" authorId="0" shapeId="0" xr:uid="{00000000-0006-0000-0700-00000D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12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90" authorId="0" shapeId="0" xr:uid="{00000000-0006-0000-0700-000013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700-000014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5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2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J93" authorId="0" shapeId="0" xr:uid="{00000000-0006-0000-0700-000030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93" authorId="0" shapeId="0" xr:uid="{00000000-0006-0000-0700-000031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93" authorId="0" shapeId="0" xr:uid="{00000000-0006-0000-0700-00003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93" authorId="0" shapeId="0" xr:uid="{00000000-0006-0000-0700-000033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93" authorId="0" shapeId="0" xr:uid="{00000000-0006-0000-0700-000034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93" authorId="0" shapeId="0" xr:uid="{00000000-0006-0000-0700-000035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93" authorId="0" shapeId="0" xr:uid="{00000000-0006-0000-0700-000036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93" authorId="0" shapeId="0" xr:uid="{00000000-0006-0000-0700-000037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93" authorId="0" shapeId="0" xr:uid="{00000000-0006-0000-0700-000038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93" authorId="0" shapeId="0" xr:uid="{00000000-0006-0000-0700-000039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93" authorId="0" shapeId="0" xr:uid="{00000000-0006-0000-0700-00003A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text>
    </comment>
    <comment ref="U93" authorId="0" shapeId="0" xr:uid="{00000000-0006-0000-0700-00003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3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W93" authorId="0" shapeId="0" xr:uid="{00000000-0006-0000-0700-000016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93" authorId="0" shapeId="0" xr:uid="{00000000-0006-0000-0700-000017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93" authorId="0" shapeId="0" xr:uid="{00000000-0006-0000-0700-000018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93" authorId="0" shapeId="0" xr:uid="{00000000-0006-0000-0700-000019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AA93" authorId="0" shapeId="0" xr:uid="{00000000-0006-0000-0700-00001A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B93" authorId="0" shapeId="0" xr:uid="{00000000-0006-0000-0700-00001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93" authorId="0" shapeId="0" xr:uid="{00000000-0006-0000-0700-00001C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D93" authorId="0" shapeId="0" xr:uid="{00000000-0006-0000-0700-00001D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E93" authorId="0" shapeId="0" xr:uid="{00000000-0006-0000-0700-00001E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F93" authorId="0" shapeId="0" xr:uid="{00000000-0006-0000-0700-00001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2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93" authorId="0" shapeId="0" xr:uid="{00000000-0006-0000-0700-00002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2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93" authorId="0" shapeId="0" xr:uid="{00000000-0006-0000-0700-000023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4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5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M93" authorId="0" shapeId="0" xr:uid="{00000000-0006-0000-0700-000026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N93" authorId="0" shapeId="0" xr:uid="{00000000-0006-0000-0700-000027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8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93" authorId="0" shapeId="0" xr:uid="{00000000-0006-0000-0700-00002A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3" authorId="0" shapeId="0" xr:uid="{00000000-0006-0000-0700-00002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3" authorId="0" shapeId="0" xr:uid="{00000000-0006-0000-0700-00002C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AT93" authorId="0" shapeId="0" xr:uid="{00000000-0006-0000-0700-00002D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93" authorId="0" shapeId="0" xr:uid="{00000000-0006-0000-0700-00002E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3D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3E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3F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40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700-000041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42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43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44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1" authorId="0" shapeId="0" xr:uid="{00000000-0006-0000-0700-00004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1" authorId="0" shapeId="0" xr:uid="{00000000-0006-0000-0700-00004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8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49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4A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4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1" authorId="0" shapeId="0" xr:uid="{00000000-0006-0000-0700-00004C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R111" authorId="0" shapeId="0" xr:uid="{00000000-0006-0000-0700-00004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4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111" authorId="0" shapeId="0" xr:uid="{00000000-0006-0000-0700-00004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U111" authorId="0" shapeId="0" xr:uid="{00000000-0006-0000-0700-00005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111" authorId="0" shapeId="0" xr:uid="{00000000-0006-0000-0700-00005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111" authorId="0" shapeId="0" xr:uid="{00000000-0006-0000-0700-000052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3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5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Z111" authorId="0" shapeId="0" xr:uid="{00000000-0006-0000-0700-000055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A111" authorId="0" shapeId="0" xr:uid="{00000000-0006-0000-0700-000056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B111" authorId="0" shapeId="0" xr:uid="{00000000-0006-0000-0700-000057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C111" authorId="0" shapeId="0" xr:uid="{00000000-0006-0000-0700-000058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D111" authorId="0" shapeId="0" xr:uid="{00000000-0006-0000-0700-000059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1" authorId="0" shapeId="0" xr:uid="{00000000-0006-0000-0700-00005A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F111" authorId="0" shapeId="0" xr:uid="{00000000-0006-0000-0700-00005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11" authorId="0" shapeId="0" xr:uid="{00000000-0006-0000-0700-00005C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1" authorId="0" shapeId="0" xr:uid="{00000000-0006-0000-0700-00005D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I111" authorId="0" shapeId="0" xr:uid="{00000000-0006-0000-0700-00005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11" authorId="0" shapeId="0" xr:uid="{00000000-0006-0000-0700-00005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11" authorId="0" shapeId="0" xr:uid="{00000000-0006-0000-0700-00006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L111" authorId="0" shapeId="0" xr:uid="{00000000-0006-0000-0700-00006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M111" authorId="0" shapeId="0" xr:uid="{00000000-0006-0000-0700-000062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11" authorId="0" shapeId="0" xr:uid="{00000000-0006-0000-0700-000063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11" authorId="0" shapeId="0" xr:uid="{00000000-0006-0000-0700-000064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11" authorId="0" shapeId="0" xr:uid="{00000000-0006-0000-0700-00006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11" authorId="0" shapeId="0" xr:uid="{00000000-0006-0000-0700-00006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11" authorId="0" shapeId="0" xr:uid="{00000000-0006-0000-0700-00006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11" authorId="0" shapeId="0" xr:uid="{00000000-0006-0000-0700-00006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11" authorId="0" shapeId="0" xr:uid="{00000000-0006-0000-0700-00006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11" authorId="0" shapeId="0" xr:uid="{00000000-0006-0000-0700-00006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2" authorId="0" shapeId="0" xr:uid="{00000000-0006-0000-0700-00006B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6C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6D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6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5" authorId="0" shapeId="0" xr:uid="{00000000-0006-0000-0700-00006F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J145" authorId="0" shapeId="0" xr:uid="{00000000-0006-0000-0700-000070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K145" authorId="0" shapeId="0" xr:uid="{00000000-0006-0000-0700-000071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145" authorId="0" shapeId="0" xr:uid="{00000000-0006-0000-0700-00007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145" authorId="0" shapeId="0" xr:uid="{00000000-0006-0000-0700-000073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N145" authorId="0" shapeId="0" xr:uid="{00000000-0006-0000-0700-000074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145" authorId="0" shapeId="0" xr:uid="{00000000-0006-0000-0700-000075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P145" authorId="0" shapeId="0" xr:uid="{00000000-0006-0000-0700-000076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145" authorId="0" shapeId="0" xr:uid="{00000000-0006-0000-0700-000077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5" authorId="0" shapeId="0" xr:uid="{00000000-0006-0000-0700-000078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5" authorId="0" shapeId="0" xr:uid="{00000000-0006-0000-0700-00007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5" authorId="0" shapeId="0" xr:uid="{00000000-0006-0000-0700-00007A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5" authorId="0" shapeId="0" xr:uid="{00000000-0006-0000-0700-00007B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V145" authorId="0" shapeId="0" xr:uid="{00000000-0006-0000-0700-00007C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145" authorId="0" shapeId="0" xr:uid="{00000000-0006-0000-0700-00007D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X145" authorId="0" shapeId="0" xr:uid="{00000000-0006-0000-0700-00007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5" authorId="0" shapeId="0" xr:uid="{00000000-0006-0000-0700-00007F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Z145" authorId="0" shapeId="0" xr:uid="{00000000-0006-0000-0700-000080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5" authorId="0" shapeId="0" xr:uid="{00000000-0006-0000-0700-000081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5" authorId="0" shapeId="0" xr:uid="{00000000-0006-0000-0700-000082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5" authorId="0" shapeId="0" xr:uid="{00000000-0006-0000-0700-000083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D145" authorId="0" shapeId="0" xr:uid="{00000000-0006-0000-0700-000084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E145" authorId="0" shapeId="0" xr:uid="{00000000-0006-0000-0700-000085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5" authorId="0" shapeId="0" xr:uid="{00000000-0006-0000-0700-000086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5" authorId="0" shapeId="0" xr:uid="{00000000-0006-0000-0700-000087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5" authorId="0" shapeId="0" xr:uid="{00000000-0006-0000-0700-000088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I145" authorId="0" shapeId="0" xr:uid="{00000000-0006-0000-0700-000089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45" authorId="0" shapeId="0" xr:uid="{00000000-0006-0000-0700-00008A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45" authorId="0" shapeId="0" xr:uid="{00000000-0006-0000-0700-00008B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45" authorId="0" shapeId="0" xr:uid="{00000000-0006-0000-0700-00008C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5" authorId="0" shapeId="0" xr:uid="{00000000-0006-0000-0700-00008D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5" authorId="0" shapeId="0" xr:uid="{00000000-0006-0000-0700-00008E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O145" authorId="0" shapeId="0" xr:uid="{00000000-0006-0000-0700-00008F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5" authorId="0" shapeId="0" xr:uid="{00000000-0006-0000-0700-000090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5" authorId="0" shapeId="0" xr:uid="{00000000-0006-0000-0700-000091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R145" authorId="0" shapeId="0" xr:uid="{00000000-0006-0000-0700-000092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5" authorId="0" shapeId="0" xr:uid="{00000000-0006-0000-0700-000093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T145" authorId="0" shapeId="0" xr:uid="{00000000-0006-0000-0700-000094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U145" authorId="0" shapeId="0" xr:uid="{00000000-0006-0000-0700-000095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H157" authorId="0" shapeId="0" xr:uid="{00000000-0006-0000-0700-00009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9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J157" authorId="0" shapeId="0" xr:uid="{00000000-0006-0000-0700-000098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157" authorId="0" shapeId="0" xr:uid="{00000000-0006-0000-0700-00009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57" authorId="0" shapeId="0" xr:uid="{00000000-0006-0000-0700-00009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157" authorId="0" shapeId="0" xr:uid="{00000000-0006-0000-0700-00009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158" authorId="0" shapeId="0" xr:uid="{00000000-0006-0000-0700-00009C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I158" authorId="0" shapeId="0" xr:uid="{00000000-0006-0000-0700-00009D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58" authorId="0" shapeId="0" xr:uid="{00000000-0006-0000-0700-00009E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8" authorId="0" shapeId="0" xr:uid="{00000000-0006-0000-0700-00009F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158" authorId="0" shapeId="0" xr:uid="{00000000-0006-0000-0700-0000A0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M158" authorId="0" shapeId="0" xr:uid="{00000000-0006-0000-0700-0000A1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N158" authorId="0" shapeId="0" xr:uid="{00000000-0006-0000-0700-0000A2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158" authorId="0" shapeId="0" xr:uid="{00000000-0006-0000-0700-0000A3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158" authorId="0" shapeId="0" xr:uid="{00000000-0006-0000-0700-0000A4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158" authorId="0" shapeId="0" xr:uid="{00000000-0006-0000-0700-0000A5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158" authorId="0" shapeId="0" xr:uid="{00000000-0006-0000-0700-0000A6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158" authorId="0" shapeId="0" xr:uid="{00000000-0006-0000-0700-0000A7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58" authorId="0" shapeId="0" xr:uid="{00000000-0006-0000-0700-0000A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158" authorId="0" shapeId="0" xr:uid="{00000000-0006-0000-0700-0000A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8" authorId="0" shapeId="0" xr:uid="{00000000-0006-0000-0700-0000AA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158" authorId="0" shapeId="0" xr:uid="{00000000-0006-0000-0700-0000A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158" authorId="0" shapeId="0" xr:uid="{00000000-0006-0000-0700-0000A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158" authorId="0" shapeId="0" xr:uid="{00000000-0006-0000-0700-0000AD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Z158" authorId="0" shapeId="0" xr:uid="{00000000-0006-0000-0700-0000AE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8" authorId="0" shapeId="0" xr:uid="{00000000-0006-0000-0700-0000AF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8" authorId="0" shapeId="0" xr:uid="{00000000-0006-0000-0700-0000B0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58" authorId="0" shapeId="0" xr:uid="{00000000-0006-0000-0700-0000B1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158" authorId="0" shapeId="0" xr:uid="{00000000-0006-0000-0700-0000B2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158" authorId="0" shapeId="0" xr:uid="{00000000-0006-0000-0700-0000B3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58" authorId="0" shapeId="0" xr:uid="{00000000-0006-0000-0700-0000B4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58" authorId="0" shapeId="0" xr:uid="{00000000-0006-0000-0700-0000B5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H158" authorId="0" shapeId="0" xr:uid="{00000000-0006-0000-0700-0000B6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I158" authorId="0" shapeId="0" xr:uid="{00000000-0006-0000-0700-0000B7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158" authorId="0" shapeId="0" xr:uid="{00000000-0006-0000-0700-0000B8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158" authorId="0" shapeId="0" xr:uid="{00000000-0006-0000-0700-0000B9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158" authorId="0" shapeId="0" xr:uid="{00000000-0006-0000-0700-0000BA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158" authorId="0" shapeId="0" xr:uid="{00000000-0006-0000-0700-0000BB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58" authorId="0" shapeId="0" xr:uid="{00000000-0006-0000-0700-0000BC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58" authorId="0" shapeId="0" xr:uid="{00000000-0006-0000-0700-0000BD00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58" authorId="0" shapeId="0" xr:uid="{00000000-0006-0000-0700-0000BE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58" authorId="0" shapeId="0" xr:uid="{00000000-0006-0000-0700-0000BF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R158" authorId="0" shapeId="0" xr:uid="{00000000-0006-0000-0700-0000C0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58" authorId="0" shapeId="0" xr:uid="{00000000-0006-0000-0700-0000C1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AT158" authorId="0" shapeId="0" xr:uid="{00000000-0006-0000-0700-0000C2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58" authorId="0" shapeId="0" xr:uid="{00000000-0006-0000-0700-0000C3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37" authorId="0" shapeId="0" xr:uid="{00000000-0006-0000-0800-00000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44" authorId="0" shapeId="0" xr:uid="{00000000-0006-0000-0800-000004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G46" authorId="0" shapeId="0" xr:uid="{00000000-0006-0000-0800-00000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46" authorId="0" shapeId="0" xr:uid="{00000000-0006-0000-0800-00000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G52" authorId="0" shapeId="0" xr:uid="{00000000-0006-0000-0800-000007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0B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0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2" authorId="0" shapeId="0" xr:uid="{00000000-0006-0000-0800-000008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2" authorId="0" shapeId="0" xr:uid="{00000000-0006-0000-0800-000009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0A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4" authorId="0" shapeId="0" xr:uid="{00000000-0006-0000-0800-00000D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4" authorId="0" shapeId="0" xr:uid="{00000000-0006-0000-0800-00000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6" authorId="0" shapeId="0" xr:uid="{00000000-0006-0000-0800-00000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10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1" authorId="0" shapeId="0" xr:uid="{00000000-0006-0000-0800-000011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71" authorId="0" shapeId="0" xr:uid="{00000000-0006-0000-0800-000012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800-000013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71" authorId="0" shapeId="0" xr:uid="{00000000-0006-0000-0800-000014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80" authorId="0" shapeId="0" xr:uid="{00000000-0006-0000-0800-000015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0" authorId="0" shapeId="0" xr:uid="{00000000-0006-0000-0800-000016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7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3" authorId="0" shapeId="0" xr:uid="{00000000-0006-0000-0800-00001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83" authorId="0" shapeId="0" xr:uid="{00000000-0006-0000-0800-000019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I83" authorId="0" shapeId="0" xr:uid="{00000000-0006-0000-0800-00001A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G86" authorId="0" shapeId="0" xr:uid="{00000000-0006-0000-0800-00001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1C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1D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1E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1F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1" authorId="0" shapeId="0" xr:uid="{00000000-0006-0000-0800-00002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1" authorId="0" shapeId="0" xr:uid="{00000000-0006-0000-0800-00002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1" authorId="0" shapeId="0" xr:uid="{00000000-0006-0000-0800-00002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1" authorId="0" shapeId="0" xr:uid="{00000000-0006-0000-0800-00002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2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91" authorId="0" shapeId="0" xr:uid="{00000000-0006-0000-0800-00002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91" authorId="0" shapeId="0" xr:uid="{00000000-0006-0000-0800-000021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G100" authorId="0" shapeId="0" xr:uid="{00000000-0006-0000-0800-00002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2" authorId="0" shapeId="0" xr:uid="{00000000-0006-0000-0A00-000001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2" authorId="0" shapeId="0" xr:uid="{00000000-0006-0000-0A00-000002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4" authorId="0" shapeId="0" xr:uid="{00000000-0006-0000-0A00-00000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0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0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4" authorId="0" shapeId="0" xr:uid="{00000000-0006-0000-0A00-00000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07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166" authorId="0" shapeId="0" xr:uid="{00000000-0006-0000-0A00-000008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166" authorId="0" shapeId="0" xr:uid="{00000000-0006-0000-0A00-000009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7" authorId="0" shapeId="0" xr:uid="{00000000-0006-0000-0A00-00000A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169" authorId="0" shapeId="0" xr:uid="{00000000-0006-0000-0A00-00000B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182" authorId="0" shapeId="0" xr:uid="{00000000-0006-0000-0A00-00000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3" authorId="0" shapeId="0" xr:uid="{00000000-0006-0000-0A00-00000D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0E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4" authorId="0" shapeId="0" xr:uid="{00000000-0006-0000-0A00-00000F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225" authorId="0" shapeId="0" xr:uid="{00000000-0006-0000-0A00-000010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5" authorId="0" shapeId="0" xr:uid="{00000000-0006-0000-0A00-00001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5" authorId="0" shapeId="0" xr:uid="{00000000-0006-0000-0A00-000012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6" authorId="0" shapeId="0" xr:uid="{00000000-0006-0000-0A00-000013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6" authorId="0" shapeId="0" xr:uid="{00000000-0006-0000-0A00-00001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6" authorId="0" shapeId="0" xr:uid="{00000000-0006-0000-0A00-00001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26" authorId="0" shapeId="0" xr:uid="{00000000-0006-0000-0A00-000017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6" authorId="0" shapeId="0" xr:uid="{00000000-0006-0000-0A00-000014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8" authorId="0" shapeId="0" xr:uid="{00000000-0006-0000-0A00-00001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5" authorId="0" shapeId="0" xr:uid="{00000000-0006-0000-0B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9" authorId="0" shapeId="0" xr:uid="{00000000-0006-0000-0B00-00000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I209" authorId="0" shapeId="0" xr:uid="{00000000-0006-0000-0B00-000007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9" authorId="0" shapeId="0" xr:uid="{00000000-0006-0000-0B00-000003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K209" authorId="0" shapeId="0" xr:uid="{00000000-0006-0000-0B00-000004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209" authorId="0" shapeId="0" xr:uid="{00000000-0006-0000-0B00-000005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M209" authorId="0" shapeId="0" xr:uid="{00000000-0006-0000-0B00-000006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H210" authorId="0" shapeId="0" xr:uid="{00000000-0006-0000-0B00-000008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B00-000009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B00-00000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B00-00000B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B00-00000C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M210" authorId="0" shapeId="0" xr:uid="{00000000-0006-0000-0B00-00000D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H211" authorId="0" shapeId="0" xr:uid="{00000000-0006-0000-0B00-00000E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B00-00000F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29" authorId="0" shapeId="0" xr:uid="{00000000-0006-0000-0B00-000010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9" authorId="0" shapeId="0" xr:uid="{00000000-0006-0000-0B00-000011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9" authorId="0" shapeId="0" xr:uid="{00000000-0006-0000-0B00-000012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9" authorId="0" shapeId="0" xr:uid="{00000000-0006-0000-0B00-000013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L229" authorId="0" shapeId="0" xr:uid="{00000000-0006-0000-0B00-000014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0" authorId="0" shapeId="0" xr:uid="{00000000-0006-0000-0B00-000015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0" authorId="0" shapeId="0" xr:uid="{00000000-0006-0000-0B00-000016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0" authorId="0" shapeId="0" xr:uid="{00000000-0006-0000-0B00-000017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0" authorId="0" shapeId="0" xr:uid="{00000000-0006-0000-0B00-000018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1" authorId="0" shapeId="0" xr:uid="{00000000-0006-0000-0B00-000019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1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1" authorId="0" shapeId="0" xr:uid="{00000000-0006-0000-0B00-00001B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1C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L241" authorId="0" shapeId="0" xr:uid="{00000000-0006-0000-0B00-00001D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1E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8" authorId="0" shapeId="0" xr:uid="{00000000-0006-0000-0B00-00001F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88" authorId="0" shapeId="0" xr:uid="{00000000-0006-0000-0B00-000020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88" authorId="0" shapeId="0" xr:uid="{00000000-0006-0000-0B00-000021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8" authorId="0" shapeId="0" xr:uid="{00000000-0006-0000-0B00-000022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8" authorId="0" shapeId="0" xr:uid="{00000000-0006-0000-0B00-000023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8" authorId="0" shapeId="0" xr:uid="{00000000-0006-0000-0B00-000024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4" authorId="0" shapeId="0" xr:uid="{00000000-0006-0000-0B00-000025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2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5" authorId="0" shapeId="0" xr:uid="{00000000-0006-0000-0B00-00002D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5" authorId="0" shapeId="0" xr:uid="{00000000-0006-0000-0B00-00002E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5" authorId="0" shapeId="0" xr:uid="{00000000-0006-0000-0B00-00002F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5" authorId="0" shapeId="0" xr:uid="{00000000-0006-0000-0B00-000030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31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5" authorId="0" shapeId="0" xr:uid="{00000000-0006-0000-0B00-00002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5" authorId="0" shapeId="0" xr:uid="{00000000-0006-0000-0B00-000028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5" authorId="0" shapeId="0" xr:uid="{00000000-0006-0000-0B00-00002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Q295" authorId="0" shapeId="0" xr:uid="{00000000-0006-0000-0B00-00002A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5" authorId="0" shapeId="0" xr:uid="{00000000-0006-0000-0B00-00002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5" authorId="0" shapeId="0" xr:uid="{00000000-0006-0000-0B00-00002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3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6" authorId="0" shapeId="0" xr:uid="{00000000-0006-0000-0B00-00003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6" authorId="0" shapeId="0" xr:uid="{00000000-0006-0000-0B00-00003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6" authorId="0" shapeId="0" xr:uid="{00000000-0006-0000-0B00-00003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7" authorId="0" shapeId="0" xr:uid="{00000000-0006-0000-0B00-00003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97" authorId="0" shapeId="0" xr:uid="{00000000-0006-0000-0B00-000037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7" authorId="0" shapeId="0" xr:uid="{00000000-0006-0000-0B00-000038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7" authorId="0" shapeId="0" xr:uid="{00000000-0006-0000-0B00-000039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H308" authorId="0" shapeId="0" xr:uid="{00000000-0006-0000-0B00-00003A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3B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B00-00003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B00-00003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B00-00003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B00-00003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B00-000040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4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4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Q308" authorId="0" shapeId="0" xr:uid="{00000000-0006-0000-0B00-00004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R308" authorId="0" shapeId="0" xr:uid="{00000000-0006-0000-0B00-00004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9" authorId="0" shapeId="0" xr:uid="{00000000-0006-0000-0B00-000045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9" authorId="0" shapeId="0" xr:uid="{00000000-0006-0000-0B00-00004C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J309" authorId="0" shapeId="0" xr:uid="{00000000-0006-0000-0B00-00004D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309" authorId="0" shapeId="0" xr:uid="{00000000-0006-0000-0B00-00004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L309" authorId="0" shapeId="0" xr:uid="{00000000-0006-0000-0B00-00004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M309" authorId="0" shapeId="0" xr:uid="{00000000-0006-0000-0B00-000050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N309" authorId="0" shapeId="0" xr:uid="{00000000-0006-0000-0B00-00005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text>
    </comment>
    <comment ref="O309" authorId="0" shapeId="0" xr:uid="{00000000-0006-0000-0B00-00005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309" authorId="0" shapeId="0" xr:uid="{00000000-0006-0000-0B00-000053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09" authorId="0" shapeId="0" xr:uid="{00000000-0006-0000-0B00-000054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55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S309" authorId="0" shapeId="0" xr:uid="{00000000-0006-0000-0B00-000056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T309" authorId="0" shapeId="0" xr:uid="{00000000-0006-0000-0B00-000046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09" authorId="0" shapeId="0" xr:uid="{00000000-0006-0000-0B00-000047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09" authorId="0" shapeId="0" xr:uid="{00000000-0006-0000-0B00-000048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W309" authorId="0" shapeId="0" xr:uid="{00000000-0006-0000-0B00-000049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09" authorId="0" shapeId="0" xr:uid="{00000000-0006-0000-0B00-00004A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Y309" authorId="0" shapeId="0" xr:uid="{00000000-0006-0000-0B00-00004B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H312" authorId="0" shapeId="0" xr:uid="{00000000-0006-0000-0B00-00005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2" authorId="0" shapeId="0" xr:uid="{00000000-0006-0000-0B00-000058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B00-000059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45" authorId="0" shapeId="0" xr:uid="{00000000-0006-0000-0B00-00005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text>
    </comment>
    <comment ref="I345" authorId="0" shapeId="0" xr:uid="{00000000-0006-0000-0B00-00005F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45" authorId="0" shapeId="0" xr:uid="{00000000-0006-0000-0B00-00006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345" authorId="0" shapeId="0" xr:uid="{00000000-0006-0000-0B00-000061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L345" authorId="0" shapeId="0" xr:uid="{00000000-0006-0000-0B00-000062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345" authorId="0" shapeId="0" xr:uid="{00000000-0006-0000-0B00-000063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45" authorId="0" shapeId="0" xr:uid="{00000000-0006-0000-0B00-00006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45" authorId="0" shapeId="0" xr:uid="{00000000-0006-0000-0B00-00006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P345" authorId="0" shapeId="0" xr:uid="{00000000-0006-0000-0B00-00006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Q345" authorId="0" shapeId="0" xr:uid="{00000000-0006-0000-0B00-000067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R345" authorId="0" shapeId="0" xr:uid="{00000000-0006-0000-0B00-00006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45" authorId="0" shapeId="0" xr:uid="{00000000-0006-0000-0B00-00006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345" authorId="0" shapeId="0" xr:uid="{00000000-0006-0000-0B00-00006A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45" authorId="0" shapeId="0" xr:uid="{00000000-0006-0000-0B00-00006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45" authorId="0" shapeId="0" xr:uid="{00000000-0006-0000-0B00-00006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45" authorId="0" shapeId="0" xr:uid="{00000000-0006-0000-0B00-00006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5" authorId="0" shapeId="0" xr:uid="{00000000-0006-0000-0B00-00006E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45" authorId="0" shapeId="0" xr:uid="{00000000-0006-0000-0B00-00006F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t>
        </r>
      </text>
    </comment>
    <comment ref="Z345" authorId="0" shapeId="0" xr:uid="{00000000-0006-0000-0B00-00005B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A345" authorId="0" shapeId="0" xr:uid="{00000000-0006-0000-0B00-00005C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B345" authorId="0" shapeId="0" xr:uid="{00000000-0006-0000-0B00-00005D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C345" authorId="0" shapeId="0" xr:uid="{00000000-0006-0000-0B00-00005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5" authorId="0" shapeId="0" xr:uid="{00000000-0006-0000-0B00-000070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71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I356" authorId="0" shapeId="0" xr:uid="{00000000-0006-0000-0B00-000080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81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6" authorId="0" shapeId="0" xr:uid="{00000000-0006-0000-0B00-000082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356" authorId="0" shapeId="0" xr:uid="{00000000-0006-0000-0B00-000083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M356" authorId="0" shapeId="0" xr:uid="{00000000-0006-0000-0B00-00008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85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6" authorId="0" shapeId="0" xr:uid="{00000000-0006-0000-0B00-000086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356" authorId="0" shapeId="0" xr:uid="{00000000-0006-0000-0B00-000087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88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356" authorId="0" shapeId="0" xr:uid="{00000000-0006-0000-0B00-000089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356" authorId="0" shapeId="0" xr:uid="{00000000-0006-0000-0B00-00008A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T356" authorId="0" shapeId="0" xr:uid="{00000000-0006-0000-0B00-00008B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6" authorId="0" shapeId="0" xr:uid="{00000000-0006-0000-0B00-00008C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356" authorId="0" shapeId="0" xr:uid="{00000000-0006-0000-0B00-00008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356" authorId="0" shapeId="0" xr:uid="{00000000-0006-0000-0B00-00008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8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356" authorId="0" shapeId="0" xr:uid="{00000000-0006-0000-0B00-00009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Z356" authorId="0" shapeId="0" xr:uid="{00000000-0006-0000-0B00-00009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356" authorId="0" shapeId="0" xr:uid="{00000000-0006-0000-0B00-00009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B00-00009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356" authorId="0" shapeId="0" xr:uid="{00000000-0006-0000-0B00-00009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356" authorId="0" shapeId="0" xr:uid="{00000000-0006-0000-0B00-000072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356" authorId="0" shapeId="0" xr:uid="{00000000-0006-0000-0B00-000073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356" authorId="0" shapeId="0" xr:uid="{00000000-0006-0000-0B00-000074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356" authorId="0" shapeId="0" xr:uid="{00000000-0006-0000-0B00-000075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H356" authorId="0" shapeId="0" xr:uid="{00000000-0006-0000-0B00-000076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I356" authorId="0" shapeId="0" xr:uid="{00000000-0006-0000-0B00-000077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78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356" authorId="0" shapeId="0" xr:uid="{00000000-0006-0000-0B00-000079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356" authorId="0" shapeId="0" xr:uid="{00000000-0006-0000-0B00-00007A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6" authorId="0" shapeId="0" xr:uid="{00000000-0006-0000-0B00-00007B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6" authorId="0" shapeId="0" xr:uid="{00000000-0006-0000-0B00-00007C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56" authorId="0" shapeId="0" xr:uid="{00000000-0006-0000-0B00-00007D00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56" authorId="0" shapeId="0" xr:uid="{00000000-0006-0000-0B00-00007E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56" authorId="0" shapeId="0" xr:uid="{00000000-0006-0000-0B00-00007F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7" authorId="0" shapeId="0" xr:uid="{00000000-0006-0000-0B00-000095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I357" authorId="0" shapeId="0" xr:uid="{00000000-0006-0000-0B00-000096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7" authorId="0" shapeId="0" xr:uid="{00000000-0006-0000-0B00-000097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7" authorId="0" shapeId="0" xr:uid="{00000000-0006-0000-0B00-000098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357" authorId="0" shapeId="0" xr:uid="{00000000-0006-0000-0B00-000099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357" authorId="0" shapeId="0" xr:uid="{00000000-0006-0000-0B00-00009A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68" authorId="0" shapeId="0" xr:uid="{00000000-0006-0000-0B00-00009B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9C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9D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9E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9F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A0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A1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A2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414" authorId="0" shapeId="0" xr:uid="{00000000-0006-0000-0B00-0000A3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14" authorId="0" shapeId="0" xr:uid="{00000000-0006-0000-0B00-0000A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14" authorId="0" shapeId="0" xr:uid="{00000000-0006-0000-0B00-0000A5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14" authorId="0" shapeId="0" xr:uid="{00000000-0006-0000-0B00-0000A6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4" authorId="0" shapeId="0" xr:uid="{00000000-0006-0000-0B00-0000A7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M414" authorId="0" shapeId="0" xr:uid="{00000000-0006-0000-0B00-0000A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N414" authorId="0" shapeId="0" xr:uid="{00000000-0006-0000-0B00-0000A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O414" authorId="0" shapeId="0" xr:uid="{00000000-0006-0000-0B00-0000A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414" authorId="0" shapeId="0" xr:uid="{00000000-0006-0000-0B00-0000A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414" authorId="0" shapeId="0" xr:uid="{00000000-0006-0000-0B00-0000AC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14" authorId="0" shapeId="0" xr:uid="{00000000-0006-0000-0B00-0000A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S414" authorId="0" shapeId="0" xr:uid="{00000000-0006-0000-0B00-0000A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T414" authorId="0" shapeId="0" xr:uid="{00000000-0006-0000-0B00-0000A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14" authorId="0" shapeId="0" xr:uid="{00000000-0006-0000-0B00-0000B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V414" authorId="0" shapeId="0" xr:uid="{00000000-0006-0000-0B00-0000B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W414" authorId="0" shapeId="0" xr:uid="{00000000-0006-0000-0B00-0000B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414" authorId="0" shapeId="0" xr:uid="{00000000-0006-0000-0B00-0000B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<sst xmlns="http://schemas.openxmlformats.org/spreadsheetml/2006/main" count="17327" uniqueCount="7948">
  <si>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</si>
  <si>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</si>
  <si>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</si>
  <si>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</si>
  <si>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</si>
  <si>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</si>
  <si>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</si>
  <si>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</si>
  <si>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</si>
  <si>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</si>
  <si>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</si>
  <si>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</si>
  <si>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</si>
  <si>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</si>
  <si>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</si>
  <si>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</si>
  <si>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</si>
  <si>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</si>
  <si>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</si>
  <si>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</si>
  <si>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</si>
  <si>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</si>
  <si>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</si>
  <si>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</si>
  <si>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</si>
  <si>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</si>
  <si>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</si>
  <si>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(https://docs.microsoft.com/en-us/windows/security/threat-protection/security-policy-settings/enforce-password-history#:~:text=The%20Enforce%20password%20history%20policy,a%20long%20period%20of%20time.)</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</si>
  <si>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</si>
  <si>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</si>
  <si>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servers.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</si>
  <si>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</si>
  <si>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</si>
  <si>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</si>
  <si>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threat actors can crack passwords, the more frequently you change the password the less opportunity an threat actor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</si>
  <si>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often. Such a configuration can reduce security in the organization because users might write their passwords in an insecure location or lose them. If the value for this policy setting is too high, the level of security within an organization is reduced because it allows threat actors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</si>
  <si>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</si>
  <si>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</si>
  <si>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</si>
  <si>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</si>
  <si>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</si>
  <si>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r>
      <rPr>
        <sz val="11"/>
        <color rgb="FF000000"/>
        <rFont val="Calibri"/>
      </rPr>
      <t xml:space="preserve">
</t>
    </r>
    <r>
      <rPr>
        <sz val="11"/>
        <color rgb="FF000000"/>
        <rFont val="Calibri"/>
      </rPr>
      <t>In environments where access is limited to Remote Desktop Services, users cannot change their password prior to logging in. They must be assigned a temporary password, and once it is set by the administrator, the user will not be able to change it until the following day.</t>
    </r>
  </si>
  <si>
    <r>
      <rPr>
        <sz val="11"/>
        <color rgb="FF000000"/>
        <rFont val="Calibri"/>
      </rPr>
      <t>1 day on domain members. 0 days on stand-alone servers.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</si>
  <si>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</si>
  <si>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</si>
  <si>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</si>
  <si>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</si>
  <si>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</si>
  <si>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</si>
  <si>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</si>
  <si>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</si>
  <si>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</si>
  <si>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</si>
  <si>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</si>
  <si>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servers.</t>
    </r>
  </si>
  <si>
    <t>1.1.6</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</si>
  <si>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</si>
  <si>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</si>
  <si>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</si>
  <si>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</si>
  <si>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</si>
  <si>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</si>
  <si>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1.1.7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</si>
  <si>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</si>
  <si>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</si>
  <si>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</si>
  <si>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</si>
  <si>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</si>
  <si>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</si>
  <si>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</si>
  <si>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</si>
  <si>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</si>
  <si>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</si>
  <si>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</si>
  <si>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</si>
  <si>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</si>
  <si>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</si>
  <si>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</si>
  <si>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This policy setting determines the number of failed logon attempts before the account is locked.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account lockout threshold.</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</si>
  <si>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 threat actor could cause a denial-of-service condition by deliberately generating failed logons for multiple users, therefore you should also configure the Account Lockout Duration to a relatively low value.</t>
    </r>
    <r>
      <rPr>
        <sz val="11"/>
        <color rgb="FF000000"/>
        <rFont val="Calibri"/>
      </rPr>
      <t xml:space="preserve">
</t>
    </r>
    <r>
      <rPr>
        <sz val="11"/>
        <color rgb="FF000000"/>
        <rFont val="Calibri"/>
      </rPr>
      <t>If the Account Lockout Threshold is set to 0, there is a possibility that a threat actor's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</si>
  <si>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</si>
  <si>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</si>
  <si>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</si>
  <si>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</si>
  <si>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</si>
  <si>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</si>
  <si>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</si>
  <si>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</si>
  <si>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</si>
  <si>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</si>
  <si>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</si>
  <si>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</si>
  <si>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Users can accidentally lock themselves out of their accounts if they mistype their password multiple times.</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</si>
  <si>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</si>
  <si>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</si>
  <si>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</si>
  <si>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</si>
  <si>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</si>
  <si>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</si>
  <si>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</si>
  <si>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</si>
  <si>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</si>
  <si>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 Authenticated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</si>
  <si>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Authenticated Users</t>
    </r>
    <r>
      <rPr>
        <sz val="11"/>
        <color rgb="FF000000"/>
        <rFont val="Calibri"/>
      </rPr>
      <t>.</t>
    </r>
  </si>
  <si>
    <r>
      <rPr>
        <sz val="11"/>
        <color rgb="FF000000"/>
        <rFont val="Calibri"/>
      </rPr>
      <t xml:space="preserve">If you remove the </t>
    </r>
    <r>
      <rPr>
        <i/>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</si>
  <si>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Backup Operators, Everyone, Users.</t>
    </r>
  </si>
  <si>
    <t>2.2.3</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</si>
  <si>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</si>
  <si>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</si>
  <si>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</si>
  <si>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</si>
  <si>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2.2.4</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</si>
  <si>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</si>
  <si>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</si>
  <si>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denial-of-service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#2:</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</si>
  <si>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</si>
  <si>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</si>
  <si>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2.2.5</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</si>
  <si>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</si>
  <si>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</si>
  <si>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</si>
  <si>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</si>
  <si>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Administrators, Backup Operators, Users.</t>
    </r>
  </si>
  <si>
    <t>2.2.6</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</si>
  <si>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</si>
  <si>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</si>
  <si>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Connection Broker</t>
    </r>
    <r>
      <rPr>
        <sz val="11"/>
        <color rgb="FF000000"/>
        <rFont val="Calibri"/>
      </rPr>
      <t xml:space="preserve"> Role Service will require a special exception to this recommendation, to allow the </t>
    </r>
    <r>
      <rPr>
        <b/>
        <sz val="11"/>
        <color rgb="FF000000"/>
        <rFont val="Calibri"/>
      </rPr>
      <t>Authenticated Users</t>
    </r>
    <r>
      <rPr>
        <sz val="11"/>
        <color rgb="FF000000"/>
        <rFont val="Calibri"/>
      </rPr>
      <t xml:space="preserve"> group to be granted this user right.</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</si>
  <si>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</si>
  <si>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 Remote Desktop Users.</t>
    </r>
  </si>
  <si>
    <t>2.2.7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</si>
  <si>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</si>
  <si>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</si>
  <si>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</si>
  <si>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</si>
  <si>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t>
    </r>
  </si>
  <si>
    <t>2.2.8</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</si>
  <si>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</si>
  <si>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</si>
  <si>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</si>
  <si>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</si>
  <si>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On Member Servers: Administrators, LOCAL SERVICE.</t>
    </r>
    <r>
      <rPr>
        <sz val="11"/>
        <color rgb="FF000000"/>
        <rFont val="Calibri"/>
      </rPr>
      <t xml:space="preserve">
</t>
    </r>
    <r>
      <rPr>
        <sz val="11"/>
        <color rgb="FF000000"/>
        <rFont val="Calibri"/>
      </rPr>
      <t>On Domain Controllers: Administrators, LOCAL SERVICE, Server Operators.</t>
    </r>
  </si>
  <si>
    <t>2.2.9</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</si>
  <si>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</si>
  <si>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</si>
  <si>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The page file is a hidden system file on the hard drive that serves as an extension of the system’s RAM. When physical memory is full, the system moves less frequently used data to the page file to free up RAM for active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</si>
  <si>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Administrators.</t>
    </r>
  </si>
  <si>
    <t>2.2.10</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</si>
  <si>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</si>
  <si>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</si>
  <si>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</si>
  <si>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2.2.11</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</si>
  <si>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</si>
  <si>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</si>
  <si>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</si>
  <si>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Administrators, LOCAL SERVICE, NETWORK SERVICE, SERVICE.</t>
    </r>
  </si>
  <si>
    <t>2.2.12</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</si>
  <si>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</si>
  <si>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</si>
  <si>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</si>
  <si>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2.2.13</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</si>
  <si>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</si>
  <si>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</si>
  <si>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</si>
  <si>
    <r>
      <rPr>
        <sz val="11"/>
        <color rgb="FF000000"/>
        <rFont val="Calibri"/>
      </rPr>
      <t xml:space="preserve">In most cases there will be no impact because this is the default configuration. However, on Windows Servers with the Hyper-V server role installed, this user right should also be granted to the special group </t>
    </r>
    <r>
      <rPr>
        <b/>
        <sz val="11"/>
        <color rgb="FF000000"/>
        <rFont val="Calibri"/>
      </rPr>
      <t>Virtual Machines</t>
    </r>
    <r>
      <rPr>
        <sz val="11"/>
        <color rgb="FF000000"/>
        <rFont val="Calibri"/>
      </rPr>
      <t xml:space="preserve"> - otherwise you will not be able to create new virtual machines.</t>
    </r>
  </si>
  <si>
    <t>2.2.14</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</si>
  <si>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</si>
  <si>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</si>
  <si>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</si>
  <si>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</si>
  <si>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2.2.15</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</si>
  <si>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</si>
  <si>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</si>
  <si>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 and member of Administrators group</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Configuring a Member Server or standalone server as described above may adversely affect applications that create a local service account and place it in the Administrators group - in which case you must either convert the application to use a domain-hosted service account, or remove </t>
    </r>
    <r>
      <rPr>
        <b/>
        <sz val="11"/>
        <color rgb="FF000000"/>
        <rFont val="Calibri"/>
      </rPr>
      <t>Local account and member of Administrators group</t>
    </r>
    <r>
      <rPr>
        <sz val="11"/>
        <color rgb="FF000000"/>
        <rFont val="Calibri"/>
      </rPr>
      <t xml:space="preserve"> from this User Right Assignment. Using a domain-hosted service account is strongly preferred over making an exception to this rule, where possible.</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</si>
  <si>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</si>
  <si>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t>2.2.16</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</si>
  <si>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</si>
  <si>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</si>
  <si>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</si>
  <si>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</si>
  <si>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2.2.17</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</si>
  <si>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</si>
  <si>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</si>
  <si>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</si>
  <si>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</si>
  <si>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2.2.18</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</si>
  <si>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</si>
  <si>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</si>
  <si>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</si>
  <si>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</si>
  <si>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2.2.19</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</si>
  <si>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</si>
  <si>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</si>
  <si>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</si>
  <si>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r>
      <rPr>
        <sz val="11"/>
        <color rgb="FF000000"/>
        <rFont val="Calibri"/>
      </rPr>
      <t xml:space="preserve">
</t>
    </r>
    <r>
      <rPr>
        <b/>
        <sz val="11"/>
        <color rgb="FF000000"/>
        <rFont val="Calibri"/>
      </rPr>
      <t>Caution:</t>
    </r>
    <r>
      <rPr>
        <sz val="11"/>
        <color rgb="FF000000"/>
        <rFont val="Calibri"/>
      </rPr>
      <t xml:space="preserve"> Configuring a standalone (non-domain-joined) or a system hosted in the Cloud (Azure) as described above (Local account) will result in an inability to remotely administer the workstation.</t>
    </r>
  </si>
  <si>
    <t>2.2.20</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</si>
  <si>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</si>
  <si>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</si>
  <si>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</si>
  <si>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2.2.21</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</si>
  <si>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</si>
  <si>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</si>
  <si>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denial-of-service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</si>
  <si>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</si>
  <si>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Server Operators.</t>
    </r>
  </si>
  <si>
    <t>2.2.22</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</si>
  <si>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</si>
  <si>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</si>
  <si>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Active Directory Federation Services</t>
    </r>
    <r>
      <rPr>
        <sz val="11"/>
        <color rgb="FF000000"/>
        <rFont val="Calibri"/>
      </rPr>
      <t xml:space="preserve"> Role will require a special exception to this recommendation, to allow the </t>
    </r>
    <r>
      <rPr>
        <b/>
        <sz val="11"/>
        <color rgb="FF000000"/>
        <rFont val="Calibri"/>
      </rPr>
      <t>NT SERVICE\ADFSSrv</t>
    </r>
    <r>
      <rPr>
        <sz val="11"/>
        <color rgb="FF000000"/>
        <rFont val="Calibri"/>
      </rPr>
      <t xml:space="preserve"> and </t>
    </r>
    <r>
      <rPr>
        <b/>
        <sz val="11"/>
        <color rgb="FF000000"/>
        <rFont val="Calibri"/>
      </rPr>
      <t>NT SERVICE\DRS</t>
    </r>
    <r>
      <rPr>
        <sz val="11"/>
        <color rgb="FF000000"/>
        <rFont val="Calibri"/>
      </rPr>
      <t xml:space="preserve"> services, as well as the associated Active Directory Federation Services service account, to be granted this user right.</t>
    </r>
  </si>
  <si>
    <r>
      <rPr>
        <sz val="11"/>
        <color rgb="FF000000"/>
        <rFont val="Calibri"/>
      </rPr>
      <t xml:space="preserve">On most computers, this is the default configuration and there will be no negative impact. However, if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the IIS application pool(s) must be granted this user right.</t>
    </r>
  </si>
  <si>
    <r>
      <rPr>
        <sz val="11"/>
        <color rgb="FF000000"/>
        <rFont val="Calibri"/>
      </rPr>
      <t>LOCAL SERVICE, NETWORK SERVICE.</t>
    </r>
  </si>
  <si>
    <t>2.2.23</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</si>
  <si>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</si>
  <si>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</si>
  <si>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</si>
  <si>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 xml:space="preserve">In most cases this configuration will have no impact.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also assign the user right to </t>
    </r>
    <r>
      <rPr>
        <b/>
        <sz val="11"/>
        <color rgb="FF000000"/>
        <rFont val="Calibri"/>
      </rPr>
      <t>IIS_IUSRS</t>
    </r>
    <r>
      <rPr>
        <sz val="11"/>
        <color rgb="FF000000"/>
        <rFont val="Calibri"/>
      </rPr>
      <t>.</t>
    </r>
  </si>
  <si>
    <t>2.2.24</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</si>
  <si>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</si>
  <si>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</si>
  <si>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</si>
  <si>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b/>
        <sz val="11"/>
        <color rgb="FF000000"/>
        <rFont val="Calibri"/>
      </rPr>
      <t>On Windows Server 2016 or older:</t>
    </r>
    <r>
      <rPr>
        <sz val="11"/>
        <color rgb="FF000000"/>
        <rFont val="Calibri"/>
      </rPr>
      <t xml:space="preserve"> Administrators.</t>
    </r>
    <r>
      <rPr>
        <sz val="11"/>
        <color rgb="FF000000"/>
        <rFont val="Calibri"/>
      </rPr>
      <t xml:space="preserve">
</t>
    </r>
    <r>
      <rPr>
        <b/>
        <sz val="11"/>
        <color rgb="FF000000"/>
        <rFont val="Calibri"/>
      </rPr>
      <t>On Windows Server 2019 or newer:</t>
    </r>
    <r>
      <rPr>
        <sz val="11"/>
        <color rgb="FF000000"/>
        <rFont val="Calibri"/>
      </rPr>
      <t xml:space="preserve"> Administrators, Window Manager\Window Manager Group.</t>
    </r>
  </si>
  <si>
    <t>2.2.25</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</si>
  <si>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</si>
  <si>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</si>
  <si>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This user right is not required if a signed driver for the new hardware already exists in the Driver.cab file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</si>
  <si>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the Load and unload device drivers user right is removed from the </t>
    </r>
    <r>
      <rPr>
        <b/>
        <sz val="11"/>
        <color rgb="FF000000"/>
        <rFont val="Calibri"/>
      </rPr>
      <t>Print Operators</t>
    </r>
    <r>
      <rPr>
        <sz val="11"/>
        <color rgb="FF000000"/>
        <rFont val="Calibri"/>
      </rPr>
      <t xml:space="preserve"> group or other accounts, it could limit the abilities of users who are assigned to specific administrative roles in your environment. Ensure that delegated tasks will not be negatively affected by this setting.</t>
    </r>
  </si>
  <si>
    <r>
      <rPr>
        <sz val="11"/>
        <color rgb="FF000000"/>
        <rFont val="Calibri"/>
      </rPr>
      <t>On Member Servers: Administrators.</t>
    </r>
    <r>
      <rPr>
        <sz val="11"/>
        <color rgb="FF000000"/>
        <rFont val="Calibri"/>
      </rPr>
      <t xml:space="preserve">
</t>
    </r>
    <r>
      <rPr>
        <sz val="11"/>
        <color rgb="FF000000"/>
        <rFont val="Calibri"/>
      </rPr>
      <t>On Domain Controllers: Administrators, Print Operators.</t>
    </r>
  </si>
  <si>
    <t>2.2.26</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</si>
  <si>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</si>
  <si>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</si>
  <si>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additional SQL-generated entries to be granted this user right.</t>
    </r>
  </si>
  <si>
    <t>2.2.27</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</si>
  <si>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</si>
  <si>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</si>
  <si>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</si>
  <si>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2.2.28</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</si>
  <si>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</si>
  <si>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</si>
  <si>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</si>
  <si>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2.2.29</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</si>
  <si>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</si>
  <si>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</si>
  <si>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could lead to a hardware failure that would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</si>
  <si>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2.2.30</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</si>
  <si>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</si>
  <si>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</si>
  <si>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the account that runs the SQL Server service to be granted this user right.</t>
    </r>
  </si>
  <si>
    <t>2.2.31</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</si>
  <si>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</si>
  <si>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</si>
  <si>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This policy setting determines which users can use tools to monitor the performance of non-system processes. Typically, this setting does not need to be configured to use the Microsoft Management Console (MMC) Performance snap-in. However, this user right is needed if System Monitor is configured to collect data using Windows Management Instrumentation (WMI).</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</si>
  <si>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2.2.32</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</si>
  <si>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</si>
  <si>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</si>
  <si>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determines which users can use Windows performance monitoring tools to monitor the performance of system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</si>
  <si>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b/>
        <sz val="11"/>
        <color rgb="FF000000"/>
        <rFont val="Calibri"/>
      </rPr>
      <t>Windows Server 2008 (non-R2):</t>
    </r>
    <r>
      <rPr>
        <sz val="11"/>
        <color rgb="FF000000"/>
        <rFont val="Calibri"/>
      </rPr>
      <t xml:space="preserve"> Administrators.</t>
    </r>
    <r>
      <rPr>
        <sz val="11"/>
        <color rgb="FF000000"/>
        <rFont val="Calibri"/>
      </rPr>
      <t xml:space="preserve">
</t>
    </r>
    <r>
      <rPr>
        <b/>
        <sz val="11"/>
        <color rgb="FF000000"/>
        <rFont val="Calibri"/>
      </rPr>
      <t>Windows Server 2008 R2 or newer:</t>
    </r>
    <r>
      <rPr>
        <sz val="11"/>
        <color rgb="FF000000"/>
        <rFont val="Calibri"/>
      </rPr>
      <t xml:space="preserve"> Administrators, NT SERVICE\WdiServiceHost.</t>
    </r>
  </si>
  <si>
    <t>2.2.33</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</si>
  <si>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</si>
  <si>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</si>
  <si>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</si>
  <si>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 Assignment.</t>
    </r>
  </si>
  <si>
    <t>2.2.34</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</si>
  <si>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</si>
  <si>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</si>
  <si>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This policy setting determines which users can bypass file, directory, registry, and other persistent object permissions when restoring backed up files and directories on systems that run Windows Vista (or newer).</t>
    </r>
    <r>
      <rPr>
        <sz val="11"/>
        <color rgb="FF000000"/>
        <rFont val="Calibri"/>
      </rPr>
      <t xml:space="preserve">
</t>
    </r>
    <r>
      <rPr>
        <sz val="11"/>
        <color rgb="FF000000"/>
        <rFont val="Calibri"/>
      </rPr>
      <t>This user right also determines which users can set valid security principals as object owners; it is similar to the Back up files and directories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</si>
  <si>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Removing the "Restore files and directories" user right from the Backup Operators group or other delegated accounts may prevent authorized users from performing essential tasks. Before making this change, it's important to assess whether it will disrupt operational responsibilities.</t>
    </r>
  </si>
  <si>
    <t>2.2.35</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</si>
  <si>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</si>
  <si>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</si>
  <si>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</si>
  <si>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</si>
  <si>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Print Operators, Server Operators.</t>
    </r>
  </si>
  <si>
    <t>2.2.36</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</si>
  <si>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</si>
  <si>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</si>
  <si>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</si>
  <si>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</si>
  <si>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</si>
  <si>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</si>
  <si>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</si>
  <si>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</si>
  <si>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</si>
  <si>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</si>
  <si>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</si>
  <si>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</si>
  <si>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</si>
  <si>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</si>
  <si>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</si>
  <si>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</si>
  <si>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</si>
  <si>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</si>
  <si>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This policy setting enables the ability to rename the built-in local administrator account. This account is a well-known account that is known to be targeted by threat actors.</t>
    </r>
    <r>
      <rPr>
        <sz val="11"/>
        <color rgb="FF000000"/>
        <rFont val="Calibri"/>
      </rPr>
      <t xml:space="preserve">
</t>
    </r>
    <r>
      <rPr>
        <sz val="11"/>
        <color rgb="FF000000"/>
        <rFont val="Calibri"/>
      </rPr>
      <t>It is recommended to choose another name for this account, and to avoid names that denote administrative or elevated access accounts. Be sure to also change the default description for the local administrator (through the Computer Management console).</t>
    </r>
  </si>
  <si>
    <r>
      <rPr>
        <sz val="11"/>
        <color rgb="FF000000"/>
        <rFont val="Calibri"/>
      </rPr>
      <t>Users who are authorized to use this account will need to be aware of the new account name. (The guidance for this setting assumes that the Administrator account was not disabled, which was recommended earlier in this chapter.)</t>
    </r>
  </si>
  <si>
    <r>
      <rPr>
        <sz val="11"/>
        <color rgb="FF000000"/>
        <rFont val="Calibri"/>
      </rPr>
      <t>Administrator.</t>
    </r>
  </si>
  <si>
    <t>2.3.1.4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</si>
  <si>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</si>
  <si>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</si>
  <si>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This policy setting enables the ability to rename the built-in local guest account. This account is a well-known account that is known to be targeted by threat actors.</t>
    </r>
    <r>
      <rPr>
        <sz val="11"/>
        <color rgb="FF000000"/>
        <rFont val="Calibri"/>
      </rPr>
      <t xml:space="preserve">
</t>
    </r>
    <r>
      <rPr>
        <sz val="11"/>
        <color rgb="FF000000"/>
        <rFont val="Calibri"/>
      </rPr>
      <t>It is recommended to rename this account to something that does not indicate its purpose, even if this account is disabled.</t>
    </r>
    <r>
      <rPr>
        <sz val="11"/>
        <color rgb="FF000000"/>
        <rFont val="Calibri"/>
      </rPr>
      <t xml:space="preserve">
</t>
    </r>
    <r>
      <rPr>
        <sz val="11"/>
        <color rgb="FF000000"/>
        <rFont val="Calibri"/>
      </rPr>
      <t>On Domain Controllers, since they do not have their own local accounts, this rule refers to the built-in Guest account that was established when the domain was first created.</t>
    </r>
  </si>
  <si>
    <r>
      <rPr>
        <sz val="11"/>
        <color rgb="FF000000"/>
        <rFont val="Calibri"/>
      </rPr>
      <t>There should be little impact, because the Guest account is disabled by default.</t>
    </r>
  </si>
  <si>
    <r>
      <rPr>
        <sz val="11"/>
        <color rgb="FF000000"/>
        <rFont val="Calibri"/>
      </rPr>
      <t>Guest.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</si>
  <si>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</si>
  <si>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</si>
  <si>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</si>
  <si>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</si>
  <si>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</si>
  <si>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</si>
  <si>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</si>
  <si>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</si>
  <si>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</si>
  <si>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</si>
  <si>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</si>
  <si>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</si>
  <si>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</si>
  <si>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</si>
  <si>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</si>
  <si>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This policy setting determines who is allowed to install a printer driver as part of connecting to a shared printer. For a computer to print to a shared printer, the driver for that shared printer must be installed on the local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</si>
  <si>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</si>
  <si>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Enabled. (Only Administrators will be able to install a printer driver as part of connecting to a shared printer. The ability to add a local printer will not be affected.)</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</si>
  <si>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</si>
  <si>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</si>
  <si>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</si>
  <si>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Level 2</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</si>
  <si>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</si>
  <si>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</si>
  <si>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</si>
  <si>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</si>
  <si>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b/>
        <sz val="11"/>
        <color rgb="FF000000"/>
        <rFont val="Calibri"/>
      </rPr>
      <t>On Windows Server 2008 R2 or older:</t>
    </r>
    <r>
      <rPr>
        <sz val="11"/>
        <color rgb="FF000000"/>
        <rFont val="Calibri"/>
      </rPr>
      <t xml:space="preserve"> Disabled.</t>
    </r>
    <r>
      <rPr>
        <sz val="11"/>
        <color rgb="FF000000"/>
        <rFont val="Calibri"/>
      </rPr>
      <t xml:space="preserve">
</t>
    </r>
    <r>
      <rPr>
        <b/>
        <sz val="11"/>
        <color rgb="FF000000"/>
        <rFont val="Calibri"/>
      </rPr>
      <t>On Windows Server 2012 (non-R2) or newer:</t>
    </r>
    <r>
      <rPr>
        <sz val="11"/>
        <color rgb="FF000000"/>
        <rFont val="Calibri"/>
      </rPr>
      <t xml:space="preserve">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</si>
  <si>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</si>
  <si>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</si>
  <si>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Server 2019.</t>
    </r>
  </si>
  <si>
    <r>
      <rPr>
        <sz val="11"/>
        <color rgb="FF000000"/>
        <rFont val="Calibri"/>
      </rPr>
      <t>This policy setting determines whether the account name of the last user to log on to the client computers in your organization will be displayed on each computer's respective Windows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</si>
  <si>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</si>
  <si>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</si>
  <si>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</si>
  <si>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</si>
  <si>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</si>
  <si>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</si>
  <si>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</si>
  <si>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</si>
  <si>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</si>
  <si>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</si>
  <si>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</si>
  <si>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</si>
  <si>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</si>
  <si>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is display to users when they log on. Configure this setting in a manner that is consistent with the security and operational requirements of the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</si>
  <si>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</si>
  <si>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HKEY_LOCAL_MACHINE\SOFTWARE\Microsoft\Windows\CurrentVersion\Policies\System:LegalNoticeText</t>
    </r>
    <r>
      <rPr>
        <sz val="11"/>
        <color rgb="FF006096"/>
        <rFont val="Roboto Condensed"/>
      </rPr>
      <t xml:space="preserve">
</t>
    </r>
  </si>
  <si>
    <r>
      <rPr>
        <sz val="11"/>
        <color rgb="FF000000"/>
        <rFont val="Calibri"/>
      </rPr>
      <t>No message.</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</si>
  <si>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</si>
  <si>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</si>
  <si>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</si>
  <si>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is displayed to users when they log on to the system. Configure this setting in a manner that is consistent with the security and operational requirements of the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</si>
  <si>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</si>
  <si>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HKEY_LOCAL_MACHINE\SOFTWARE\Microsoft\Windows\CurrentVersion\Policies\System:LegalNoticeCaption</t>
    </r>
    <r>
      <rPr>
        <sz val="11"/>
        <color rgb="FF006096"/>
        <rFont val="Roboto Condensed"/>
      </rPr>
      <t xml:space="preserve">
</t>
    </r>
  </si>
  <si>
    <t>2.3.7.6</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</si>
  <si>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</si>
  <si>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</si>
  <si>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</si>
  <si>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</si>
  <si>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t>
    </r>
    <r>
      <rPr>
        <sz val="11"/>
        <color rgb="FF000000"/>
        <rFont val="Calibri"/>
      </rPr>
      <t xml:space="preserve"> and </t>
    </r>
    <r>
      <rPr>
        <b/>
        <sz val="11"/>
        <color rgb="FF000000"/>
        <rFont val="Calibri"/>
      </rPr>
      <t>14</t>
    </r>
    <r>
      <rPr>
        <sz val="11"/>
        <color rgb="FF000000"/>
        <rFont val="Calibri"/>
      </rPr>
      <t>.</t>
    </r>
    <r>
      <rPr>
        <sz val="11"/>
        <color rgb="FF000000"/>
        <rFont val="Calibri"/>
      </rPr>
      <t xml:space="preserve">
</t>
    </r>
    <r>
      <rPr>
        <sz val="11"/>
        <color rgb="FF006096"/>
        <rFont val="Roboto Condensed"/>
      </rPr>
      <t>HKEY_LOCAL_MACHINE\SOFTWARE\Microsoft\Windows NT\CurrentVersion\Winlogon:PasswordExpiryWarning</t>
    </r>
    <r>
      <rPr>
        <sz val="11"/>
        <color rgb="FF006096"/>
        <rFont val="Roboto Condensed"/>
      </rPr>
      <t xml:space="preserve">
</t>
    </r>
  </si>
  <si>
    <r>
      <rPr>
        <sz val="11"/>
        <color rgb="FF000000"/>
        <rFont val="Calibri"/>
      </rPr>
      <t>5 days.</t>
    </r>
  </si>
  <si>
    <t>2.3.7.7</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</si>
  <si>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</si>
  <si>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</si>
  <si>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</si>
  <si>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</si>
  <si>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</si>
  <si>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</si>
  <si>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</si>
  <si>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</si>
  <si>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</si>
  <si>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</si>
  <si>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Server Message Block (SMB) client component. 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</si>
  <si>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computers are configured to ignore all unsigned SMB communications, older applications and operating systems will not be able to connect. However, if SMB signing is completely disabled, computers will be vulnerable to session hijacking attacks.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</si>
  <si>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</si>
  <si>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</si>
  <si>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</si>
  <si>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</si>
  <si>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</si>
  <si>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</si>
  <si>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</si>
  <si>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</si>
  <si>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</si>
  <si>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</si>
  <si>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</si>
  <si>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</si>
  <si>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</si>
  <si>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</si>
  <si>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</si>
  <si>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HKEY_LOCAL_MACHINE\SYSTEM\CurrentControlSet\Services\LanManServer\Parameters:AutoDisconnect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</si>
  <si>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</si>
  <si>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</si>
  <si>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</si>
  <si>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</si>
  <si>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This setting should be enabled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</si>
  <si>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</si>
  <si>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r>
      <rPr>
        <sz val="11"/>
        <color rgb="FF000000"/>
        <rFont val="Calibri"/>
      </rPr>
      <t>On Member Servers: Disabled. (SMB packet signing is negotiated between the client and server.)</t>
    </r>
    <r>
      <rPr>
        <sz val="11"/>
        <color rgb="FF000000"/>
        <rFont val="Calibri"/>
      </rPr>
      <t xml:space="preserve">
</t>
    </r>
    <r>
      <rPr>
        <sz val="11"/>
        <color rgb="FF000000"/>
        <rFont val="Calibri"/>
      </rPr>
      <t>On Domain Controllers: Enabled. (The Microsoft network server will not communicate with a Microsoft network client unless that client agrees to perform SMB packet signing.)</t>
    </r>
  </si>
  <si>
    <t>2.3.9.3</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</si>
  <si>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</si>
  <si>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</si>
  <si>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</si>
  <si>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</si>
  <si>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</si>
  <si>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</si>
  <si>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2.3.9.4</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</si>
  <si>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</si>
  <si>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Accept if provided by client</t>
    </r>
    <r>
      <rPr>
        <sz val="11"/>
        <color rgb="FF000000"/>
        <rFont val="Calibri"/>
      </rPr>
      <t xml:space="preserve"> or </t>
    </r>
    <r>
      <rPr>
        <b/>
        <sz val="11"/>
        <color rgb="FF000000"/>
        <rFont val="Calibri"/>
      </rPr>
      <t>Required from client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</si>
  <si>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Since the release of the MS KB3161561 </t>
    </r>
    <r>
      <rPr>
        <sz val="11"/>
        <color rgb="FF0000FF"/>
        <rFont val="Calibri"/>
      </rPr>
      <t>(https://support.microsoft.com/en-us/kb/3161561)</t>
    </r>
    <r>
      <rPr>
        <sz val="11"/>
        <color rgb="FF000000"/>
        <rFont val="Calibri"/>
      </rPr>
      <t xml:space="preserve"> security patch, this setting can cause significant issues (such as replication problems, group policy editing issues and blue screen crashes) on Domain Controllers when used </t>
    </r>
    <r>
      <rPr>
        <i/>
        <sz val="11"/>
        <color rgb="FF000000"/>
        <rFont val="Calibri"/>
      </rPr>
      <t>simultaneously</t>
    </r>
    <r>
      <rPr>
        <sz val="11"/>
        <color rgb="FF000000"/>
        <rFont val="Calibri"/>
      </rPr>
      <t xml:space="preserve"> with UNC path hardening (i.e. Rule 18.5.14.1). </t>
    </r>
    <r>
      <rPr>
        <b/>
        <sz val="11"/>
        <color rgb="FF000000"/>
        <rFont val="Calibri"/>
      </rPr>
      <t>CIS therefore recommends against deploying this setting on Domain Controllers.</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</si>
  <si>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</si>
  <si>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</si>
  <si>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</si>
  <si>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</si>
  <si>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</si>
  <si>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</si>
  <si>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</si>
  <si>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</si>
  <si>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</si>
  <si>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</si>
  <si>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</si>
  <si>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</si>
  <si>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</si>
  <si>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</si>
  <si>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</si>
  <si>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</si>
  <si>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</si>
  <si>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</si>
  <si>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</si>
  <si>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</si>
  <si>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</si>
  <si>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</si>
  <si>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</si>
  <si>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</si>
  <si>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</si>
  <si>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</si>
  <si>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</si>
  <si>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</si>
  <si>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</si>
  <si>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</si>
  <si>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</si>
  <si>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</si>
  <si>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</si>
  <si>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</si>
  <si>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</si>
  <si>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</si>
  <si>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</si>
  <si>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</si>
  <si>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</si>
  <si>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 or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</si>
  <si>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Null session access over named pipes will be disabled unless they are included, and applications that rely on this feature or on unauthenticated access to named pipes will no longer function. The </t>
    </r>
    <r>
      <rPr>
        <b/>
        <sz val="11"/>
        <color rgb="FF000000"/>
        <rFont val="Calibri"/>
      </rPr>
      <t>BROWSER</t>
    </r>
    <r>
      <rPr>
        <sz val="11"/>
        <color rgb="FF000000"/>
        <rFont val="Calibri"/>
      </rPr>
      <t xml:space="preserve"> named pipe may need to be added to this list if the </t>
    </r>
    <r>
      <rPr>
        <i/>
        <sz val="11"/>
        <color rgb="FF000000"/>
        <rFont val="Calibri"/>
      </rPr>
      <t>Computer Browser</t>
    </r>
    <r>
      <rPr>
        <sz val="11"/>
        <color rgb="FF000000"/>
        <rFont val="Calibri"/>
      </rPr>
      <t xml:space="preserve"> service is needed for supporting legacy components. The </t>
    </r>
    <r>
      <rPr>
        <i/>
        <sz val="11"/>
        <color rgb="FF000000"/>
        <rFont val="Calibri"/>
      </rPr>
      <t>Computer Browser</t>
    </r>
    <r>
      <rPr>
        <sz val="11"/>
        <color rgb="FF000000"/>
        <rFont val="Calibri"/>
      </rPr>
      <t xml:space="preserve"> service is disabled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</si>
  <si>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blank</t>
    </r>
    <r>
      <rPr>
        <sz val="11"/>
        <color rgb="FF000000"/>
        <rFont val="Calibri"/>
      </rPr>
      <t xml:space="preserve"> (i.e. None) or </t>
    </r>
    <r>
      <rPr>
        <b/>
        <sz val="11"/>
        <color rgb="FF000000"/>
        <rFont val="Calibri"/>
      </rPr>
      <t>BROWSER</t>
    </r>
    <r>
      <rPr>
        <sz val="11"/>
        <color rgb="FF000000"/>
        <rFont val="Calibri"/>
      </rPr>
      <t xml:space="preserve"> (when the legacy </t>
    </r>
    <r>
      <rPr>
        <i/>
        <sz val="11"/>
        <color rgb="FF000000"/>
        <rFont val="Calibri"/>
      </rPr>
      <t>Computer Browser</t>
    </r>
    <r>
      <rPr>
        <sz val="11"/>
        <color rgb="FF000000"/>
        <rFont val="Calibri"/>
      </rPr>
      <t xml:space="preserve"> service is enabled).</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</si>
  <si>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</si>
  <si>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</si>
  <si>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</si>
  <si>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</si>
  <si>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</si>
  <si>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None - this is the default behavior.</t>
    </r>
    <r>
      <rPr>
        <sz val="11"/>
        <color rgb="FF000000"/>
        <rFont val="Calibri"/>
      </rPr>
      <t xml:space="preserve">
</t>
    </r>
    <r>
      <rPr>
        <sz val="11"/>
        <color rgb="FF000000"/>
        <rFont val="Calibri"/>
      </rPr>
      <t>However, if the default registry paths from the list of accessible ones is removed,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remote access is needed, this setting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</si>
  <si>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System\CurrentControlSet\Control\ProductOptions,System\CurrentControlSet\Control\Server Applications,Software\Microsoft\Windows NT\CurrentVersion</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HKEY_LOCAL_MACHINE\SYSTEM\CurrentControlSet\Control\SecurePipeServers\Winreg\AllowedExactPaths:Machine</t>
    </r>
    <r>
      <rPr>
        <sz val="11"/>
        <color rgb="FF006096"/>
        <rFont val="Roboto Condensed"/>
      </rPr>
      <t xml:space="preserve">
</t>
    </r>
  </si>
  <si>
    <r>
      <rPr>
        <sz val="11"/>
        <color rgb="FF000000"/>
        <rFont val="Calibri"/>
      </rPr>
      <t>System\CurrentControlSet\Control\ProductOptions</t>
    </r>
    <r>
      <rPr>
        <sz val="11"/>
        <color rgb="FF000000"/>
        <rFont val="Calibri"/>
      </rPr>
      <t xml:space="preserve">
</t>
    </r>
    <r>
      <rPr>
        <sz val="11"/>
        <color rgb="FF000000"/>
        <rFont val="Calibri"/>
      </rPr>
      <t>System\CurrentControlSet\Control\Server Applications</t>
    </r>
    <r>
      <rPr>
        <sz val="11"/>
        <color rgb="FF000000"/>
        <rFont val="Calibri"/>
      </rPr>
      <t xml:space="preserve">
</t>
    </r>
    <r>
      <rPr>
        <sz val="11"/>
        <color rgb="FF000000"/>
        <rFont val="Calibri"/>
      </rPr>
      <t>Software\Microsoft\Windows NT\CurrentVersion</t>
    </r>
  </si>
  <si>
    <t>2.3.10.8</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</si>
  <si>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</si>
  <si>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r>
      <rPr>
        <sz val="11"/>
        <color rgb="FF000000"/>
        <rFont val="Calibri"/>
      </rPr>
      <t xml:space="preserve">
</t>
    </r>
    <r>
      <rPr>
        <sz val="11"/>
        <color rgb="FF000000"/>
        <rFont val="Calibri"/>
      </rPr>
      <t xml:space="preserve">When a server holds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the above list should also include: </t>
    </r>
    <r>
      <rPr>
        <b/>
        <sz val="11"/>
        <color rgb="FF000000"/>
        <rFont val="Calibri"/>
      </rPr>
      <t>System\CurrentControlSet\Services\CertSvc</t>
    </r>
    <r>
      <rPr>
        <sz val="11"/>
        <color rgb="FF000000"/>
        <rFont val="Calibri"/>
      </rPr>
      <t>.</t>
    </r>
    <r>
      <rPr>
        <sz val="11"/>
        <color rgb="FF000000"/>
        <rFont val="Calibri"/>
      </rPr>
      <t xml:space="preserve">
</t>
    </r>
    <r>
      <rPr>
        <sz val="11"/>
        <color rgb="FF000000"/>
        <rFont val="Calibri"/>
      </rPr>
      <t xml:space="preserve">When a server has the </t>
    </r>
    <r>
      <rPr>
        <i/>
        <sz val="11"/>
        <color rgb="FF000000"/>
        <rFont val="Calibri"/>
      </rPr>
      <t>WINS Server</t>
    </r>
    <r>
      <rPr>
        <sz val="11"/>
        <color rgb="FF000000"/>
        <rFont val="Calibri"/>
      </rPr>
      <t xml:space="preserve"> Feature installed, the above list should also include:</t>
    </r>
    <r>
      <rPr>
        <sz val="11"/>
        <color rgb="FF000000"/>
        <rFont val="Calibri"/>
      </rPr>
      <t xml:space="preserve">
</t>
    </r>
    <r>
      <rPr>
        <b/>
        <sz val="11"/>
        <color rgb="FF000000"/>
        <rFont val="Calibri"/>
      </rPr>
      <t>System\CurrentControlSet\Services\WINS</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</si>
  <si>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</si>
  <si>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NT\CurrentVersion\Perflib,System\CurrentControlSet\Services\SysmonLog,System\CurrentControlSet\Services\CertSvc,System\CurrentControlSet\Services\WINS</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</si>
  <si>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</si>
  <si>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2.3.10.9</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</si>
  <si>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</si>
  <si>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</si>
  <si>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HKEY_LOCAL_MACHINE\SYSTEM\CurrentControlSet\Services\LanManServer\Parameters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</si>
  <si>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</si>
  <si>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</si>
  <si>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</si>
  <si>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2.3.10.10</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</si>
  <si>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</si>
  <si>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</si>
  <si>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Server 2016 or newer, then support for it was added to Windows Server 2008 R2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</si>
  <si>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HKEY_LOCAL_MACHINE\SYSTEM\CurrentControlSet\Control\Lsa:restrictremotesam</t>
    </r>
    <r>
      <rPr>
        <sz val="11"/>
        <color rgb="FF006096"/>
        <rFont val="Roboto Condensed"/>
      </rPr>
      <t xml:space="preserve">
</t>
    </r>
  </si>
  <si>
    <r>
      <rPr>
        <sz val="11"/>
        <color rgb="FF000000"/>
        <rFont val="Calibri"/>
      </rPr>
      <t>Administrators: Remote Access: Allow.</t>
    </r>
  </si>
  <si>
    <t>2.3.10.11</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</si>
  <si>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</si>
  <si>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</si>
  <si>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</si>
  <si>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HKEY_LOCAL_MACHINE\SYSTEM\CurrentControlSet\Services\LanManServer\Parameters:NullSessionShares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</si>
  <si>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</si>
  <si>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2.3.10.12</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</si>
  <si>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</si>
  <si>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</si>
  <si>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</si>
  <si>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</si>
  <si>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</si>
  <si>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b/>
        <sz val="11"/>
        <color rgb="FF000000"/>
        <rFont val="Calibri"/>
      </rPr>
      <t>On domain-joined computers:</t>
    </r>
    <r>
      <rPr>
        <sz val="11"/>
        <color rgb="FF000000"/>
        <rFont val="Calibri"/>
      </rPr>
      <t xml:space="preserve"> Classic - local users authenticate as themselves. (Network logons that use local account credentials authenticate by using those credentials.)</t>
    </r>
    <r>
      <rPr>
        <sz val="11"/>
        <color rgb="FF000000"/>
        <rFont val="Calibri"/>
      </rPr>
      <t xml:space="preserve">
</t>
    </r>
    <r>
      <rPr>
        <b/>
        <sz val="11"/>
        <color rgb="FF000000"/>
        <rFont val="Calibri"/>
      </rPr>
      <t>On stand-alone computers:</t>
    </r>
    <r>
      <rPr>
        <sz val="11"/>
        <color rgb="FF000000"/>
        <rFont val="Calibri"/>
      </rPr>
      <t xml:space="preserve">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</si>
  <si>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</si>
  <si>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</si>
  <si>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</si>
  <si>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</si>
  <si>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</si>
  <si>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</si>
  <si>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</si>
  <si>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</si>
  <si>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</si>
  <si>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</si>
  <si>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</si>
  <si>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</si>
  <si>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</si>
  <si>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</si>
  <si>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On Windows Server 2008 (non-R2): Enabled. (NTLM will be permitted to fall back to a NULL session when used with LocalSystem.)</t>
    </r>
    <r>
      <rPr>
        <sz val="11"/>
        <color rgb="FF000000"/>
        <rFont val="Calibri"/>
      </rPr>
      <t xml:space="preserve">
</t>
    </r>
    <r>
      <rPr>
        <sz val="11"/>
        <color rgb="FF000000"/>
        <rFont val="Calibri"/>
      </rPr>
      <t>On Windows Server 2008 R2 or newer: 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</si>
  <si>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</si>
  <si>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</si>
  <si>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</si>
  <si>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r>
      <rPr>
        <sz val="11"/>
        <color rgb="FF000000"/>
        <rFont val="Calibri"/>
      </rPr>
      <t xml:space="preserve">
</t>
    </r>
    <r>
      <rPr>
        <b/>
        <sz val="11"/>
        <color rgb="FF000000"/>
        <rFont val="Calibri"/>
      </rPr>
      <t>Note #2:</t>
    </r>
    <r>
      <rPr>
        <sz val="11"/>
        <color rgb="FF000000"/>
        <rFont val="Calibri"/>
      </rPr>
      <t xml:space="preserve"> If the failover clustering role is installed, and PKU2U is </t>
    </r>
    <r>
      <rPr>
        <b/>
        <sz val="11"/>
        <color rgb="FF000000"/>
        <rFont val="Calibri"/>
      </rPr>
      <t>Disabled</t>
    </r>
    <r>
      <rPr>
        <sz val="11"/>
        <color rgb="FF000000"/>
        <rFont val="Calibri"/>
      </rPr>
      <t>, failover clustering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</si>
  <si>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</si>
  <si>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</si>
  <si>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</si>
  <si>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</si>
  <si>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</si>
  <si>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</si>
  <si>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Server 2008 (non-R2)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 Troubleshoot Azure Files identity-based authentication and authorization issues (SMB) - Azure | Microsoft Learn </t>
    </r>
    <r>
      <rPr>
        <sz val="11"/>
        <color rgb="FF0000FF"/>
        <rFont val="Calibri"/>
      </rPr>
      <t>(https://learn.microsoft.com/en-us/troubleshoot/azure/azure-storage/files/security/files-troubleshoot-smb-authentication?tabs=azure-portal)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</si>
  <si>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HKEY_LOCAL_MACHINE\SOFTWARE\Microsoft\Windows\CurrentVersion\Policies\System\Kerberos\Parameters:SupportedEncryptionTypes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</si>
  <si>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</si>
  <si>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</si>
  <si>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</si>
  <si>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</si>
  <si>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LAN Manager (LM) hash is a legacy 16-byte hash of a user's password used in older authentication protocols. Tis hash is stored on the local system and is known for its weak security.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</si>
  <si>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However, older operating systems and some third-party applications may fail when this policy setting is enabled. Also, note that the password will need to be changed on all accounts after this setting is enabled to gain the proper benefit.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</si>
  <si>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</si>
  <si>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</si>
  <si>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</si>
  <si>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</si>
  <si>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</si>
  <si>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</si>
  <si>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</si>
  <si>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</si>
  <si>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</si>
  <si>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</si>
  <si>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This policy setting determines which challenge or 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LAN Manager (LM) is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</si>
  <si>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</si>
  <si>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</si>
  <si>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</si>
  <si>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</si>
  <si>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</si>
  <si>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or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</si>
  <si>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</si>
  <si>
    <r>
      <rPr>
        <sz val="11"/>
        <color rgb="FF000000"/>
        <rFont val="Calibri"/>
      </rPr>
      <t>None - this is the default behavior.</t>
    </r>
    <r>
      <rPr>
        <sz val="11"/>
        <color rgb="FF000000"/>
        <rFont val="Calibri"/>
      </rPr>
      <t xml:space="preserve">
</t>
    </r>
    <r>
      <rPr>
        <sz val="11"/>
        <color rgb="FF000000"/>
        <rFont val="Calibri"/>
      </rPr>
      <t xml:space="preserve">However, if the option to </t>
    </r>
    <r>
      <rPr>
        <i/>
        <sz val="11"/>
        <color rgb="FF000000"/>
        <rFont val="Calibri"/>
      </rPr>
      <t>require</t>
    </r>
    <r>
      <rPr>
        <sz val="11"/>
        <color rgb="FF000000"/>
        <rFont val="Calibri"/>
      </rPr>
      <t xml:space="preserve"> LDAP signatures tis selected, then the client must also be configured. If the client is not configured,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</si>
  <si>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</si>
  <si>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</si>
  <si>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</si>
  <si>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</si>
  <si>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</si>
  <si>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</si>
  <si>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</si>
  <si>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HKEY_LOCAL_MACHINE\SYSTEM\CurrentControlSet\Control\Lsa\MSV1_0:NTLMMinClientSec</t>
    </r>
    <r>
      <rPr>
        <sz val="11"/>
        <color rgb="FF006096"/>
        <rFont val="Roboto Condensed"/>
      </rPr>
      <t xml:space="preserve">
</t>
    </r>
  </si>
  <si>
    <r>
      <rPr>
        <sz val="11"/>
        <color rgb="FF000000"/>
        <rFont val="Calibri"/>
      </rPr>
      <t>On Windows Server 2008 (non-R2): No requirements.</t>
    </r>
    <r>
      <rPr>
        <sz val="11"/>
        <color rgb="FF000000"/>
        <rFont val="Calibri"/>
      </rPr>
      <t xml:space="preserve">
</t>
    </r>
    <r>
      <rPr>
        <sz val="11"/>
        <color rgb="FF000000"/>
        <rFont val="Calibri"/>
      </rPr>
      <t>On Windows Server 2008 R2 or newer: 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</si>
  <si>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</si>
  <si>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</si>
  <si>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</si>
  <si>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</si>
  <si>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</si>
  <si>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</si>
  <si>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</si>
  <si>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</si>
  <si>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</si>
  <si>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</si>
  <si>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</si>
  <si>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</si>
  <si>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</si>
  <si>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</si>
  <si>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</si>
  <si>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t>
    </r>
    <r>
      <rPr>
        <b/>
        <sz val="11"/>
        <color rgb="FF000000"/>
        <rFont val="Calibri"/>
      </rPr>
      <t>Deny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</si>
  <si>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</si>
  <si>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</si>
  <si>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</si>
  <si>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</si>
  <si>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Shutdown</t>
  </si>
  <si>
    <t>2.3.13.1</t>
  </si>
  <si>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</si>
  <si>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Options\Shutdown: Allow system to be shut down without having to log on</t>
    </r>
    <r>
      <rPr>
        <sz val="11"/>
        <color rgb="FF006096"/>
        <rFont val="Roboto Condensed"/>
      </rPr>
      <t xml:space="preserve">
</t>
    </r>
  </si>
  <si>
    <r>
      <rPr>
        <sz val="11"/>
        <color rgb="FF000000"/>
        <rFont val="Calibri"/>
      </rPr>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</si>
  <si>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HKLM\SOFTWARE\Microsoft\Windows\CurrentVersion\Policies\System:ShutdownWithoutLogon</t>
    </r>
    <r>
      <rPr>
        <sz val="11"/>
        <color rgb="FF006096"/>
        <rFont val="Roboto Condensed"/>
      </rPr>
      <t xml:space="preserve">
</t>
    </r>
  </si>
  <si>
    <r>
      <rPr>
        <sz val="11"/>
        <color rgb="FF000000"/>
        <rFont val="Calibri"/>
      </rPr>
      <t>Disabled. (Operators will have to log on to servers to shut them down or restart them.)</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</si>
  <si>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</si>
  <si>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</si>
  <si>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</si>
  <si>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</si>
  <si>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</si>
  <si>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</si>
  <si>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</si>
  <si>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</si>
  <si>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</si>
  <si>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</si>
  <si>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</si>
  <si>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</si>
  <si>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</si>
  <si>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</si>
  <si>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</si>
  <si>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</si>
  <si>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</si>
  <si>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</si>
  <si>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</si>
  <si>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</si>
  <si>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</si>
  <si>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</si>
  <si>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</si>
  <si>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</si>
  <si>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</si>
  <si>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</si>
  <si>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</si>
  <si>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</si>
  <si>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</si>
  <si>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</si>
  <si>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</si>
  <si>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</si>
  <si>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</si>
  <si>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</si>
  <si>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</si>
  <si>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</si>
  <si>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</si>
  <si>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</si>
  <si>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</si>
  <si>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</si>
  <si>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</si>
  <si>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</si>
  <si>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</si>
  <si>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</si>
  <si>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</si>
  <si>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</si>
  <si>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</si>
  <si>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</si>
  <si>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</si>
  <si>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</si>
  <si>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</si>
  <si>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</si>
  <si>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</si>
  <si>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</si>
  <si>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</si>
  <si>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</si>
  <si>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</si>
  <si>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</si>
  <si>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</si>
  <si>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</si>
  <si>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</si>
  <si>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</si>
  <si>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</si>
  <si>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</si>
  <si>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HKEY_LOCAL_MACHINE\SOFTWARE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</si>
  <si>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</si>
  <si>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</si>
  <si>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</si>
  <si>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</si>
  <si>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</si>
  <si>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To establish the recommended configuration, run the following PowerShell command:</t>
    </r>
    <r>
      <rPr>
        <sz val="11"/>
        <color rgb="FF000000"/>
        <rFont val="Calibri"/>
      </rPr>
      <t xml:space="preserve">
</t>
    </r>
    <r>
      <rPr>
        <sz val="11"/>
        <color rgb="FF006096"/>
        <rFont val="Roboto Condensed"/>
      </rPr>
      <t>Set-Service -Name Spooler -StartupType Disabled</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</si>
  <si>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</si>
  <si>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Member Servers will not be able to act as a print server, sharing printers for clients.</t>
    </r>
    <r>
      <rPr>
        <sz val="11"/>
        <color rgb="FF000000"/>
        <rFont val="Calibri"/>
      </rPr>
      <t xml:space="preserve">
</t>
    </r>
    <r>
      <rPr>
        <sz val="11"/>
        <color rgb="FF000000"/>
        <rFont val="Calibri"/>
      </rPr>
      <t>Applications on and users logged in to Member Servers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</si>
  <si>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HKEY_LOCAL_MACHINE\SYSTEM\CurrentControlSet\Services\Spooler:Start</t>
    </r>
    <r>
      <rPr>
        <sz val="11"/>
        <color rgb="FF006096"/>
        <rFont val="Roboto Condensed"/>
      </rPr>
      <t xml:space="preserve">
</t>
    </r>
  </si>
  <si>
    <r>
      <rPr>
        <sz val="11"/>
        <color rgb="FF000000"/>
        <rFont val="Calibri"/>
      </rPr>
      <t>Automatic</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</si>
  <si>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</si>
  <si>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</si>
  <si>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</si>
  <si>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</si>
  <si>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This policy setting controls whether the built-in Private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</si>
  <si>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</si>
  <si>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r>
      <rPr>
        <sz val="11"/>
        <color rgb="FF000000"/>
        <rFont val="Calibri"/>
      </rPr>
      <t>On (recommended). (The Windows Firewall with Advanced Security will be active in this profile.)</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</si>
  <si>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</si>
  <si>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</si>
  <si>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</si>
  <si>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This policy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</si>
  <si>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</si>
  <si>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</si>
  <si>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</si>
  <si>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</si>
  <si>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</si>
  <si>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</si>
  <si>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</si>
  <si>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</si>
  <si>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</si>
  <si>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</si>
  <si>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</si>
  <si>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</si>
  <si>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%SystemRoot%\System32\logfiles\firewall\privatefw.log</t>
    </r>
    <r>
      <rPr>
        <sz val="11"/>
        <color rgb="FF000000"/>
        <rFont val="Calibri"/>
      </rPr>
      <t>.</t>
    </r>
  </si>
  <si>
    <r>
      <rPr>
        <sz val="11"/>
        <color rgb="FF000000"/>
        <rFont val="Calibri"/>
      </rPr>
      <t>The log file will be stored in the location and file specified by the organization.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</si>
  <si>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HKLM\SOFTWARE\Policies\Microsoft\WindowsFirewall\PrivateProfile\Logging:LogFilePath</t>
    </r>
    <r>
      <rPr>
        <sz val="11"/>
        <color rgb="FF006096"/>
        <rFont val="Roboto Condensed"/>
      </rPr>
      <t xml:space="preserve">
</t>
    </r>
  </si>
  <si>
    <r>
      <rPr>
        <b/>
        <sz val="11"/>
        <color rgb="FF000000"/>
        <rFont val="Calibri"/>
      </rPr>
      <t>%SystemRoot%\System32\logfiles\firewall\pfirewall.log</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</si>
  <si>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</si>
  <si>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</si>
  <si>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</si>
  <si>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</si>
  <si>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</si>
  <si>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HKEY_LOCAL_MACHINE\SOFTWARE\Policies\Microsoft\WindowsFirewall\PrivateProfile\Logging:LogFileSize</t>
    </r>
    <r>
      <rPr>
        <sz val="11"/>
        <color rgb="FF006096"/>
        <rFont val="Roboto Condensed"/>
      </rPr>
      <t xml:space="preserve">
</t>
    </r>
  </si>
  <si>
    <r>
      <rPr>
        <sz val="11"/>
        <color rgb="FF000000"/>
        <rFont val="Calibri"/>
      </rPr>
      <t>4,096 KB.</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</si>
  <si>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</si>
  <si>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</si>
  <si>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</si>
  <si>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</si>
  <si>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</si>
  <si>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</si>
  <si>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</si>
  <si>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</si>
  <si>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</si>
  <si>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</si>
  <si>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</si>
  <si>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</si>
  <si>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</si>
  <si>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</si>
  <si>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</si>
  <si>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</si>
  <si>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</si>
  <si>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</si>
  <si>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This policy setting controls whether the built-in Public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</si>
  <si>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</si>
  <si>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</si>
  <si>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</si>
  <si>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</si>
  <si>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</si>
  <si>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</si>
  <si>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</si>
  <si>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</si>
  <si>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</si>
  <si>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</si>
  <si>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</si>
  <si>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</si>
  <si>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</si>
  <si>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</si>
  <si>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</si>
  <si>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HKLM\SOFTWARE\Policies\Microsoft\WindowsFirewall\PublicProfile\Logging:LogFilePath</t>
    </r>
    <r>
      <rPr>
        <sz val="11"/>
        <color rgb="FF006096"/>
        <rFont val="Roboto Condensed"/>
      </rPr>
      <t xml:space="preserve">
</t>
    </r>
  </si>
  <si>
    <t>9.3.5</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</si>
  <si>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</si>
  <si>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</si>
  <si>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HKEY_LOCAL_MACHINE\SOFTWARE\Policies\Microsoft\WindowsFirewall\PublicProfile\Logging:LogFileSize</t>
    </r>
    <r>
      <rPr>
        <sz val="11"/>
        <color rgb="FF006096"/>
        <rFont val="Roboto Condensed"/>
      </rPr>
      <t xml:space="preserve">
</t>
    </r>
  </si>
  <si>
    <t>9.3.6</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</si>
  <si>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</si>
  <si>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</si>
  <si>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</si>
  <si>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</si>
  <si>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</si>
  <si>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</si>
  <si>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</si>
  <si>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</si>
  <si>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</si>
  <si>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</si>
  <si>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</si>
  <si>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</si>
  <si>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Advanced audit logging will generate additional events when this feature is enabled.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</si>
  <si>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</si>
  <si>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Success.</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</si>
  <si>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</si>
  <si>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</si>
  <si>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</si>
  <si>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</si>
  <si>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</si>
  <si>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</si>
  <si>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r>
      <rPr>
        <sz val="11"/>
        <color rgb="FF000000"/>
        <rFont val="Calibri"/>
      </rPr>
      <t>No Auditing.</t>
    </r>
  </si>
  <si>
    <t>17.2.2</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</si>
  <si>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</si>
  <si>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</si>
  <si>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</si>
  <si>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</si>
  <si>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17.2.3</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</si>
  <si>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</si>
  <si>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</si>
  <si>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</si>
  <si>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</si>
  <si>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</si>
  <si>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</si>
  <si>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</si>
  <si>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</si>
  <si>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</si>
  <si>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</si>
  <si>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</si>
  <si>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</si>
  <si>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</si>
  <si>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</si>
  <si>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</si>
  <si>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</si>
  <si>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</si>
  <si>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</si>
  <si>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</si>
  <si>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</si>
  <si>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</si>
  <si>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</si>
  <si>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</si>
  <si>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</si>
  <si>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</si>
  <si>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</si>
  <si>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</si>
  <si>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</si>
  <si>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</si>
  <si>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</si>
  <si>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</si>
  <si>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</si>
  <si>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</si>
  <si>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</si>
  <si>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</si>
  <si>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</si>
  <si>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r>
      <rPr>
        <sz val="11"/>
        <color rgb="FF000000"/>
        <rFont val="Calibri"/>
      </rPr>
      <t>Success and Failure.</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</si>
  <si>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</si>
  <si>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</si>
  <si>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</si>
  <si>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</si>
  <si>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</si>
  <si>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</si>
  <si>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</si>
  <si>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</si>
  <si>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</si>
  <si>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</si>
  <si>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</si>
  <si>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</si>
  <si>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</si>
  <si>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</si>
  <si>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</si>
  <si>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</si>
  <si>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</si>
  <si>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</si>
  <si>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</si>
  <si>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</si>
  <si>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</si>
  <si>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</si>
  <si>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</si>
  <si>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</si>
  <si>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</si>
  <si>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</si>
  <si>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</si>
  <si>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</si>
  <si>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</si>
  <si>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</si>
  <si>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</si>
  <si>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</si>
  <si>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</si>
  <si>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</si>
  <si>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</si>
  <si>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</si>
  <si>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</si>
  <si>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</si>
  <si>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</si>
  <si>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</si>
  <si>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</si>
  <si>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</si>
  <si>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</si>
  <si>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</si>
  <si>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</si>
  <si>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</si>
  <si>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</si>
  <si>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</si>
  <si>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</si>
  <si>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</si>
  <si>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</si>
  <si>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</si>
  <si>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</si>
  <si>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</si>
  <si>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</si>
  <si>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</si>
  <si>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</si>
  <si>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</si>
  <si>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</si>
  <si>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</si>
  <si>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</si>
  <si>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</si>
  <si>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</si>
  <si>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</si>
  <si>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</si>
  <si>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</si>
  <si>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</si>
  <si>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</si>
  <si>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</si>
  <si>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</si>
  <si>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</si>
  <si>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</si>
  <si>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</si>
  <si>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</si>
  <si>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</si>
  <si>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</si>
  <si>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</si>
  <si>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</si>
  <si>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</si>
  <si>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</si>
  <si>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</si>
  <si>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</si>
  <si>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</si>
  <si>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</si>
  <si>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</si>
  <si>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</si>
  <si>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</si>
  <si>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</si>
  <si>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</si>
  <si>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</si>
  <si>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</si>
  <si>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</si>
  <si>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</si>
  <si>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</si>
  <si>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</si>
  <si>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</si>
  <si>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</si>
  <si>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</si>
  <si>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</si>
  <si>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</si>
  <si>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</si>
  <si>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</si>
  <si>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</si>
  <si>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</si>
  <si>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</si>
  <si>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</si>
  <si>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</si>
  <si>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</si>
  <si>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</si>
  <si>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</si>
  <si>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</si>
  <si>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</si>
  <si>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</si>
  <si>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</si>
  <si>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</si>
  <si>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</si>
  <si>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</si>
  <si>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</si>
  <si>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</si>
  <si>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</si>
  <si>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</si>
  <si>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</si>
  <si>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</si>
  <si>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</si>
  <si>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</si>
  <si>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</si>
  <si>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HKEY_LOCAL_MACHINE\SYSTEM\CurrentControlSet\Services\mrxsmb10:Start</t>
    </r>
    <r>
      <rPr>
        <sz val="11"/>
        <color rgb="FF006096"/>
        <rFont val="Roboto Condensed"/>
      </rPr>
      <t xml:space="preserve">
</t>
    </r>
  </si>
  <si>
    <r>
      <rPr>
        <sz val="11"/>
        <color rgb="FF000000"/>
        <rFont val="Calibri"/>
      </rPr>
      <t>Windows Server 2008 (non-R2), 2008 R2, and 2012 (non-R2): Enabled: Manual start.</t>
    </r>
    <r>
      <rPr>
        <sz val="11"/>
        <color rgb="FF000000"/>
        <rFont val="Calibri"/>
      </rPr>
      <t xml:space="preserve">
</t>
    </r>
    <r>
      <rPr>
        <sz val="11"/>
        <color rgb="FF000000"/>
        <rFont val="Calibri"/>
      </rPr>
      <t>Windows Server 2012 R2 and Server 2016 (up to R1607): Enabled: Automatic start.</t>
    </r>
    <r>
      <rPr>
        <sz val="11"/>
        <color rgb="FF000000"/>
        <rFont val="Calibri"/>
      </rPr>
      <t xml:space="preserve">
</t>
    </r>
    <r>
      <rPr>
        <sz val="11"/>
        <color rgb="FF000000"/>
        <rFont val="Calibri"/>
      </rPr>
      <t>Windows Server 2016 R1709 or newer: Enabled: Disable driver.</t>
    </r>
  </si>
  <si>
    <t>18.4.2</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</si>
  <si>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</si>
  <si>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</si>
  <si>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</si>
  <si>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</si>
  <si>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Server 2016 R1607 and older: Enabled.</t>
    </r>
    <r>
      <rPr>
        <sz val="11"/>
        <color rgb="FF000000"/>
        <rFont val="Calibri"/>
      </rPr>
      <t xml:space="preserve">
</t>
    </r>
    <r>
      <rPr>
        <sz val="11"/>
        <color rgb="FF000000"/>
        <rFont val="Calibri"/>
      </rPr>
      <t>Windows Server 2016 R1709 or newer: Disabled.</t>
    </r>
  </si>
  <si>
    <t>18.4.3</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</si>
  <si>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</si>
  <si>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</si>
  <si>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</si>
  <si>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</si>
  <si>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</si>
  <si>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</si>
  <si>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18.4.4</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</si>
  <si>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</si>
  <si>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</si>
  <si>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</si>
  <si>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</si>
  <si>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</si>
  <si>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</si>
  <si>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18.4.5</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</si>
  <si>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</si>
  <si>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</si>
  <si>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</si>
  <si>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</si>
  <si>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</si>
  <si>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</si>
  <si>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</si>
  <si>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</si>
  <si>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</si>
  <si>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</si>
  <si>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</si>
  <si>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</si>
  <si>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</si>
  <si>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</si>
  <si>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</si>
  <si>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</si>
  <si>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</si>
  <si>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</si>
  <si>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</si>
  <si>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</si>
  <si>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</si>
  <si>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</si>
  <si>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</si>
  <si>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</si>
  <si>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</si>
  <si>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</si>
  <si>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</si>
  <si>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</si>
  <si>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</si>
  <si>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</si>
  <si>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</si>
  <si>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</si>
  <si>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18.5.5</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</si>
  <si>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</si>
  <si>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</si>
  <si>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</si>
  <si>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</si>
  <si>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HKEY_LOCAL_MACHINE\SYSTEM\CurrentControlSet\Services\Tcpip\Parameters:KeepAliveTime</t>
    </r>
    <r>
      <rPr>
        <sz val="11"/>
        <color rgb="FF006096"/>
        <rFont val="Roboto Condensed"/>
      </rPr>
      <t xml:space="preserve">
</t>
    </r>
  </si>
  <si>
    <r>
      <rPr>
        <sz val="11"/>
        <color rgb="FF000000"/>
        <rFont val="Calibri"/>
      </rPr>
      <t>7,200,000 milliseconds or 120 minutes.</t>
    </r>
  </si>
  <si>
    <t>18.5.6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</si>
  <si>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</si>
  <si>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</si>
  <si>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</si>
  <si>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</si>
  <si>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18.5.7</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</si>
  <si>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</si>
  <si>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</si>
  <si>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</si>
  <si>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</si>
  <si>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</si>
  <si>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</si>
  <si>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18.5.8</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</si>
  <si>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</si>
  <si>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</si>
  <si>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</si>
  <si>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</si>
  <si>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18.5.9</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</si>
  <si>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</si>
  <si>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</si>
  <si>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</si>
  <si>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</si>
  <si>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HKEY_LOCAL_MACHINE\SYSTEM\CurrentControlSet\Services\TCPIP6\Parameters:TcpMaxDataRetransmissions</t>
    </r>
    <r>
      <rPr>
        <sz val="11"/>
        <color rgb="FF006096"/>
        <rFont val="Roboto Condensed"/>
      </rPr>
      <t xml:space="preserve">
</t>
    </r>
  </si>
  <si>
    <r>
      <rPr>
        <sz val="11"/>
        <color rgb="FF000000"/>
        <rFont val="Calibri"/>
      </rPr>
      <t>5 times.</t>
    </r>
  </si>
  <si>
    <t>18.5.10</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</si>
  <si>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</si>
  <si>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</si>
  <si>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HKEY_LOCAL_MACHINE\SYSTEM\CurrentControlSet\Services\Tcpip\Parameters:TcpMaxDataRetransmissions</t>
    </r>
    <r>
      <rPr>
        <sz val="11"/>
        <color rgb="FF006096"/>
        <rFont val="Roboto Condensed"/>
      </rPr>
      <t xml:space="preserve">
</t>
    </r>
  </si>
  <si>
    <t>18.5.11</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</si>
  <si>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</si>
  <si>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</si>
  <si>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</si>
  <si>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</si>
  <si>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HKEY_LOCAL_MACHINE\SYSTEM\CurrentControlSet\Services\Eventlog\Security:WarningLevel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</si>
  <si>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</si>
  <si>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</si>
  <si>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</si>
  <si>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</si>
  <si>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</si>
  <si>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</si>
  <si>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</si>
  <si>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</si>
  <si>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</si>
  <si>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</si>
  <si>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</si>
  <si>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</si>
  <si>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</si>
  <si>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</si>
  <si>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</si>
  <si>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</si>
  <si>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</si>
  <si>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</si>
  <si>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</si>
  <si>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</si>
  <si>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</si>
  <si>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</si>
  <si>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</si>
  <si>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</si>
  <si>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Server</t>
  </si>
  <si>
    <t>18.6.7.1</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</si>
  <si>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</si>
  <si>
    <r>
      <rPr>
        <sz val="11"/>
        <color rgb="FF000000"/>
        <rFont val="Calibri"/>
      </rPr>
      <t xml:space="preserve">Set the following UI path to </t>
    </r>
    <r>
      <rPr>
        <b/>
        <sz val="11"/>
        <color rgb="FF000000"/>
        <rFont val="Calibri"/>
      </rPr>
      <t>Enabled: 3.1.1</t>
    </r>
    <r>
      <rPr>
        <sz val="11"/>
        <color rgb="FF000000"/>
        <rFont val="Calibri"/>
      </rPr>
      <t>:</t>
    </r>
    <r>
      <rPr>
        <sz val="11"/>
        <color rgb="FF000000"/>
        <rFont val="Calibri"/>
      </rPr>
      <t xml:space="preserve">
</t>
    </r>
    <r>
      <rPr>
        <sz val="11"/>
        <color rgb="FF006096"/>
        <rFont val="Roboto Condensed"/>
      </rPr>
      <t>Computer Configuration\Policies\Administrative Templates\Network\Lanman Server\Mandate the minimum version of SMB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</si>
  <si>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controls the minimum version of Server Message Block (SMB) protocol that can be used on the system.</t>
    </r>
    <r>
      <rPr>
        <sz val="11"/>
        <color rgb="FF000000"/>
        <rFont val="Calibri"/>
      </rPr>
      <t xml:space="preserve">
</t>
    </r>
    <r>
      <rPr>
        <sz val="11"/>
        <color rgb="FF000000"/>
        <rFont val="Calibri"/>
      </rPr>
      <t xml:space="preserve">The recommended state for this setting is: </t>
    </r>
    <r>
      <rPr>
        <b/>
        <sz val="11"/>
        <color rgb="FF000000"/>
        <rFont val="Calibri"/>
      </rPr>
      <t>Enabled: 3.1.1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group policy setting does not prevent the use of SMBv1 if it is installed and enabled on the system. If the following recommendations are configured as prescribed in this benchmark, SMBv1 will be disabled on the system: </t>
    </r>
    <r>
      <rPr>
        <i/>
        <sz val="11"/>
        <color rgb="FF000000"/>
        <rFont val="Calibri"/>
      </rPr>
      <t>Configure SMB v1 client driver</t>
    </r>
    <r>
      <rPr>
        <sz val="11"/>
        <color rgb="FF000000"/>
        <rFont val="Calibri"/>
      </rPr>
      <t xml:space="preserve"> and </t>
    </r>
    <r>
      <rPr>
        <i/>
        <sz val="11"/>
        <color rgb="FF000000"/>
        <rFont val="Calibri"/>
      </rPr>
      <t>Configure SMB v1 server</t>
    </r>
    <r>
      <rPr>
        <sz val="11"/>
        <color rgb="FF000000"/>
        <rFont val="Calibri"/>
      </rPr>
      <t>.</t>
    </r>
  </si>
  <si>
    <r>
      <rPr>
        <sz val="11"/>
        <color rgb="FF000000"/>
        <rFont val="Calibri"/>
      </rPr>
      <t>If older legacy (unsupported) Windows OSes that do not support SMB v3.1.1 are present in the environment, this setting may affect backward compatibility with them. For example, Windows 8.1 and Windows Server 2012 R2 and older. This setting may also prevent third-party clients that do not support SMB v3.1.1 from connecting.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</si>
  <si>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785</t>
    </r>
    <r>
      <rPr>
        <sz val="11"/>
        <color rgb="FF000000"/>
        <rFont val="Calibri"/>
      </rPr>
      <t>.</t>
    </r>
    <r>
      <rPr>
        <sz val="11"/>
        <color rgb="FF000000"/>
        <rFont val="Calibri"/>
      </rPr>
      <t xml:space="preserve">
</t>
    </r>
    <r>
      <rPr>
        <sz val="11"/>
        <color rgb="FF006096"/>
        <rFont val="Roboto Condensed"/>
      </rPr>
      <t>HKLM\SOFTWARE\Policies\Microsoft\Windows\LanmanServer:MinSmb2Dialect</t>
    </r>
    <r>
      <rPr>
        <sz val="11"/>
        <color rgb="FF006096"/>
        <rFont val="Roboto Condensed"/>
      </rPr>
      <t xml:space="preserve">
</t>
    </r>
  </si>
  <si>
    <r>
      <rPr>
        <sz val="11"/>
        <color rgb="FF000000"/>
        <rFont val="Calibri"/>
      </rPr>
      <t>Disabled. (SMB v2.0 or higher are enabled by default.)</t>
    </r>
  </si>
  <si>
    <t>Lanman Workstation</t>
  </si>
  <si>
    <t>18.6.8.1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</si>
  <si>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</si>
  <si>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</si>
  <si>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</si>
  <si>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</si>
  <si>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</si>
  <si>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Server 2016 RTM (R1607) or older: Enabled. (The SMB client will allow insecure guest logons.)</t>
    </r>
    <r>
      <rPr>
        <sz val="11"/>
        <color rgb="FF000000"/>
        <rFont val="Calibri"/>
      </rPr>
      <t xml:space="preserve">
</t>
    </r>
    <r>
      <rPr>
        <sz val="11"/>
        <color rgb="FF000000"/>
        <rFont val="Calibri"/>
      </rPr>
      <t>Server 2016 R1709, Server 2019 or newer: Disabled. (The SMB client will reject insecure guest logons.)</t>
    </r>
  </si>
  <si>
    <t>18.6.8.2</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</si>
  <si>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</si>
  <si>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Workstation\Require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</si>
  <si>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SMB client will require encryption.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The SMB server must support and have SMB encryption enabled (requires SMB v3.0 or later).</t>
    </r>
  </si>
  <si>
    <r>
      <rPr>
        <sz val="11"/>
        <color rgb="FF000000"/>
        <rFont val="Calibri"/>
      </rPr>
      <t>If older legacy (unsupported) Windows OSes that do not support encryption are present in the environment, this setting may affect backward compatibility with them. For example, Windows 7 and Windows Server 2008 R2 and older. This setting may also affect connecting to third-party devices and appliances that do not support SMB v3.0.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</si>
  <si>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HKLM\SOFTWARE\Policies\Microsoft\Windows\LanmanWorkstation:RequireEncryption</t>
    </r>
    <r>
      <rPr>
        <sz val="11"/>
        <color rgb="FF006096"/>
        <rFont val="Roboto Condensed"/>
      </rPr>
      <t xml:space="preserve">
</t>
    </r>
  </si>
  <si>
    <r>
      <rPr>
        <sz val="11"/>
        <color rgb="FF000000"/>
        <rFont val="Calibri"/>
      </rPr>
      <t>Disabled. (The SMB client will not require encryption. However, SMB encryption may still be required by the server.)</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</si>
  <si>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</si>
  <si>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</si>
  <si>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</si>
  <si>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</si>
  <si>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</si>
  <si>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Some real-time applications could have issues with short network disconnections. For more information visit: Network disconnection after configuring the LLTDIO and RSPNDR group policy objects - Windows Server | Microsoft Learn </t>
    </r>
    <r>
      <rPr>
        <sz val="11"/>
        <color rgb="FF0000FF"/>
        <rFont val="Calibri"/>
      </rPr>
      <t>(https://learn.microsoft.com/en-us/troubleshoot/windows-server/group-policy/network-disconnection-after-configuring-lltdio-rspndr-gpos)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</si>
  <si>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HKEY_LOCAL_MACHINE\SOFTWARE\Policies\Microsoft\Windows\LLTD:AllowLLTDIOOnDomain</t>
    </r>
    <r>
      <rPr>
        <sz val="11"/>
        <color rgb="FF006096"/>
        <rFont val="Roboto Condensed"/>
      </rPr>
      <t xml:space="preserve">
</t>
    </r>
    <r>
      <rPr>
        <sz val="11"/>
        <color rgb="FF006096"/>
        <rFont val="Roboto Condensed"/>
      </rPr>
      <t>HKEY_LOCAL_MACHINE\SOFTWARE\Policies\Microsoft\Windows\LLTD:AllowLLTDIOOnPublicNet</t>
    </r>
    <r>
      <rPr>
        <sz val="11"/>
        <color rgb="FF006096"/>
        <rFont val="Roboto Condensed"/>
      </rPr>
      <t xml:space="preserve">
</t>
    </r>
    <r>
      <rPr>
        <sz val="11"/>
        <color rgb="FF006096"/>
        <rFont val="Roboto Condensed"/>
      </rPr>
      <t>HKEY_LOCAL_MACHINE\SOFTWARE\Policies\Microsoft\Windows\LLTD:EnableLLTDIO</t>
    </r>
    <r>
      <rPr>
        <sz val="11"/>
        <color rgb="FF006096"/>
        <rFont val="Roboto Condensed"/>
      </rPr>
      <t xml:space="preserve">
</t>
    </r>
    <r>
      <rPr>
        <sz val="11"/>
        <color rgb="FF006096"/>
        <rFont val="Roboto Condensed"/>
      </rPr>
      <t>HKEY_LOCAL_MACHINE\SOFTWARE\Policies\Microsoft\Windows\LLTD:ProhibitLLTDIOOnPrivateNet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</si>
  <si>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</si>
  <si>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</si>
  <si>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</si>
  <si>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</si>
  <si>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</si>
  <si>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HKEY_LOCAL_MACHINE\SOFTWARE\Policies\Microsoft\Windows\LLTD:AllowRspndrOnDomain</t>
    </r>
    <r>
      <rPr>
        <sz val="11"/>
        <color rgb="FF006096"/>
        <rFont val="Roboto Condensed"/>
      </rPr>
      <t xml:space="preserve">
</t>
    </r>
    <r>
      <rPr>
        <sz val="11"/>
        <color rgb="FF006096"/>
        <rFont val="Roboto Condensed"/>
      </rPr>
      <t>HKEY_LOCAL_MACHINE\SOFTWARE\Policies\Microsoft\Windows\LLTD:AllowRspndrOnPublicNet</t>
    </r>
    <r>
      <rPr>
        <sz val="11"/>
        <color rgb="FF006096"/>
        <rFont val="Roboto Condensed"/>
      </rPr>
      <t xml:space="preserve">
</t>
    </r>
    <r>
      <rPr>
        <sz val="11"/>
        <color rgb="FF006096"/>
        <rFont val="Roboto Condensed"/>
      </rPr>
      <t>HKEY_LOCAL_MACHINE\SOFTWARE\Policies\Microsoft\Windows\LLTD:EnableRspndr</t>
    </r>
    <r>
      <rPr>
        <sz val="11"/>
        <color rgb="FF006096"/>
        <rFont val="Roboto Condensed"/>
      </rPr>
      <t xml:space="preserve">
</t>
    </r>
    <r>
      <rPr>
        <sz val="11"/>
        <color rgb="FF006096"/>
        <rFont val="Roboto Condensed"/>
      </rPr>
      <t>HKEY_LOCAL_MACHINE\SOFTWARE\Policies\Microsoft\Windows\LLTD:ProhibitRspndrOnPrivateNet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</si>
  <si>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</si>
  <si>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</si>
  <si>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</si>
  <si>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</si>
  <si>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</si>
  <si>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</si>
  <si>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</si>
  <si>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</si>
  <si>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</si>
  <si>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</si>
  <si>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</si>
  <si>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</si>
  <si>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</si>
  <si>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</si>
  <si>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</si>
  <si>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</si>
  <si>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</si>
  <si>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</si>
  <si>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</si>
  <si>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</si>
  <si>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</si>
  <si>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</si>
  <si>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</si>
  <si>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</si>
  <si>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</si>
  <si>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</si>
  <si>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</si>
  <si>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</si>
  <si>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Universal Naming Convention (UNC) paths. UNC paths identify network resources using a specific notation. These names consist of three parts: a host device name, a share name, and an optional file path.</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</si>
  <si>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</si>
  <si>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HKEY_LOCAL_MACHINE\SOFTWARE\Policies\Microsoft\Windows\NetworkProvider\HardenedPaths:\\*\NETLOGON</t>
    </r>
    <r>
      <rPr>
        <sz val="11"/>
        <color rgb="FF006096"/>
        <rFont val="Roboto Condensed"/>
      </rPr>
      <t xml:space="preserve">
</t>
    </r>
    <r>
      <rPr>
        <sz val="11"/>
        <color rgb="FF006096"/>
        <rFont val="Roboto Condensed"/>
      </rPr>
      <t>HKEY_LOCAL_MACHINE\SOFTWARE\Policies\Microsoft\Windows\NetworkProvider\HardenedPaths:\\*\SYSVOL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</si>
  <si>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</si>
  <si>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</si>
  <si>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</si>
  <si>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</si>
  <si>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HKEY_LOCAL_MACHINE\SYSTEM\CurrentControlSet\Services\TCPIP6\Parameters:DisabledComponents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</si>
  <si>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r>
      <rPr>
        <sz val="11"/>
        <color rgb="FF000000"/>
        <rFont val="Calibri"/>
      </rPr>
      <t>.</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</si>
  <si>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</si>
  <si>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</si>
  <si>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</si>
  <si>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</si>
  <si>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</si>
  <si>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</si>
  <si>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</si>
  <si>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</si>
  <si>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</si>
  <si>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HKEY_LOCAL_MACHINE\SOFTWARE\Policies\Microsoft\Windows\WCN\Registrars:EnableRegistrars</t>
    </r>
    <r>
      <rPr>
        <sz val="11"/>
        <color rgb="FF006096"/>
        <rFont val="Roboto Condensed"/>
      </rPr>
      <t xml:space="preserve">
</t>
    </r>
    <r>
      <rPr>
        <sz val="11"/>
        <color rgb="FF006096"/>
        <rFont val="Roboto Condensed"/>
      </rPr>
      <t>HKEY_LOCAL_MACHINE\SOFTWARE\Policies\Microsoft\Windows\WCN\Registrars:DisableUPnPRegistrar</t>
    </r>
    <r>
      <rPr>
        <sz val="11"/>
        <color rgb="FF006096"/>
        <rFont val="Roboto Condensed"/>
      </rPr>
      <t xml:space="preserve">
</t>
    </r>
    <r>
      <rPr>
        <sz val="11"/>
        <color rgb="FF006096"/>
        <rFont val="Roboto Condensed"/>
      </rPr>
      <t>HKEY_LOCAL_MACHINE\SOFTWARE\Policies\Microsoft\Windows\WCN\Registrars:DisableInBand802DOT11Registrar</t>
    </r>
    <r>
      <rPr>
        <sz val="11"/>
        <color rgb="FF006096"/>
        <rFont val="Roboto Condensed"/>
      </rPr>
      <t xml:space="preserve">
</t>
    </r>
    <r>
      <rPr>
        <sz val="11"/>
        <color rgb="FF006096"/>
        <rFont val="Roboto Condensed"/>
      </rPr>
      <t>HKEY_LOCAL_MACHINE\SOFTWARE\Policies\Microsoft\Windows\WCN\Registrars:DisableFlashConfigRegistrar</t>
    </r>
    <r>
      <rPr>
        <sz val="11"/>
        <color rgb="FF006096"/>
        <rFont val="Roboto Condensed"/>
      </rPr>
      <t xml:space="preserve">
</t>
    </r>
    <r>
      <rPr>
        <sz val="11"/>
        <color rgb="FF006096"/>
        <rFont val="Roboto Condensed"/>
      </rPr>
      <t>HKEY_LOCAL_MACHINE\SOFTWARE\Policies\Microsoft\Windows\WCN\Registrars:DisableWPDRegistrar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</si>
  <si>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</si>
  <si>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</si>
  <si>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</si>
  <si>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</si>
  <si>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</si>
  <si>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</si>
  <si>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</si>
  <si>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</si>
  <si>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</si>
  <si>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</si>
  <si>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</si>
  <si>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</si>
  <si>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</si>
  <si>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</si>
  <si>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</si>
  <si>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</si>
  <si>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</si>
  <si>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</si>
  <si>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</si>
  <si>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</si>
  <si>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</si>
  <si>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Provided that the Print Spooler service is not disabled, applications on and users logged in to servers will continue to be able to print </t>
    </r>
    <r>
      <rPr>
        <i/>
        <sz val="11"/>
        <color rgb="FF000000"/>
        <rFont val="Calibri"/>
      </rPr>
      <t>from the server</t>
    </r>
    <r>
      <rPr>
        <sz val="11"/>
        <color rgb="FF000000"/>
        <rFont val="Calibri"/>
      </rPr>
      <t>. However, the Print Spooler service will not accept client connections or allow users to share printers. Note that all printers that were already shared will continue to be shared.</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</si>
  <si>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</si>
  <si>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</si>
  <si>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</si>
  <si>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</si>
  <si>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</si>
  <si>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</si>
  <si>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</si>
  <si>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</si>
  <si>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</si>
  <si>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</si>
  <si>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</si>
  <si>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</si>
  <si>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</si>
  <si>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</si>
  <si>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</si>
  <si>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</si>
  <si>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</si>
  <si>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</si>
  <si>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</si>
  <si>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</si>
  <si>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</si>
  <si>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</si>
  <si>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</si>
  <si>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</si>
  <si>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</si>
  <si>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</si>
  <si>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</si>
  <si>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</si>
  <si>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</si>
  <si>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</si>
  <si>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</si>
  <si>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</si>
  <si>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</si>
  <si>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</si>
  <si>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</si>
  <si>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</si>
  <si>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</si>
  <si>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</si>
  <si>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</si>
  <si>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</si>
  <si>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</si>
  <si>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</si>
  <si>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</si>
  <si>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</si>
  <si>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</si>
  <si>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</si>
  <si>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</si>
  <si>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</si>
  <si>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</si>
  <si>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</si>
  <si>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</si>
  <si>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18.7.10</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</si>
  <si>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</si>
  <si>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</si>
  <si>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</si>
  <si>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</si>
  <si>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</si>
  <si>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18.7.11</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</si>
  <si>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</si>
  <si>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</si>
  <si>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</si>
  <si>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</si>
  <si>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</si>
  <si>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18.7.12</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</si>
  <si>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</si>
  <si>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</si>
  <si>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</si>
  <si>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</si>
  <si>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</si>
  <si>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</si>
  <si>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</si>
  <si>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</si>
  <si>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</si>
  <si>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</si>
  <si>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</si>
  <si>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</si>
  <si>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</si>
  <si>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</si>
  <si>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</si>
  <si>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</si>
  <si>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server OSes older than Windows Server 2012 R2. However, in February 2015 Microsoft added support for the feature to Windows Server 2008 R2 and Windows Server 2012 (non-R2)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</si>
  <si>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</si>
  <si>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</si>
  <si>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(The process's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</si>
  <si>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</si>
  <si>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</si>
  <si>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</si>
  <si>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</si>
  <si>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</si>
  <si>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</si>
  <si>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</si>
  <si>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</si>
  <si>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</si>
  <si>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</si>
  <si>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</si>
  <si>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When using credential delegation, devices provide an exportable version of credentials to the remote host. This exposes users to the risk of credential theft from threat actors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</si>
  <si>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</si>
  <si>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</si>
  <si>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</si>
  <si>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</si>
  <si>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</si>
  <si>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</si>
  <si>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Next Generation</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</si>
  <si>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</si>
  <si>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</si>
  <si>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</si>
  <si>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</si>
  <si>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</si>
  <si>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</si>
  <si>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</si>
  <si>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Configuring this setting to </t>
    </r>
    <r>
      <rPr>
        <b/>
        <sz val="11"/>
        <color rgb="FF000000"/>
        <rFont val="Calibri"/>
      </rPr>
      <t>Secure Boot and DMA Protection</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</si>
  <si>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</si>
  <si>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</si>
  <si>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</si>
  <si>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</si>
  <si>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</si>
  <si>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</si>
  <si>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</si>
  <si>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</si>
  <si>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</si>
  <si>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</si>
  <si>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</si>
  <si>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</si>
  <si>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</si>
  <si>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</si>
  <si>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</si>
  <si>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</si>
  <si>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 xml:space="preserve"> (on Member Servers only):</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</si>
  <si>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i/>
        <sz val="11"/>
        <color rgb="FF000000"/>
        <rFont val="Calibri"/>
      </rPr>
      <t>but only on Member Servers (not Domain Controllers).</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</si>
  <si>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</si>
  <si>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</si>
  <si>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</si>
  <si>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</si>
  <si>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</si>
  <si>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</si>
  <si>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</si>
  <si>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</si>
  <si>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</si>
  <si>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t>
  </si>
  <si>
    <t>18.9.7.2</t>
  </si>
  <si>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</si>
  <si>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automatic download of applications associated with device metadata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Prevent device metadata retrieval from the Internet</t>
    </r>
    <r>
      <rPr>
        <sz val="11"/>
        <color rgb="FF000000"/>
        <rFont val="Calibri"/>
      </rPr>
      <t xml:space="preserve">. It was renamed to </t>
    </r>
    <r>
      <rPr>
        <i/>
        <sz val="11"/>
        <color rgb="FF000000"/>
        <rFont val="Calibri"/>
      </rPr>
      <t>Prevent automatic download of applications associated with device metadata</t>
    </r>
    <r>
      <rPr>
        <sz val="11"/>
        <color rgb="FF000000"/>
        <rFont val="Calibri"/>
      </rPr>
      <t xml:space="preserve"> starting with the Windows 11 25H2 Administrative Templates.</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</si>
  <si>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</si>
  <si>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</si>
  <si>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</si>
  <si>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</si>
  <si>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</si>
  <si>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</si>
  <si>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</si>
  <si>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</si>
  <si>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</si>
  <si>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</si>
  <si>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</si>
  <si>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Filesystem (formerly NTFS Filesystem)</t>
  </si>
  <si>
    <t>18.9.17.1</t>
  </si>
  <si>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</si>
  <si>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Templates\System\Filesystem\Enable / disable CLFS logfile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FileSys.admx/adml</t>
    </r>
    <r>
      <rPr>
        <sz val="11"/>
        <color rgb="FF000000"/>
        <rFont val="Calibri"/>
      </rPr>
      <t xml:space="preserve"> that is included with the Microsoft Windows 11 Release 25H2 Administrative Templates (or newer).</t>
    </r>
  </si>
  <si>
    <r>
      <rPr>
        <sz val="11"/>
        <color rgb="FF000000"/>
        <rFont val="Calibri"/>
      </rPr>
      <t>This policy setting configures Common Log File System (CLFS) logfile authentication.  Logfile authentication provides the ability for the CLFS driver to detect malicious modifications made to logfiles.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</si>
  <si>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Logfiles that were created on other systems will fail to open as these contain authentication codes created using a system-unique cryptographic key. To open a logfile that was created on another system an administrator must first use the </t>
    </r>
    <r>
      <rPr>
        <b/>
        <sz val="11"/>
        <color rgb="FF000000"/>
        <rFont val="Calibri"/>
      </rPr>
      <t>fsutil.exe clfs authenticate</t>
    </r>
    <r>
      <rPr>
        <sz val="11"/>
        <color rgb="FF000000"/>
        <rFont val="Calibri"/>
      </rPr>
      <t xml:space="preserve"> command to correct the authentication codes.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</si>
  <si>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HKLM\SYSTEM\CurrentControlSet\Policies:ClfsAuthenticationChecking</t>
    </r>
    <r>
      <rPr>
        <sz val="11"/>
        <color rgb="FF006096"/>
        <rFont val="Roboto Condensed"/>
      </rPr>
      <t xml:space="preserve">
</t>
    </r>
  </si>
  <si>
    <r>
      <rPr>
        <sz val="11"/>
        <color rgb="FF000000"/>
        <rFont val="Calibri"/>
      </rPr>
      <t>Enabled. (CLFS will perform logfile authentication.)</t>
    </r>
  </si>
  <si>
    <t>Group Policy</t>
  </si>
  <si>
    <t>18.9.19.2</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</si>
  <si>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</si>
  <si>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</si>
  <si>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</si>
  <si>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</si>
  <si>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</si>
  <si>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</si>
  <si>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Internet Communication settings</t>
  </si>
  <si>
    <t>18.9.20.1.1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</si>
  <si>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</si>
  <si>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</si>
  <si>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</si>
  <si>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</si>
  <si>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</si>
  <si>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</si>
  <si>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18.9.20.1.2</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</si>
  <si>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</si>
  <si>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</si>
  <si>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</si>
  <si>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</si>
  <si>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</si>
  <si>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</si>
  <si>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18.9.20.1.3</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</si>
  <si>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</si>
  <si>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</si>
  <si>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</si>
  <si>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</si>
  <si>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</si>
  <si>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</si>
  <si>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</si>
  <si>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</si>
  <si>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</si>
  <si>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</si>
  <si>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</si>
  <si>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</si>
  <si>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</si>
  <si>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</si>
  <si>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</si>
  <si>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</si>
  <si>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</si>
  <si>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</si>
  <si>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</si>
  <si>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</si>
  <si>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</si>
  <si>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</si>
  <si>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</si>
  <si>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</si>
  <si>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</si>
  <si>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</si>
  <si>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</si>
  <si>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</si>
  <si>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</si>
  <si>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</si>
  <si>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</si>
  <si>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</si>
  <si>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</si>
  <si>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</si>
  <si>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</si>
  <si>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</si>
  <si>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</si>
  <si>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</si>
  <si>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</si>
  <si>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</si>
  <si>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</si>
  <si>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</si>
  <si>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</si>
  <si>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</si>
  <si>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</si>
  <si>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</si>
  <si>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</si>
  <si>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</si>
  <si>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</si>
  <si>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</si>
  <si>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</si>
  <si>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</si>
  <si>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</si>
  <si>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</si>
  <si>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</si>
  <si>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</si>
  <si>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</si>
  <si>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</si>
  <si>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 Microsoft uses information collected through the Customer Experience Improvement Program to detect software flaws so that they can be corrected more quickly, enabling this setting will reduce the amount of data Microsoft is able to gather for this purpose.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</si>
  <si>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</si>
  <si>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</si>
  <si>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</si>
  <si>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</si>
  <si>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</si>
  <si>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</si>
  <si>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</si>
  <si>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</si>
  <si>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</si>
  <si>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</si>
  <si>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</si>
  <si>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</si>
  <si>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</si>
  <si>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</si>
  <si>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</si>
  <si>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(DoReport) and </t>
    </r>
    <r>
      <rPr>
        <b/>
        <sz val="11"/>
        <color rgb="FF000000"/>
        <rFont val="Calibri"/>
      </rPr>
      <t>1</t>
    </r>
    <r>
      <rPr>
        <sz val="11"/>
        <color rgb="FF000000"/>
        <rFont val="Calibri"/>
      </rPr>
      <t xml:space="preserve"> (Disabled).</t>
    </r>
    <r>
      <rPr>
        <sz val="11"/>
        <color rgb="FF000000"/>
        <rFont val="Calibri"/>
      </rPr>
      <t xml:space="preserve">
</t>
    </r>
    <r>
      <rPr>
        <sz val="11"/>
        <color rgb="FF006096"/>
        <rFont val="Roboto Condensed"/>
      </rPr>
      <t>HKEY_LOCAL_MACHINE\SOFTWARE\Policies\Microsoft\Windows\Windows Error Reporting:Disabled</t>
    </r>
    <r>
      <rPr>
        <sz val="11"/>
        <color rgb="FF006096"/>
        <rFont val="Roboto Condensed"/>
      </rPr>
      <t xml:space="preserve">
</t>
    </r>
    <r>
      <rPr>
        <sz val="11"/>
        <color rgb="FF006096"/>
        <rFont val="Roboto Condensed"/>
      </rPr>
      <t>HKEY_LOCAL_MACHINE\SOFTWARE\Policies\Microsoft\PCHealth\ErrorReporting:DoReport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</si>
  <si>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</si>
  <si>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</si>
  <si>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</si>
  <si>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</si>
  <si>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</si>
  <si>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</si>
  <si>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HKEY_LOCAL_MACHINE\SOFTWARE\Microsoft\Windows\CurrentVersion\Policies\System\kerberos\parameters:DevicePKInitBehavior</t>
    </r>
    <r>
      <rPr>
        <sz val="11"/>
        <color rgb="FF006096"/>
        <rFont val="Roboto Condensed"/>
      </rPr>
      <t xml:space="preserve">
</t>
    </r>
    <r>
      <rPr>
        <sz val="11"/>
        <color rgb="FF006096"/>
        <rFont val="Roboto Condensed"/>
      </rPr>
      <t>HKEY_LOCAL_MACHINE\SOFTWARE\Microsoft\Windows\CurrentVersion\Policies\System\kerberos\parameters:DevicePKInitEnabled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</si>
  <si>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</si>
  <si>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</si>
  <si>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</si>
  <si>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</si>
  <si>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</si>
  <si>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also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</si>
  <si>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</si>
  <si>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</si>
  <si>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Server 2019 or newer: Enabled if UEFI BIOS is present. Disabled if using legacy BIOS.</t>
    </r>
    <r>
      <rPr>
        <sz val="11"/>
        <color rgb="FF000000"/>
        <rFont val="Calibri"/>
      </rPr>
      <t xml:space="preserve">
</t>
    </r>
    <r>
      <rPr>
        <sz val="11"/>
        <color rgb="FF000000"/>
        <rFont val="Calibri"/>
      </rPr>
      <t>Older OSes: Not supported (i.e. Disabled).</t>
    </r>
  </si>
  <si>
    <t>Local Security Authority</t>
  </si>
  <si>
    <t>18.9.27.1</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</si>
  <si>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</si>
  <si>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Authority\Configures LSASS to run as a protected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the Microsoft Windows 11 Release 23H2 Administrative Templates, the registry location of </t>
    </r>
    <r>
      <rPr>
        <i/>
        <sz val="11"/>
        <color rgb="FF000000"/>
        <rFont val="Calibri"/>
      </rPr>
      <t>HKLM\SYSTEM\CurrentControlSet\Control\Lsa:RunAsPPL</t>
    </r>
    <r>
      <rPr>
        <sz val="11"/>
        <color rgb="FF000000"/>
        <rFont val="Calibri"/>
      </rPr>
      <t xml:space="preserve"> was set for </t>
    </r>
    <r>
      <rPr>
        <i/>
        <sz val="11"/>
        <color rgb="FF000000"/>
        <rFont val="Calibri"/>
      </rPr>
      <t>Configures LSASS to run as a protected process</t>
    </r>
    <r>
      <rPr>
        <sz val="11"/>
        <color rgb="FF000000"/>
        <rFont val="Calibri"/>
      </rPr>
      <t xml:space="preserve">. This same registry location and value was also created if the setting </t>
    </r>
    <r>
      <rPr>
        <i/>
        <sz val="11"/>
        <color rgb="FF000000"/>
        <rFont val="Calibri"/>
      </rPr>
      <t>Ensure 'LSA Protection' is set to 'Enabled'</t>
    </r>
    <r>
      <rPr>
        <sz val="11"/>
        <color rgb="FF000000"/>
        <rFont val="Calibri"/>
      </rPr>
      <t xml:space="preserve"> was also applied. This appears to have been a mistake in the ADMX/ADML Templates for that release.</t>
    </r>
    <r>
      <rPr>
        <sz val="11"/>
        <color rgb="FF000000"/>
        <rFont val="Calibri"/>
      </rPr>
      <t xml:space="preserve">
</t>
    </r>
    <r>
      <rPr>
        <sz val="11"/>
        <color rgb="FF000000"/>
        <rFont val="Calibri"/>
      </rPr>
      <t xml:space="preserve">Starting with the Microsoft Windows 11 Release 24H2 Administrative Templates, the setting </t>
    </r>
    <r>
      <rPr>
        <i/>
        <sz val="11"/>
        <color rgb="FF000000"/>
        <rFont val="Calibri"/>
      </rPr>
      <t>Configures LSASS to run as a protected process</t>
    </r>
    <r>
      <rPr>
        <sz val="11"/>
        <color rgb="FF000000"/>
        <rFont val="Calibri"/>
      </rPr>
      <t xml:space="preserve"> has a new registry location of </t>
    </r>
    <r>
      <rPr>
        <i/>
        <sz val="11"/>
        <color rgb="FF000000"/>
        <rFont val="Calibri"/>
      </rPr>
      <t>HKLM\Software\Policies\Microsoft\Windows\System</t>
    </r>
    <r>
      <rPr>
        <sz val="11"/>
        <color rgb="FF000000"/>
        <rFont val="Calibri"/>
      </rPr>
      <t xml:space="preserve">. In addition, the setting </t>
    </r>
    <r>
      <rPr>
        <i/>
        <sz val="11"/>
        <color rgb="FF000000"/>
        <rFont val="Calibri"/>
      </rPr>
      <t>LSA Protection</t>
    </r>
    <r>
      <rPr>
        <sz val="11"/>
        <color rgb="FF000000"/>
        <rFont val="Calibri"/>
      </rPr>
      <t xml:space="preserve"> will be displayed by GPME when this setting (</t>
    </r>
    <r>
      <rPr>
        <i/>
        <sz val="11"/>
        <color rgb="FF000000"/>
        <rFont val="Calibri"/>
      </rPr>
      <t>Configures LSASS to run as a protected process</t>
    </r>
    <r>
      <rPr>
        <sz val="11"/>
        <color rgb="FF000000"/>
        <rFont val="Calibri"/>
      </rPr>
      <t>) is configured.</t>
    </r>
    <r>
      <rPr>
        <sz val="11"/>
        <color rgb="FF000000"/>
        <rFont val="Calibri"/>
      </rPr>
      <t xml:space="preserve">
</t>
    </r>
    <r>
      <rPr>
        <sz val="11"/>
        <color rgb="FF000000"/>
        <rFont val="Calibri"/>
      </rPr>
      <t xml:space="preserve">If </t>
    </r>
    <r>
      <rPr>
        <i/>
        <sz val="11"/>
        <color rgb="FF000000"/>
        <rFont val="Calibri"/>
      </rPr>
      <t>Configures LSASS to run as a protected process</t>
    </r>
    <r>
      <rPr>
        <sz val="11"/>
        <color rgb="FF000000"/>
        <rFont val="Calibri"/>
      </rPr>
      <t xml:space="preserve"> was configured using an older version of the ADML/ADML templates, the new registry location will not auto-apply to the system, and assessment scans using the latest benchmark might fail. To fix this issue, the ADMX/ADML templates must be updated to the latest version, the setting removed from the GPO, and then added back in.</t>
    </r>
    <r>
      <rPr>
        <sz val="11"/>
        <color rgb="FF000000"/>
        <rFont val="Calibri"/>
      </rPr>
      <t xml:space="preserve">
</t>
    </r>
    <r>
      <rPr>
        <sz val="11"/>
        <color rgb="FF000000"/>
        <rFont val="Calibri"/>
      </rPr>
      <t xml:space="preserve">If the Microsoft Windows 10 Benchmark is applied, </t>
    </r>
    <r>
      <rPr>
        <i/>
        <sz val="11"/>
        <color rgb="FF000000"/>
        <rFont val="Calibri"/>
      </rPr>
      <t>LSA Protection</t>
    </r>
    <r>
      <rPr>
        <sz val="11"/>
        <color rgb="FF000000"/>
        <rFont val="Calibri"/>
      </rPr>
      <t xml:space="preserve"> is configured via a separate recommendation for older versions of the Windows 10 Operating System using the </t>
    </r>
    <r>
      <rPr>
        <b/>
        <sz val="11"/>
        <color rgb="FF000000"/>
        <rFont val="Calibri"/>
      </rPr>
      <t>SecGuide.admx/adml</t>
    </r>
    <r>
      <rPr>
        <sz val="11"/>
        <color rgb="FF000000"/>
        <rFont val="Calibri"/>
      </rPr>
      <t xml:space="preserve"> templates. That configuration is checked for separately from this recommendation.</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</si>
  <si>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additional protection to prevent reading memory and code injection by non-protected processes is supported by Windows 8.1 (or newer).</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</si>
  <si>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</si>
  <si>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HKLM\SOFTWARE\Policies\Microsoft\Windows\System:RunAsPPL</t>
    </r>
    <r>
      <rPr>
        <sz val="11"/>
        <color rgb="FF006096"/>
        <rFont val="Roboto Condensed"/>
      </rPr>
      <t xml:space="preserve">
</t>
    </r>
  </si>
  <si>
    <r>
      <rPr>
        <sz val="11"/>
        <color rgb="FF000000"/>
        <rFont val="Calibri"/>
      </rPr>
      <t>Not configured. (LSA will run as protected process for clean installed, HVCI capable, client SKUs that are domain or cloud domain-joined devices. This configuration is not UEFI locked.)</t>
    </r>
  </si>
  <si>
    <t>Locale Services</t>
  </si>
  <si>
    <t>18.9.28.1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</si>
  <si>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</si>
  <si>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</si>
  <si>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</si>
  <si>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</si>
  <si>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</si>
  <si>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</si>
  <si>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</si>
  <si>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18.9.29.1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</si>
  <si>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</si>
  <si>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</si>
  <si>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</si>
  <si>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user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</si>
  <si>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</si>
  <si>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(The user may choose to show account details on the sign-in screen.)</t>
    </r>
  </si>
  <si>
    <t>18.9.29.2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</si>
  <si>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</si>
  <si>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</si>
  <si>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</si>
  <si>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</si>
  <si>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</si>
  <si>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</si>
  <si>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18.9.29.3</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</si>
  <si>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</si>
  <si>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</si>
  <si>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</si>
  <si>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</si>
  <si>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</si>
  <si>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</si>
  <si>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18.9.29.4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</si>
  <si>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</si>
  <si>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</si>
  <si>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</si>
  <si>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</si>
  <si>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</si>
  <si>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OS Policies</t>
  </si>
  <si>
    <t>18.9.33.1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</si>
  <si>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</si>
  <si>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</si>
  <si>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policy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</si>
  <si>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you disable this policy setting, Clipboard contents cannot be shared to other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</si>
  <si>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</si>
  <si>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t>18.9.33.2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</si>
  <si>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</si>
  <si>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</si>
  <si>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</si>
  <si>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</si>
  <si>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</si>
  <si>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</si>
  <si>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</si>
  <si>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18.9.35.6.1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</si>
  <si>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</si>
  <si>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</si>
  <si>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</si>
  <si>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</si>
  <si>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</si>
  <si>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</si>
  <si>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18.9.35.6.2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</si>
  <si>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</si>
  <si>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</si>
  <si>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</si>
  <si>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</si>
  <si>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</si>
  <si>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18.9.35.6.3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</si>
  <si>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</si>
  <si>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</si>
  <si>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</si>
  <si>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</si>
  <si>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</si>
  <si>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18.9.35.6.4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</si>
  <si>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</si>
  <si>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</si>
  <si>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</si>
  <si>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</si>
  <si>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</si>
  <si>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18.9.37.1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</si>
  <si>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</si>
  <si>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</si>
  <si>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</si>
  <si>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</si>
  <si>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</si>
  <si>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18.9.37.2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</si>
  <si>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</si>
  <si>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</si>
  <si>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</si>
  <si>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</si>
  <si>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</si>
  <si>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</si>
  <si>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</si>
  <si>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18.9.38.1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</si>
  <si>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</si>
  <si>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</si>
  <si>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</si>
  <si>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r>
      <rPr>
        <sz val="11"/>
        <color rgb="FF000000"/>
        <rFont val="Calibri"/>
      </rPr>
      <t xml:space="preserve">
</t>
    </r>
    <r>
      <rPr>
        <b/>
        <sz val="11"/>
        <color rgb="FF000000"/>
        <rFont val="Calibri"/>
      </rPr>
      <t>Note:</t>
    </r>
    <r>
      <rPr>
        <sz val="11"/>
        <color rgb="FF000000"/>
        <rFont val="Calibri"/>
      </rPr>
      <t xml:space="preserve"> 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it is not recommend applying it to Domain Controllers.</t>
    </r>
    <r>
      <rPr>
        <sz val="11"/>
        <color rgb="FF000000"/>
        <rFont val="Calibri"/>
      </rPr>
      <t xml:space="preserve">
</t>
    </r>
    <r>
      <rPr>
        <b/>
        <sz val="11"/>
        <color rgb="FF000000"/>
        <rFont val="Calibri"/>
      </rPr>
      <t>Note #2:</t>
    </r>
    <r>
      <rPr>
        <sz val="11"/>
        <color rgb="FF000000"/>
        <rFont val="Calibri"/>
      </rPr>
      <t xml:space="preserve"> When this setting is combined with blocking or disabling the NTLM protocol, SID translation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</si>
  <si>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</si>
  <si>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</si>
  <si>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18.9.38.2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</si>
  <si>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</si>
  <si>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</si>
  <si>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</si>
  <si>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Only authenticated RPC Clients will be allowed to connect to RPC servers running on the machine on which the policy setting is applied. Exemptions are granted to interfaces that have requested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</si>
  <si>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</si>
  <si>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None. (All RPC clients are allowed to connect to RPC servers running on the machine.)</t>
    </r>
  </si>
  <si>
    <t>Microsoft Support Diagnostic Tool</t>
  </si>
  <si>
    <t>18.9.49.5.1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</si>
  <si>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</si>
  <si>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</si>
  <si>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</si>
  <si>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</si>
  <si>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</si>
  <si>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</si>
  <si>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</si>
  <si>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18.9.49.11.1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</si>
  <si>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</si>
  <si>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</si>
  <si>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</si>
  <si>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</si>
  <si>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</si>
  <si>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</si>
  <si>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</si>
  <si>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18.9.51.1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</si>
  <si>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</si>
  <si>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</si>
  <si>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</si>
  <si>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</si>
  <si>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</si>
  <si>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</si>
  <si>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</si>
  <si>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18.9.53.1.1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</si>
  <si>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</si>
  <si>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</si>
  <si>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</si>
  <si>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</si>
  <si>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</si>
  <si>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</si>
  <si>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</si>
  <si>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</si>
  <si>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</si>
  <si>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</si>
  <si>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</si>
  <si>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</si>
  <si>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</si>
  <si>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</si>
  <si>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</si>
  <si>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</si>
  <si>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</si>
  <si>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</si>
  <si>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</si>
  <si>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</si>
  <si>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</si>
  <si>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</si>
  <si>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</si>
  <si>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</si>
  <si>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</si>
  <si>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</si>
  <si>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</si>
  <si>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</si>
  <si>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</si>
  <si>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</si>
  <si>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</si>
  <si>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</si>
  <si>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</si>
  <si>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</si>
  <si>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</si>
  <si>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</si>
  <si>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</si>
  <si>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</si>
  <si>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</si>
  <si>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This policy setting controls Autoplay. Autoplay starts to read from a drive as soon as the media is inserted in the drive, which causes the setup file for programs or audio media to start immediately.</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cannot be used to enable Autoplay on computer drives in which it is disabled by default, such as floppy disk and network drives.</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</si>
  <si>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</si>
  <si>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HKEY_LOCAL_MACHINE\SOFTWARE\Microsoft\Windows\CurrentVersion\Policies\Explorer:NoDriveTypeAutoRun</t>
    </r>
    <r>
      <rPr>
        <sz val="11"/>
        <color rgb="FF006096"/>
        <rFont val="Roboto Condensed"/>
      </rPr>
      <t xml:space="preserve">
</t>
    </r>
  </si>
  <si>
    <r>
      <rPr>
        <sz val="11"/>
        <color rgb="FF000000"/>
        <rFont val="Calibri"/>
      </rPr>
      <t>Disabled. (Autoplay is enabled.) Autoplay is disabled by default on some removable drive types, such as floppy disk and network drives, but not on CD-ROM drives.</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</si>
  <si>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</si>
  <si>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</si>
  <si>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</si>
  <si>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</si>
  <si>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</si>
  <si>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</si>
  <si>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</si>
  <si>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</si>
  <si>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</si>
  <si>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</si>
  <si>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</si>
  <si>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</si>
  <si>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</si>
  <si>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</si>
  <si>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</si>
  <si>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</si>
  <si>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</si>
  <si>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</si>
  <si>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</si>
  <si>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</si>
  <si>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</si>
  <si>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</si>
  <si>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</si>
  <si>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</si>
  <si>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</si>
  <si>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</si>
  <si>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optimized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20H2 Administrative Templates (or newer).</t>
    </r>
  </si>
  <si>
    <r>
      <rPr>
        <sz val="11"/>
        <color rgb="FF000000"/>
        <rFont val="Calibri"/>
      </rPr>
      <t>This policy setting turns off cloud optimized content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</si>
  <si>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experiences that use the cloud optimized content client component, will present the default fallback content instead of customized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</si>
  <si>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HKLM\SOFTWARE\Policies\Microsoft\Windows\CloudContent:DisableCloudOptimizedContent</t>
    </r>
    <r>
      <rPr>
        <sz val="11"/>
        <color rgb="FF006096"/>
        <rFont val="Roboto Condensed"/>
      </rPr>
      <t xml:space="preserve">
</t>
    </r>
  </si>
  <si>
    <r>
      <rPr>
        <sz val="11"/>
        <color rgb="FF000000"/>
        <rFont val="Calibri"/>
      </rPr>
      <t>Disabled. (Windows experiences will be able to use cloud optimized content.)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</si>
  <si>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</si>
  <si>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</si>
  <si>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</si>
  <si>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</si>
  <si>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</si>
  <si>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</si>
  <si>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</si>
  <si>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</si>
  <si>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</si>
  <si>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</si>
  <si>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</si>
  <si>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</si>
  <si>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</si>
  <si>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</si>
  <si>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</si>
  <si>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</si>
  <si>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</si>
  <si>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</si>
  <si>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</si>
  <si>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</si>
  <si>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</si>
  <si>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</si>
  <si>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</si>
  <si>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</si>
  <si>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</si>
  <si>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</si>
  <si>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</si>
  <si>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</si>
  <si>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</si>
  <si>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</si>
  <si>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</si>
  <si>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</si>
  <si>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</si>
  <si>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</si>
  <si>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</si>
  <si>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</si>
  <si>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</si>
  <si>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</si>
  <si>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</si>
  <si>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</si>
  <si>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</si>
  <si>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</si>
  <si>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</si>
  <si>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</si>
  <si>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18.10.16.4</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</si>
  <si>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</si>
  <si>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</si>
  <si>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</si>
  <si>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</si>
  <si>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</si>
  <si>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</si>
  <si>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18.10.16.5</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</si>
  <si>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</si>
  <si>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</si>
  <si>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</si>
  <si>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</si>
  <si>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</si>
  <si>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</si>
  <si>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18.10.16.6</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</si>
  <si>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</si>
  <si>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</si>
  <si>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</si>
  <si>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will not send full and/or heap memory dumps to Microsoft - they will be limited to kernel mini and/or user mode triage memory dumps (if sending optional diagnostic data is permitted).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</si>
  <si>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</si>
  <si>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(Microsoft may occasionally collect full or heap memory dumps, if sending optional diagnostic data is permitted.)</t>
    </r>
  </si>
  <si>
    <t>Desktop App Installer</t>
  </si>
  <si>
    <t>18.10.18.1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</si>
  <si>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</si>
  <si>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</si>
  <si>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 have access to the Windows Package Manager. Windows Package Manager is a package manager solution that consists of a command line tool and set of services for installing applications on Microsoft Windows Server 2019 (or newer).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</si>
  <si>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</si>
  <si>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</si>
  <si>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r>
      <rPr>
        <sz val="11"/>
        <color rgb="FF000000"/>
        <rFont val="Calibri"/>
      </rPr>
      <t>Enabled. (Users will be able to use the Windows Package Manager.)</t>
    </r>
  </si>
  <si>
    <t>18.10.18.2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</si>
  <si>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</si>
  <si>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</si>
  <si>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</si>
  <si>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</si>
  <si>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</si>
  <si>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</si>
  <si>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18.10.18.3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</si>
  <si>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</si>
  <si>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</si>
  <si>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</si>
  <si>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</si>
  <si>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</si>
  <si>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</si>
  <si>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18.10.18.4</t>
  </si>
  <si>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</si>
  <si>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Local Archive Malware Scan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</si>
  <si>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the ability to override malware scans when the following conditions are true:</t>
    </r>
    <r>
      <rPr>
        <sz val="11"/>
        <color rgb="FF000000"/>
        <rFont val="Calibri"/>
      </rPr>
      <t xml:space="preserve">
</t>
    </r>
    <r>
      <rPr>
        <sz val="11"/>
        <color rgb="FF000000"/>
        <rFont val="Calibri"/>
      </rPr>
      <t>- installing an archive file</t>
    </r>
    <r>
      <rPr>
        <sz val="11"/>
        <color rgb="FF000000"/>
        <rFont val="Calibri"/>
      </rPr>
      <t xml:space="preserve">
</t>
    </r>
    <r>
      <rPr>
        <sz val="11"/>
        <color rgb="FF000000"/>
        <rFont val="Calibri"/>
      </rPr>
      <t>- using a local manifest</t>
    </r>
    <r>
      <rPr>
        <sz val="11"/>
        <color rgb="FF000000"/>
        <rFont val="Calibri"/>
      </rPr>
      <t xml:space="preserve">
</t>
    </r>
    <r>
      <rPr>
        <sz val="11"/>
        <color rgb="FF000000"/>
        <rFont val="Calibri"/>
      </rPr>
      <t>- via command line arguments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</si>
  <si>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malware scans when installing an archived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</si>
  <si>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HKLM\SOFTWARE\Policies\Microsoft\Windows\AppInstaller:EnableLocalArchiveMalwareScanOverride</t>
    </r>
    <r>
      <rPr>
        <sz val="11"/>
        <color rgb="FF006096"/>
        <rFont val="Roboto Condensed"/>
      </rPr>
      <t xml:space="preserve">
</t>
    </r>
  </si>
  <si>
    <r>
      <rPr>
        <sz val="11"/>
        <color rgb="FF000000"/>
        <rFont val="Calibri"/>
      </rPr>
      <t>Not configured. (Windows Package Manager administrator settings will be adhered to.)</t>
    </r>
  </si>
  <si>
    <t>18.10.18.5</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</si>
  <si>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</si>
  <si>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</si>
  <si>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</si>
  <si>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</si>
  <si>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</si>
  <si>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</si>
  <si>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18.10.18.6</t>
  </si>
  <si>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</si>
  <si>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Microsoft Store Source Certificate Validation Bypass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</si>
  <si>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Package Manager validates the Microsoft Store certificate hash to match a known Microsoft Store certificate when it initiates a connection to the Microsoft Store source.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</si>
  <si>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Source certificate validation by Windows Package Manager cannot be bypassed when a connection is initiated to the Microsoft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</si>
  <si>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HKLM\SOFTWARE\Policies\Microsoft\Windows\AppInstaller:EnableBypassCertificatePinningForMicrosoftStore</t>
    </r>
    <r>
      <rPr>
        <sz val="11"/>
        <color rgb="FF006096"/>
        <rFont val="Roboto Condensed"/>
      </rPr>
      <t xml:space="preserve">
</t>
    </r>
  </si>
  <si>
    <r>
      <rPr>
        <sz val="11"/>
        <color rgb="FF000000"/>
        <rFont val="Calibri"/>
      </rPr>
      <t>Not configured. (The Windows Package Manager administrator settings will be adhered to.)</t>
    </r>
  </si>
  <si>
    <t>18.10.18.7</t>
  </si>
  <si>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</si>
  <si>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Windows Package Manager command line interfaces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</si>
  <si>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a user can perform actions using the Windows Package Manager through a command line interface (Windows CLI or PowerShell).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does not override the </t>
    </r>
    <r>
      <rPr>
        <i/>
        <sz val="11"/>
        <color rgb="FF000000"/>
        <rFont val="Calibri"/>
      </rPr>
      <t>Enable App Installer</t>
    </r>
    <r>
      <rPr>
        <sz val="11"/>
        <color rgb="FF000000"/>
        <rFont val="Calibri"/>
      </rPr>
      <t xml:space="preserve"> policy, which is set to </t>
    </r>
    <r>
      <rPr>
        <b/>
        <sz val="11"/>
        <color rgb="FF000000"/>
        <rFont val="Calibri"/>
      </rPr>
      <t>Disabled</t>
    </r>
    <r>
      <rPr>
        <sz val="11"/>
        <color rgb="FF000000"/>
        <rFont val="Calibri"/>
      </rPr>
      <t xml:space="preserve"> in the L2 profile of the CIS Windows Operating System Benchmarks.</t>
    </r>
  </si>
  <si>
    <r>
      <rPr>
        <sz val="11"/>
        <color rgb="FF000000"/>
        <rFont val="Calibri"/>
      </rPr>
      <t>Users will not have the ability to use Windows Package Manager with Windows CLI or PowerShell.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</si>
  <si>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HKLM\SOFTWARE\Policies\Microsoft\Windows\AppInstaller:EnableWindowsPackageManagerCommandLineInterfaces</t>
    </r>
    <r>
      <rPr>
        <sz val="11"/>
        <color rgb="FF006096"/>
        <rFont val="Roboto Condensed"/>
      </rPr>
      <t xml:space="preserve">
</t>
    </r>
  </si>
  <si>
    <r>
      <rPr>
        <sz val="11"/>
        <color rgb="FF000000"/>
        <rFont val="Calibri"/>
      </rPr>
      <t>Enabled. (Users will be able to execute the Windows Package Manager CLI commands and PowerShell cmdlets if the Enable App Installer policy is not disabled.)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</si>
  <si>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</si>
  <si>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</si>
  <si>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</si>
  <si>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</si>
  <si>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</si>
  <si>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</si>
  <si>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</si>
  <si>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</si>
  <si>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</si>
  <si>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</si>
  <si>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</si>
  <si>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</si>
  <si>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</si>
  <si>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</si>
  <si>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</si>
  <si>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</si>
  <si>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</si>
  <si>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</si>
  <si>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</si>
  <si>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</si>
  <si>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</si>
  <si>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</si>
  <si>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</si>
  <si>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t>
    </r>
    <r>
      <rPr>
        <sz val="11"/>
        <color rgb="FF000000"/>
        <rFont val="Calibri"/>
      </rPr>
      <t xml:space="preserve">
</t>
    </r>
    <r>
      <rPr>
        <sz val="11"/>
        <color rgb="FF006096"/>
        <rFont val="Roboto Condensed"/>
      </rPr>
      <t>HKEY_LOCAL_MACHINE\SOFTWARE\Policies\Microsoft\Windows\EventLog\Security:MaxSize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</si>
  <si>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</si>
  <si>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</si>
  <si>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</si>
  <si>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</si>
  <si>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</si>
  <si>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</si>
  <si>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</si>
  <si>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</si>
  <si>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</si>
  <si>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</si>
  <si>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</si>
  <si>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</si>
  <si>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</si>
  <si>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</si>
  <si>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</si>
  <si>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</si>
  <si>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</si>
  <si>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</si>
  <si>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</si>
  <si>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</si>
  <si>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</si>
  <si>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</si>
  <si>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</si>
  <si>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</si>
  <si>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</si>
  <si>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</si>
  <si>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</si>
  <si>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</si>
  <si>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</si>
  <si>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</si>
  <si>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</si>
  <si>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</si>
  <si>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</si>
  <si>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</si>
  <si>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</si>
  <si>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</si>
  <si>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</si>
  <si>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</si>
  <si>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</si>
  <si>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</si>
  <si>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</si>
  <si>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</si>
  <si>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</si>
  <si>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18.10.36.1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</si>
  <si>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</si>
  <si>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</si>
  <si>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</si>
  <si>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</si>
  <si>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</si>
  <si>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</si>
  <si>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</si>
  <si>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18.10.40.1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</si>
  <si>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</si>
  <si>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</si>
  <si>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</si>
  <si>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</si>
  <si>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</si>
  <si>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</si>
  <si>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</si>
  <si>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18.10.41.1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</si>
  <si>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</si>
  <si>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</si>
  <si>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</si>
  <si>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</si>
  <si>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</si>
  <si>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</si>
  <si>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</si>
  <si>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</si>
  <si>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</si>
  <si>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</si>
  <si>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</si>
  <si>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</si>
  <si>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</si>
  <si>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</si>
  <si>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</si>
  <si>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</si>
  <si>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</si>
  <si>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</si>
  <si>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</si>
  <si>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</si>
  <si>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</si>
  <si>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</si>
  <si>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</si>
  <si>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</si>
  <si>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</si>
  <si>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Host\Connections\Restrict Remote Desktop Services users to a single Remote Desktop Services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Restrict Terminal Services users to a single remote session</t>
    </r>
    <r>
      <rPr>
        <sz val="11"/>
        <color rgb="FF000000"/>
        <rFont val="Calibri"/>
      </rPr>
      <t>, but it was renamed starting with the Windows 7 &amp; Server 2008 R2 Administrative Templates.</t>
    </r>
  </si>
  <si>
    <r>
      <rPr>
        <sz val="11"/>
        <color rgb="FF000000"/>
        <rFont val="Calibri"/>
      </rPr>
      <t>This policy setting allows you to restrict users to a single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</si>
  <si>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Services:fSingleSessionPerUser</t>
    </r>
    <r>
      <rPr>
        <sz val="11"/>
        <color rgb="FF006096"/>
        <rFont val="Roboto Condensed"/>
      </rPr>
      <t xml:space="preserve">
</t>
    </r>
  </si>
  <si>
    <r>
      <rPr>
        <sz val="11"/>
        <color rgb="FF000000"/>
        <rFont val="Calibri"/>
      </rPr>
      <t>Enabled. (Users who log on remotely by using Remote Desktop Services will be restricted to a single session (either active or disconnected) on that server. If the user leaves the session in a disconnected state, the user automatically reconnects to that session at the next logon.)</t>
    </r>
  </si>
  <si>
    <t>Device and Resource Redirection</t>
  </si>
  <si>
    <t>18.10.57.3.3.1</t>
  </si>
  <si>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</si>
  <si>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Redirection\Allow UI Automation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</si>
  <si>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determines whether User Interface (UI) Automation client applications running on the local computer can access UI elements on the server.</t>
    </r>
    <r>
      <rPr>
        <sz val="11"/>
        <color rgb="FF000000"/>
        <rFont val="Calibri"/>
      </rPr>
      <t xml:space="preserve">
</t>
    </r>
    <r>
      <rPr>
        <sz val="11"/>
        <color rgb="FF000000"/>
        <rFont val="Calibri"/>
      </rPr>
      <t>UI Automation gives programs access to most UI elements, which allows use of assistive technology products like Magnifier and Narrator that need to interact with the UI in order to work properly. UI information also allows automated test scripts to interact with the UI. For example, the local computer´s Narrator and Magnifier clients can be used to interact with UI on a web page opened in a remote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Remote Desktop sessions don´t currently support UI Automation redirection.</t>
    </r>
  </si>
  <si>
    <r>
      <rPr>
        <sz val="11"/>
        <color rgb="FF000000"/>
        <rFont val="Calibri"/>
      </rPr>
      <t>UI Automation clients on the local computer will not be able to interact with remote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</si>
  <si>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Services:EnableUiaRedirection</t>
    </r>
    <r>
      <rPr>
        <sz val="11"/>
        <color rgb="FF006096"/>
        <rFont val="Roboto Condensed"/>
      </rPr>
      <t xml:space="preserve">
</t>
    </r>
  </si>
  <si>
    <r>
      <rPr>
        <sz val="11"/>
        <color rgb="FF000000"/>
        <rFont val="Calibri"/>
      </rPr>
      <t>Enabled. (Any UI Automation clients on the local computer can interact with remote apps.)</t>
    </r>
  </si>
  <si>
    <t>18.10.57.3.3.2</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</si>
  <si>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</si>
  <si>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</si>
  <si>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</si>
  <si>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</si>
  <si>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</si>
  <si>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</si>
  <si>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18.10.57.3.3.3</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</si>
  <si>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</si>
  <si>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</si>
  <si>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</si>
  <si>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</si>
  <si>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</si>
  <si>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</si>
  <si>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18.10.57.3.3.4</t>
  </si>
  <si>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</si>
  <si>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Redirection\Do not allow location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</si>
  <si>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controls the redirection of location data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</si>
  <si>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redirect their location data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</si>
  <si>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Services:fDisableLocationRedir</t>
    </r>
    <r>
      <rPr>
        <sz val="11"/>
        <color rgb="FF006096"/>
        <rFont val="Roboto Condensed"/>
      </rPr>
      <t xml:space="preserve">
</t>
    </r>
  </si>
  <si>
    <r>
      <rPr>
        <sz val="11"/>
        <color rgb="FF000000"/>
        <rFont val="Calibri"/>
      </rPr>
      <t>Disabled. (Users can redirect their location data to the remote computer.)</t>
    </r>
  </si>
  <si>
    <t>18.10.57.3.3.5</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</si>
  <si>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</si>
  <si>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</si>
  <si>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</si>
  <si>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</si>
  <si>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</si>
  <si>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</si>
  <si>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18.10.57.3.3.6</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</si>
  <si>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</si>
  <si>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</si>
  <si>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</si>
  <si>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</si>
  <si>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</si>
  <si>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</si>
  <si>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18.10.57.3.3.7</t>
  </si>
  <si>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</si>
  <si>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WebAuthn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</si>
  <si>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redirection of web authentication (WebAuthn) requests from a Remote Desktop session to the local device. This redirection enables users to authenticate to resources inside the Remote Desktop session using their local authenticator (e.g. Windows Hello for Business, security key, or other).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</si>
  <si>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authenticate to resources inside the Remote Desktop session using their local authenticator.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</si>
  <si>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Services:fDisableWebAuthn</t>
    </r>
    <r>
      <rPr>
        <sz val="11"/>
        <color rgb="FF006096"/>
        <rFont val="Roboto Condensed"/>
      </rPr>
      <t xml:space="preserve">
</t>
    </r>
  </si>
  <si>
    <r>
      <rPr>
        <sz val="11"/>
        <color rgb="FF000000"/>
        <rFont val="Calibri"/>
      </rPr>
      <t>Disabled. (Users can use local authenticators inside the Remote Desktop session.)</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</si>
  <si>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</si>
  <si>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</si>
  <si>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</si>
  <si>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</si>
  <si>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</si>
  <si>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</si>
  <si>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</si>
  <si>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</si>
  <si>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</si>
  <si>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</si>
  <si>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</si>
  <si>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</si>
  <si>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</si>
  <si>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</si>
  <si>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</si>
  <si>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</si>
  <si>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</si>
  <si>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</si>
  <si>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</si>
  <si>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</si>
  <si>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Disabled. (The security method to be used for remote connections to RD Session Host servers is not specified at the Group Policy level.)</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</si>
  <si>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</si>
  <si>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</si>
  <si>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</si>
  <si>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</si>
  <si>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</si>
  <si>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</si>
  <si>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Server 2008 R2 or older: Disabled.</t>
    </r>
    <r>
      <rPr>
        <sz val="11"/>
        <color rgb="FF000000"/>
        <rFont val="Calibri"/>
      </rPr>
      <t xml:space="preserve">
</t>
    </r>
    <r>
      <rPr>
        <sz val="11"/>
        <color rgb="FF000000"/>
        <rFont val="Calibri"/>
      </rPr>
      <t>Windows Server 2012 (non-R2)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</si>
  <si>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</si>
  <si>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</si>
  <si>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</si>
  <si>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</si>
  <si>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</si>
  <si>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</si>
  <si>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</si>
  <si>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</si>
  <si>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</si>
  <si>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</si>
  <si>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</si>
  <si>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r>
      <rPr>
        <sz val="11"/>
        <color rgb="FF000000"/>
        <rFont val="Calibri"/>
      </rPr>
      <t xml:space="preserve">
</t>
    </r>
    <r>
      <rPr>
        <b/>
        <sz val="11"/>
        <color rgb="FF000000"/>
        <rFont val="Calibri"/>
      </rPr>
      <t>Note:</t>
    </r>
    <r>
      <rPr>
        <sz val="11"/>
        <color rgb="FF000000"/>
        <rFont val="Calibri"/>
      </rPr>
      <t xml:space="preserve"> This setting disconnects the session but does not terminate it. Any jobs running before the disconnection will continue to run. If an organization requires sessions to be fully terminated and deleted, the </t>
    </r>
    <r>
      <rPr>
        <i/>
        <sz val="11"/>
        <color rgb="FF000000"/>
        <rFont val="Calibri"/>
      </rPr>
      <t>End session when time limits are reached</t>
    </r>
    <r>
      <rPr>
        <sz val="11"/>
        <color rgb="FF000000"/>
        <rFont val="Calibri"/>
      </rPr>
      <t xml:space="preserve"> setting must be enabled.</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</si>
  <si>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</si>
  <si>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</si>
  <si>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</si>
  <si>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</si>
  <si>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</si>
  <si>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</si>
  <si>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</si>
  <si>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</si>
  <si>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</si>
  <si>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18.10.57.3.11.2</t>
  </si>
  <si>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</si>
  <si>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use temporary folders per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</si>
  <si>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 xml:space="preserve">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t>
    </r>
    <r>
      <rPr>
        <b/>
        <sz val="11"/>
        <color rgb="FF000000"/>
        <rFont val="Calibri"/>
      </rPr>
      <t>sessionid</t>
    </r>
    <r>
      <rPr>
        <sz val="11"/>
        <color rgb="FF000000"/>
        <rFont val="Calibri"/>
      </rPr>
      <t>. This temporary folder is used to store individual temporary files.</t>
    </r>
    <r>
      <rPr>
        <sz val="11"/>
        <color rgb="FF000000"/>
        <rFont val="Calibri"/>
      </rPr>
      <t xml:space="preserve">
</t>
    </r>
    <r>
      <rPr>
        <sz val="11"/>
        <color rgb="FF000000"/>
        <rFont val="Calibri"/>
      </rPr>
      <t>To reclaim disk space, the temporary folder is deleted when the user logs off from a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</si>
  <si>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Services:PerSessionTempDir</t>
    </r>
    <r>
      <rPr>
        <sz val="11"/>
        <color rgb="FF006096"/>
        <rFont val="Roboto Condensed"/>
      </rPr>
      <t xml:space="preserve">
</t>
    </r>
  </si>
  <si>
    <r>
      <rPr>
        <sz val="11"/>
        <color rgb="FF000000"/>
        <rFont val="Calibri"/>
      </rPr>
      <t>Disabled. (Per-session temporary folders are created.)</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</si>
  <si>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</si>
  <si>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</si>
  <si>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</si>
  <si>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</si>
  <si>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</si>
  <si>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</si>
  <si>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</si>
  <si>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</si>
  <si>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18.10.58.2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</si>
  <si>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</si>
  <si>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7 &amp; Server 2008 R2 Administrative Templates (or newer).</t>
    </r>
  </si>
  <si>
    <r>
      <rPr>
        <sz val="11"/>
        <color rgb="FF000000"/>
        <rFont val="Calibri"/>
      </rPr>
      <t>This policy setting controls whether RSS feeds can be authenticated using the Basic authentication scheme over an unencrypted HTTP connection.</t>
    </r>
    <r>
      <rPr>
        <sz val="11"/>
        <color rgb="FF000000"/>
        <rFont val="Calibri"/>
      </rPr>
      <t xml:space="preserve">
</t>
    </r>
    <r>
      <rPr>
        <sz val="11"/>
        <color rgb="FF000000"/>
        <rFont val="Calibri"/>
      </rPr>
      <t>A developer cannot change this setting through the Feed APIs.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</si>
  <si>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HKEY_LOCAL_MACHINE\Software\Policies\Microsoft\Internet Explorer\Feeds:AllowBasicAuthInClear</t>
    </r>
    <r>
      <rPr>
        <sz val="11"/>
        <color rgb="FF006096"/>
        <rFont val="Roboto Condensed"/>
      </rPr>
      <t xml:space="preserve">
</t>
    </r>
  </si>
  <si>
    <r>
      <rPr>
        <sz val="11"/>
        <color rgb="FF000000"/>
        <rFont val="Calibri"/>
      </rPr>
      <t>Disabled. (The Windows RSS Platform will not authenticate to RSS feed servers using the Basic authentication scheme over a less secure HTTP connection.)</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</si>
  <si>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</si>
  <si>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</si>
  <si>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</si>
  <si>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</si>
  <si>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</si>
  <si>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</si>
  <si>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</si>
  <si>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</si>
  <si>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</si>
  <si>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</si>
  <si>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</si>
  <si>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</si>
  <si>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</si>
  <si>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</si>
  <si>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</si>
  <si>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</si>
  <si>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</si>
  <si>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</si>
  <si>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</si>
  <si>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</si>
  <si>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</si>
  <si>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</si>
  <si>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</si>
  <si>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</si>
  <si>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</si>
  <si>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</si>
  <si>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</si>
  <si>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</si>
  <si>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</si>
  <si>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Explorer</t>
  </si>
  <si>
    <t>18.10.77.2.1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</si>
  <si>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</si>
  <si>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</si>
  <si>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</si>
  <si>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</si>
  <si>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HKEY_LOCAL_MACHINE\SOFTWARE\Policies\Microsoft\Windows\System:EnableSmartScreen</t>
    </r>
    <r>
      <rPr>
        <sz val="11"/>
        <color rgb="FF006096"/>
        <rFont val="Roboto Condensed"/>
      </rPr>
      <t xml:space="preserve">
</t>
    </r>
    <r>
      <rPr>
        <sz val="11"/>
        <color rgb="FF006096"/>
        <rFont val="Roboto Condensed"/>
      </rPr>
      <t>HKEY_LOCAL_MACHINE\SOFTWARE\Policies\Microsoft\Windows\System:ShellSmartScreenLevel</t>
    </r>
    <r>
      <rPr>
        <sz val="11"/>
        <color rgb="FF006096"/>
        <rFont val="Roboto Condensed"/>
      </rPr>
      <t xml:space="preserve">
</t>
    </r>
  </si>
  <si>
    <r>
      <rPr>
        <sz val="11"/>
        <color rgb="FF000000"/>
        <rFont val="Calibri"/>
      </rPr>
      <t>Enabled. (Users can change settings.)</t>
    </r>
  </si>
  <si>
    <t>Windows Ink Workspace</t>
  </si>
  <si>
    <t>18.10.81.1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</si>
  <si>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</si>
  <si>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</si>
  <si>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</si>
  <si>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</si>
  <si>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</si>
  <si>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</si>
  <si>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18.10.81.2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</si>
  <si>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</si>
  <si>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</si>
  <si>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</si>
  <si>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</si>
  <si>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</si>
  <si>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</si>
  <si>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</si>
  <si>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18.10.82.1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</si>
  <si>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</si>
  <si>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</si>
  <si>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</si>
  <si>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</si>
  <si>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</si>
  <si>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18.10.82.2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</si>
  <si>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</si>
  <si>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</si>
  <si>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</si>
  <si>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</si>
  <si>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</si>
  <si>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18.10.82.3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</si>
  <si>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</si>
  <si>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</si>
  <si>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</si>
  <si>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</si>
  <si>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</si>
  <si>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</si>
  <si>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18.10.83.1</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</si>
  <si>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</si>
  <si>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Enable MPR notifications for the system</t>
    </r>
    <r>
      <rPr>
        <sz val="11"/>
        <color rgb="FF000000"/>
        <rFont val="Calibri"/>
      </rPr>
      <t>, but it was renamed starting with the Windows 11 Release 22H2 Administrative Templates.</t>
    </r>
  </si>
  <si>
    <r>
      <rPr>
        <sz val="11"/>
        <color rgb="FF000000"/>
        <rFont val="Calibri"/>
      </rPr>
      <t xml:space="preserve">This policy setting controls whether </t>
    </r>
    <r>
      <rPr>
        <b/>
        <sz val="11"/>
        <color rgb="FF000000"/>
        <rFont val="Calibri"/>
      </rPr>
      <t>winlogon</t>
    </r>
    <r>
      <rPr>
        <sz val="11"/>
        <color rgb="FF000000"/>
        <rFont val="Calibri"/>
      </rPr>
      <t xml:space="preserve"> includes a user's password in the content of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</si>
  <si>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If Citrix Workspace App is used in the environment, an exception to this recommendation is needed. For further information, please visit: Cumulative Update 2 (CU2) | Citrix Workspace™ app 2402 LTSR for Windows </t>
    </r>
    <r>
      <rPr>
        <sz val="11"/>
        <color rgb="FF0000FF"/>
        <rFont val="Calibri"/>
      </rPr>
      <t>(https://docs.citrix.com/en-us/citrix-workspace-app-for-windows/2402-ltsr/whats-new/cumulative-update-2)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</si>
  <si>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</si>
  <si>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Disabled. (Winlogon sends MPR notifications with empty password fields of the user's authentication info.)</t>
    </r>
  </si>
  <si>
    <t>18.10.83.2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</si>
  <si>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</si>
  <si>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</si>
  <si>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</si>
  <si>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</si>
  <si>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</si>
  <si>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</si>
  <si>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</si>
  <si>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18.10.88.1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</si>
  <si>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</si>
  <si>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</si>
  <si>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</si>
  <si>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</si>
  <si>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</si>
  <si>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</si>
  <si>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18.10.88.2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</si>
  <si>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</si>
  <si>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</si>
  <si>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</si>
  <si>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</si>
  <si>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</si>
  <si>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</si>
  <si>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</si>
  <si>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18.10.90.1.1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</si>
  <si>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</si>
  <si>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</si>
  <si>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</si>
  <si>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</si>
  <si>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</si>
  <si>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18.10.90.1.2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</si>
  <si>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</si>
  <si>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</si>
  <si>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</si>
  <si>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</si>
  <si>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</si>
  <si>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18.10.90.1.3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</si>
  <si>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</si>
  <si>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</si>
  <si>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</si>
  <si>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</si>
  <si>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</si>
  <si>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</si>
  <si>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</si>
  <si>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18.10.90.2.1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</si>
  <si>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</si>
  <si>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</si>
  <si>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</si>
  <si>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</si>
  <si>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18.10.90.2.2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</si>
  <si>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</si>
  <si>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</si>
  <si>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</si>
  <si>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Management via the WinRM service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</si>
  <si>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</si>
  <si>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b/>
        <sz val="11"/>
        <color rgb="FF000000"/>
        <rFont val="Calibri"/>
      </rPr>
      <t>Server 2012 (non-R2) and newer:</t>
    </r>
    <r>
      <rPr>
        <sz val="11"/>
        <color rgb="FF000000"/>
        <rFont val="Calibri"/>
      </rPr>
      <t xml:space="preserve"> Enabled. (The WinRM service automatically listens on the network for requests on the HTTP transport over the default HTTP port.)</t>
    </r>
    <r>
      <rPr>
        <sz val="11"/>
        <color rgb="FF000000"/>
        <rFont val="Calibri"/>
      </rPr>
      <t xml:space="preserve">
</t>
    </r>
    <r>
      <rPr>
        <b/>
        <sz val="11"/>
        <color rgb="FF000000"/>
        <rFont val="Calibri"/>
      </rPr>
      <t>Server 2008 R2 and older:</t>
    </r>
    <r>
      <rPr>
        <sz val="11"/>
        <color rgb="FF000000"/>
        <rFont val="Calibri"/>
      </rPr>
      <t xml:space="preserve"> Disabled. (The WinRM service is not configured with a listener and will not respond to requests from a remote computer.)</t>
    </r>
  </si>
  <si>
    <t>18.10.90.2.3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</si>
  <si>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</si>
  <si>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</si>
  <si>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</si>
  <si>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</si>
  <si>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18.10.90.2.4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</si>
  <si>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</si>
  <si>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</si>
  <si>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</si>
  <si>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</si>
  <si>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</si>
  <si>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</si>
  <si>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</si>
  <si>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18.10.91.1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</si>
  <si>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</si>
  <si>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</si>
  <si>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</si>
  <si>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server.</t>
    </r>
    <r>
      <rPr>
        <sz val="11"/>
        <color rgb="FF000000"/>
        <rFont val="Calibri"/>
      </rPr>
      <t xml:space="preserve">
</t>
    </r>
    <r>
      <rPr>
        <b/>
        <sz val="11"/>
        <color rgb="FF000000"/>
        <rFont val="Calibri"/>
      </rPr>
      <t>Note:</t>
    </r>
    <r>
      <rPr>
        <sz val="11"/>
        <color rgb="FF000000"/>
        <rFont val="Calibri"/>
      </rPr>
      <t xml:space="preserve"> On Server 2012 (non-R2) or newer, due to design changes in the OS after Server 2008 R2, configuring this setting as prescribed will prevent the ability to add or remove Roles and Features (even locally) via the GUI. We therefore recommend that the necessary Roles and Features be installed prior to configuring this setting on a Level 2 server. Alternatively, Roles and Features can still be added or removed using the PowerShell commands </t>
    </r>
    <r>
      <rPr>
        <b/>
        <sz val="11"/>
        <color rgb="FF000000"/>
        <rFont val="Calibri"/>
      </rPr>
      <t>Add-WindowsFeature</t>
    </r>
    <r>
      <rPr>
        <sz val="11"/>
        <color rgb="FF000000"/>
        <rFont val="Calibri"/>
      </rPr>
      <t xml:space="preserve"> or </t>
    </r>
    <r>
      <rPr>
        <b/>
        <sz val="11"/>
        <color rgb="FF000000"/>
        <rFont val="Calibri"/>
      </rPr>
      <t>Remove-WindowsFeature</t>
    </r>
    <r>
      <rPr>
        <sz val="11"/>
        <color rgb="FF000000"/>
        <rFont val="Calibri"/>
      </rPr>
      <t xml:space="preserve"> in the Server Manager module, even with this setting configured.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</si>
  <si>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</si>
  <si>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</si>
  <si>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App and browser protection</t>
  </si>
  <si>
    <t>18.10.93.2.1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</si>
  <si>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</si>
  <si>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</si>
  <si>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</si>
  <si>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</si>
  <si>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</si>
  <si>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</si>
  <si>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</si>
  <si>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18.10.94.1.1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</si>
  <si>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</si>
  <si>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</si>
  <si>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</si>
  <si>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</si>
  <si>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</si>
  <si>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</si>
  <si>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18.10.94.2.1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</si>
  <si>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</si>
  <si>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</si>
  <si>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</si>
  <si>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</si>
  <si>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</si>
  <si>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</si>
  <si>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18.10.94.2.2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</si>
  <si>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</si>
  <si>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</si>
  <si>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recommendation 'Configure Automatic Updates'.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</si>
  <si>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'Configure Automatic Updates',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</si>
  <si>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</si>
  <si>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</si>
  <si>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Manage updates offered from Windows Update (formerly Defer Windows Updates and Windows Update for Business)</t>
  </si>
  <si>
    <t>18.10.94.4.1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</si>
  <si>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</si>
  <si>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</si>
  <si>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</si>
  <si>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</si>
  <si>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</si>
  <si>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</si>
  <si>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18.10.94.4.2</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</si>
  <si>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</si>
  <si>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</si>
  <si>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Server 2016 RTM (Release 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</si>
  <si>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HKEY_LOCAL_MACHINE\SOFTWARE\Policies\Microsoft\Windows\WindowsUpdate:DeferQualityUpdates</t>
    </r>
    <r>
      <rPr>
        <sz val="11"/>
        <color rgb="FF006096"/>
        <rFont val="Roboto Condensed"/>
      </rPr>
      <t xml:space="preserve">
</t>
    </r>
    <r>
      <rPr>
        <sz val="11"/>
        <color rgb="FF006096"/>
        <rFont val="Roboto Condensed"/>
      </rPr>
      <t>HKEY_LOCAL_MACHINE\SOFTWARE\Policies\Microsoft\Windows\WindowsUpdate:DeferQualityUpdatesPeriodInDays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</si>
  <si>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</si>
  <si>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Custom Settings</t>
  </si>
  <si>
    <t>18.11.1</t>
  </si>
  <si>
    <r>
      <rPr>
        <sz val="11"/>
        <rFont val="Calibri"/>
      </rPr>
      <t xml:space="preserve">Ensure </t>
    </r>
    <r>
      <rPr>
        <sz val="11"/>
        <color rgb="FF000000"/>
        <rFont val="Calibri"/>
      </rPr>
      <t>'</t>
    </r>
    <r>
      <rPr>
        <b/>
        <sz val="11"/>
        <color rgb="FF000000"/>
        <rFont val="Calibri"/>
      </rPr>
      <t>Disable HTTP proxy features: Disable WPAD</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</si>
  <si>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WPAD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</si>
  <si>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Web Proxy Auto-Discovery protocol (WPAD) is disabled on the system. WPAD is used to discover Proxy Auto-Config (PAC) files from the local network.</t>
    </r>
    <r>
      <rPr>
        <sz val="11"/>
        <color rgb="FF000000"/>
        <rFont val="Calibri"/>
      </rPr>
      <t xml:space="preserve">
</t>
    </r>
    <r>
      <rPr>
        <sz val="11"/>
        <color rgb="FF000000"/>
        <rFont val="Calibri"/>
      </rPr>
      <t xml:space="preserve">The recommended state for this setting is: </t>
    </r>
    <r>
      <rPr>
        <b/>
        <sz val="11"/>
        <color rgb="FF000000"/>
        <rFont val="Calibri"/>
      </rPr>
      <t>Enabled: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this recommendation is set as prescribed, applications can still resolve the name </t>
    </r>
    <r>
      <rPr>
        <b/>
        <sz val="11"/>
        <color rgb="FF000000"/>
        <rFont val="Calibri"/>
      </rPr>
      <t>WPAD</t>
    </r>
    <r>
      <rPr>
        <sz val="11"/>
        <color rgb="FF000000"/>
        <rFont val="Calibri"/>
      </rPr>
      <t xml:space="preserve"> by calling Domain Name System (DNS) directly.</t>
    </r>
  </si>
  <si>
    <r>
      <rPr>
        <sz val="11"/>
        <color rgb="FF000000"/>
        <rFont val="Calibri"/>
      </rPr>
      <t>After WPAD is disabled, all proxies must be manually configured. The registry key created by this recommendation stops WPAD detection for all proxy detection calls made through the Windows HTTP Services (WinHTTP) application programming interface (API).</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</si>
  <si>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HKLM\SOFTWARE\Microsoft\Windows\CurrentVersion\Internet Settings\WinHttp:DisableWpad</t>
    </r>
    <r>
      <rPr>
        <sz val="11"/>
        <color rgb="FF006096"/>
        <rFont val="Roboto Condensed"/>
      </rPr>
      <t xml:space="preserve">
</t>
    </r>
  </si>
  <si>
    <t>18.11.2</t>
  </si>
  <si>
    <r>
      <rPr>
        <sz val="11"/>
        <rFont val="Calibri"/>
      </rPr>
      <t xml:space="preserve">Ensure </t>
    </r>
    <r>
      <rPr>
        <sz val="11"/>
        <color rgb="FF000000"/>
        <rFont val="Calibri"/>
      </rPr>
      <t>'</t>
    </r>
    <r>
      <rPr>
        <b/>
        <sz val="11"/>
        <color rgb="FF000000"/>
        <rFont val="Calibri"/>
      </rPr>
      <t>Disable HTTP proxy features: Disable proxy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authentication over loopback interfaces</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</si>
  <si>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Disable authentication over loopback interfaces</t>
    </r>
    <r>
      <rPr>
        <sz val="11"/>
        <color rgb="FF000000"/>
        <rFont val="Calibri"/>
      </rPr>
      <t xml:space="preserve"> or </t>
    </r>
    <r>
      <rPr>
        <b/>
        <sz val="11"/>
        <color rgb="FF000000"/>
        <rFont val="Calibri"/>
      </rPr>
      <t>Disable all authentication protocols and loopback authentication</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proxy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</si>
  <si>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Windows can authenticate over a loopback interface.</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authentication over loopback interfaces</t>
    </r>
    <r>
      <rPr>
        <sz val="11"/>
        <color rgb="FF000000"/>
        <rFont val="Calibri"/>
      </rPr>
      <t xml:space="preserve">. Configuring this setting to </t>
    </r>
    <r>
      <rPr>
        <b/>
        <sz val="11"/>
        <color rgb="FF000000"/>
        <rFont val="Calibri"/>
      </rPr>
      <t>Disable all authentication protocols and loopback authentication</t>
    </r>
    <r>
      <rPr>
        <sz val="11"/>
        <color rgb="FF000000"/>
        <rFont val="Calibri"/>
      </rPr>
      <t xml:space="preserve"> also conforms to the benchmark.</t>
    </r>
  </si>
  <si>
    <r>
      <rPr>
        <sz val="11"/>
        <color rgb="FF000000"/>
        <rFont val="Calibri"/>
      </rPr>
      <t>Windows will not be able to authenticate over a loopback interface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</si>
  <si>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256</t>
    </r>
    <r>
      <rPr>
        <sz val="11"/>
        <color rgb="FF000000"/>
        <rFont val="Calibri"/>
      </rPr>
      <t xml:space="preserve"> or </t>
    </r>
    <r>
      <rPr>
        <b/>
        <sz val="11"/>
        <color rgb="FF000000"/>
        <rFont val="Calibri"/>
      </rPr>
      <t>287</t>
    </r>
    <r>
      <rPr>
        <sz val="11"/>
        <color rgb="FF000000"/>
        <rFont val="Calibri"/>
      </rPr>
      <t>.</t>
    </r>
    <r>
      <rPr>
        <sz val="11"/>
        <color rgb="FF000000"/>
        <rFont val="Calibri"/>
      </rPr>
      <t xml:space="preserve">
</t>
    </r>
    <r>
      <rPr>
        <sz val="11"/>
        <color rgb="FF006096"/>
        <rFont val="Roboto Condensed"/>
      </rPr>
      <t>HKLM\SOFTWARE\Microsoft\Windows\CurrentVersion\Internet Settings:DisableProxyAuthenticationSchemes</t>
    </r>
    <r>
      <rPr>
        <sz val="11"/>
        <color rgb="FF006096"/>
        <rFont val="Roboto Condensed"/>
      </rPr>
      <t xml:space="preserve">
</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</si>
  <si>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</si>
  <si>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</si>
  <si>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</si>
  <si>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</si>
  <si>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</si>
  <si>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</si>
  <si>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</si>
  <si>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</si>
  <si>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</si>
  <si>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</si>
  <si>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</si>
  <si>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</si>
  <si>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</si>
  <si>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</si>
  <si>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</si>
  <si>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</si>
  <si>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</si>
  <si>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</si>
  <si>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</si>
  <si>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</si>
  <si>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</si>
  <si>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</si>
  <si>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</si>
  <si>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</si>
  <si>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</si>
  <si>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</si>
  <si>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</si>
  <si>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</si>
  <si>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</si>
  <si>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</si>
  <si>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</si>
  <si>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</si>
  <si>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</si>
  <si>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</si>
  <si>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</si>
  <si>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</si>
  <si>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</si>
  <si>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</si>
  <si>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</si>
  <si>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</si>
  <si>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</si>
  <si>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</si>
  <si>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</si>
  <si>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</si>
  <si>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</si>
  <si>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</si>
  <si>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</si>
  <si>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</si>
  <si>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</si>
  <si>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</si>
  <si>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</si>
  <si>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</si>
  <si>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turn off all Windows Spotlight features at once.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</si>
  <si>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</si>
  <si>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</si>
  <si>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</si>
  <si>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</si>
  <si>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</si>
  <si>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</si>
  <si>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</si>
  <si>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</si>
  <si>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</si>
  <si>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</si>
  <si>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</si>
  <si>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</si>
  <si>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</si>
  <si>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</si>
  <si>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</si>
  <si>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</si>
  <si>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</si>
  <si>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</si>
  <si>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</si>
  <si>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</si>
  <si>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</si>
  <si>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</si>
  <si>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</si>
  <si>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</si>
  <si>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</si>
  <si>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</si>
  <si>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</si>
  <si>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</si>
  <si>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</si>
  <si>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</si>
  <si>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</si>
  <si>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</si>
  <si>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</si>
  <si>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</si>
  <si>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</si>
  <si>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</si>
  <si>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</si>
  <si>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</si>
  <si>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</si>
  <si>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</si>
  <si>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</si>
  <si>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</si>
  <si>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</si>
  <si>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</si>
  <si>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</si>
  <si>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</si>
  <si>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</si>
  <si>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</si>
  <si>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</si>
  <si>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</si>
  <si>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</si>
  <si>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</si>
  <si>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</si>
  <si>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</si>
  <si>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</si>
  <si>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Server 2022 Stand-alone Benchmark (Member Server)</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</si>
  <si>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</si>
  <si>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</si>
  <si>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</si>
  <si>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25 March 2026     </t>
    </r>
    <r>
      <rPr>
        <b/>
        <sz val="11"/>
        <color rgb="FF000000"/>
        <rFont val="Calibri"/>
      </rPr>
      <t>Recommendation Count:</t>
    </r>
    <r>
      <rPr>
        <sz val="11"/>
        <color rgb="FF000000"/>
        <rFont val="Calibri"/>
      </rPr>
      <t xml:space="preserve"> 342</t>
    </r>
  </si>
  <si>
    <t>Development Url:</t>
  </si>
  <si>
    <t>https://workbench.cisecurity.org/benchmarks/26062</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</si>
  <si>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</si>
  <si>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</si>
  <si>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</si>
  <si>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Operating Systems</t>
    </r>
    <r>
      <rPr>
        <sz val="11"/>
        <color rgb="FF000000"/>
        <rFont val="Calibri"/>
      </rPr>
      <t xml:space="preserve"> (OS).</t>
    </r>
    <r>
      <rPr>
        <sz val="11"/>
        <color rgb="FF000000"/>
        <rFont val="Calibri"/>
      </rPr>
      <t xml:space="preserve">
</t>
    </r>
    <r>
      <rPr>
        <sz val="11"/>
        <color rgb="FF000000"/>
        <rFont val="Calibri"/>
      </rPr>
      <t xml:space="preserve">This secure configuration guide is based on Server 2022. This secure configuration guide was tested against </t>
    </r>
    <r>
      <rPr>
        <b/>
        <sz val="11"/>
        <color rgb="FF000000"/>
        <rFont val="Calibri"/>
      </rPr>
      <t>Microsoft Windows Server 2022 Datacenter</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2025 Update (25H2) from Official Microsoft Download Center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Please note that all versions of the Windows OS Benchmarks, including Server, need the newest Windows 11 </t>
    </r>
    <r>
      <rPr>
        <sz val="11"/>
        <color rgb="FFFF0000"/>
        <rFont val="Calibri"/>
      </rPr>
      <t>ADMX/ADML</t>
    </r>
    <r>
      <rPr>
        <sz val="11"/>
        <color rgb="FF000000"/>
        <rFont val="Calibri"/>
      </rPr>
      <t xml:space="preserve"> templates, as these templates contain all required GPOs for Benchmark compliance.</t>
    </r>
  </si>
  <si>
    <t>Intended Audience:</t>
  </si>
  <si>
    <r>
      <rPr>
        <sz val="11"/>
        <color rgb="FF000000"/>
        <rFont val="Calibri"/>
      </rPr>
      <t xml:space="preserve">This CIS Benchmark is written for stand-alone systems </t>
    </r>
    <r>
      <rPr>
        <b/>
        <sz val="11"/>
        <color rgb="FF000000"/>
        <rFont val="Calibri"/>
      </rPr>
      <t>only</t>
    </r>
    <r>
      <rPr>
        <sz val="11"/>
        <color rgb="FF000000"/>
        <rFont val="Calibri"/>
      </rPr>
      <t>. Adjustments/tailoring to the benchmark recommendations can be done a number of ways including Local Group Policy Editor, Group Policy Management Console on Windows Server (GPMC), and Microsoft's Local Group Policy Object tool (LGPO).</t>
    </r>
  </si>
  <si>
    <t>Profiles:</t>
  </si>
  <si>
    <r>
      <rPr>
        <b/>
        <sz val="11"/>
        <color rgb="FF240458"/>
        <rFont val="Calibri"/>
      </rPr>
      <t>Level 1 - Member Server</t>
    </r>
  </si>
  <si>
    <r>
      <rPr>
        <sz val="11"/>
        <color rgb="FF000000"/>
        <rFont val="Calibri"/>
      </rPr>
      <t>Items in this profile apply to Member Servers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Items in this profile also apply to Member Servers that have the following Roles enabled:</t>
    </r>
    <r>
      <rPr>
        <sz val="11"/>
        <color rgb="FF000000"/>
        <rFont val="Calibri"/>
      </rPr>
      <t xml:space="preserve">
</t>
    </r>
    <r>
      <rPr>
        <b/>
        <sz val="11"/>
        <color rgb="FF000000"/>
        <rFont val="Calibri"/>
      </rPr>
      <t>•</t>
    </r>
    <r>
      <rPr>
        <sz val="11"/>
        <color rgb="FF000000"/>
        <rFont val="Calibri"/>
      </rPr>
      <t xml:space="preserve">    AD Certificate Services</t>
    </r>
    <r>
      <rPr>
        <sz val="11"/>
        <color rgb="FF000000"/>
        <rFont val="Calibri"/>
      </rPr>
      <t xml:space="preserve">
</t>
    </r>
    <r>
      <rPr>
        <b/>
        <sz val="11"/>
        <color rgb="FF000000"/>
        <rFont val="Calibri"/>
      </rPr>
      <t>•</t>
    </r>
    <r>
      <rPr>
        <sz val="11"/>
        <color rgb="FF000000"/>
        <rFont val="Calibri"/>
      </rPr>
      <t xml:space="preserve">    DHCP Server</t>
    </r>
    <r>
      <rPr>
        <sz val="11"/>
        <color rgb="FF000000"/>
        <rFont val="Calibri"/>
      </rPr>
      <t xml:space="preserve">
</t>
    </r>
    <r>
      <rPr>
        <b/>
        <sz val="11"/>
        <color rgb="FF000000"/>
        <rFont val="Calibri"/>
      </rPr>
      <t>•</t>
    </r>
    <r>
      <rPr>
        <sz val="11"/>
        <color rgb="FF000000"/>
        <rFont val="Calibri"/>
      </rPr>
      <t xml:space="preserve">    DNS Server</t>
    </r>
    <r>
      <rPr>
        <sz val="11"/>
        <color rgb="FF000000"/>
        <rFont val="Calibri"/>
      </rPr>
      <t xml:space="preserve">
</t>
    </r>
    <r>
      <rPr>
        <b/>
        <sz val="11"/>
        <color rgb="FF000000"/>
        <rFont val="Calibri"/>
      </rPr>
      <t>•</t>
    </r>
    <r>
      <rPr>
        <sz val="11"/>
        <color rgb="FF000000"/>
        <rFont val="Calibri"/>
      </rPr>
      <t xml:space="preserve">    File Server</t>
    </r>
    <r>
      <rPr>
        <sz val="11"/>
        <color rgb="FF000000"/>
        <rFont val="Calibri"/>
      </rPr>
      <t xml:space="preserve">
</t>
    </r>
    <r>
      <rPr>
        <b/>
        <sz val="11"/>
        <color rgb="FF000000"/>
        <rFont val="Calibri"/>
      </rPr>
      <t>•</t>
    </r>
    <r>
      <rPr>
        <sz val="11"/>
        <color rgb="FF000000"/>
        <rFont val="Calibri"/>
      </rPr>
      <t xml:space="preserve">    Hyper-V</t>
    </r>
    <r>
      <rPr>
        <sz val="11"/>
        <color rgb="FF000000"/>
        <rFont val="Calibri"/>
      </rPr>
      <t xml:space="preserve">
</t>
    </r>
    <r>
      <rPr>
        <b/>
        <sz val="11"/>
        <color rgb="FF000000"/>
        <rFont val="Calibri"/>
      </rPr>
      <t>•</t>
    </r>
    <r>
      <rPr>
        <sz val="11"/>
        <color rgb="FF000000"/>
        <rFont val="Calibri"/>
      </rPr>
      <t xml:space="preserve">    Network Policy and Access Services</t>
    </r>
    <r>
      <rPr>
        <sz val="11"/>
        <color rgb="FF000000"/>
        <rFont val="Calibri"/>
      </rPr>
      <t xml:space="preserve">
</t>
    </r>
    <r>
      <rPr>
        <b/>
        <sz val="11"/>
        <color rgb="FF000000"/>
        <rFont val="Calibri"/>
      </rPr>
      <t>•</t>
    </r>
    <r>
      <rPr>
        <sz val="11"/>
        <color rgb="FF000000"/>
        <rFont val="Calibri"/>
      </rPr>
      <t xml:space="preserve">    Print Server</t>
    </r>
    <r>
      <rPr>
        <sz val="11"/>
        <color rgb="FF000000"/>
        <rFont val="Calibri"/>
      </rPr>
      <t xml:space="preserve">
</t>
    </r>
    <r>
      <rPr>
        <b/>
        <sz val="11"/>
        <color rgb="FF000000"/>
        <rFont val="Calibri"/>
      </rPr>
      <t>•</t>
    </r>
    <r>
      <rPr>
        <sz val="11"/>
        <color rgb="FF000000"/>
        <rFont val="Calibri"/>
      </rPr>
      <t xml:space="preserve">    Remote Access Services</t>
    </r>
    <r>
      <rPr>
        <sz val="11"/>
        <color rgb="FF000000"/>
        <rFont val="Calibri"/>
      </rPr>
      <t xml:space="preserve">
</t>
    </r>
    <r>
      <rPr>
        <b/>
        <sz val="11"/>
        <color rgb="FF000000"/>
        <rFont val="Calibri"/>
      </rPr>
      <t>•</t>
    </r>
    <r>
      <rPr>
        <sz val="11"/>
        <color rgb="FF000000"/>
        <rFont val="Calibri"/>
      </rPr>
      <t xml:space="preserve">    Remote Desktop Services</t>
    </r>
    <r>
      <rPr>
        <sz val="11"/>
        <color rgb="FF000000"/>
        <rFont val="Calibri"/>
      </rPr>
      <t xml:space="preserve">
</t>
    </r>
    <r>
      <rPr>
        <b/>
        <sz val="11"/>
        <color rgb="FF000000"/>
        <rFont val="Calibri"/>
      </rPr>
      <t>•</t>
    </r>
    <r>
      <rPr>
        <sz val="11"/>
        <color rgb="FF000000"/>
        <rFont val="Calibri"/>
      </rPr>
      <t xml:space="preserve">    Web Server</t>
    </r>
  </si>
  <si>
    <r>
      <rPr>
        <b/>
        <sz val="11"/>
        <color rgb="FF240458"/>
        <rFont val="Calibri"/>
      </rPr>
      <t>Level 2 - Member Server</t>
    </r>
  </si>
  <si>
    <r>
      <rPr>
        <sz val="11"/>
        <color rgb="FF000000"/>
        <rFont val="Calibri"/>
      </rPr>
      <t>This profile extends the "Level 1 - Member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</si>
  <si>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Next Generation Windows Security - Member Server</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</si>
  <si>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or Level 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</si>
  <si>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</si>
  <si>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</si>
  <si>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</si>
  <si>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</si>
  <si>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</si>
  <si>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</si>
  <si>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</si>
  <si>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</si>
  <si>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</si>
  <si>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</si>
  <si>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</si>
  <si>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</si>
  <si>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</si>
  <si>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</si>
  <si>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</si>
  <si>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</si>
  <si>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</si>
  <si>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</si>
  <si>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</si>
  <si>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</si>
  <si>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</si>
  <si>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</si>
  <si>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</si>
  <si>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</si>
  <si>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</si>
  <si>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</si>
  <si>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</si>
  <si>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</si>
  <si>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</si>
  <si>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</si>
  <si>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</si>
  <si>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</si>
  <si>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</si>
  <si>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</si>
  <si>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</si>
  <si>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</si>
  <si>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</si>
  <si>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</si>
  <si>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</si>
  <si>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</si>
  <si>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</si>
  <si>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</si>
  <si>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Server 2022 Stand-alone Benchmark (Member Server)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</si>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</sst>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7BD-4D59-BB11-6780146D396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7BD-4D59-BB11-6780146D396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342</c:v>
                </c:pt>
              </c:numCache>
            </c:numRef>
          </c:val>
          <c:extLst>
            <c:ext xmlns:c16="http://schemas.microsoft.com/office/drawing/2014/chart" uri="{C3380CC4-5D6E-409C-BE32-E72D297353CC}">
              <c16:uniqueId val="{00000002-07BD-4D59-BB11-6780146D396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A25A-44A5-8DDD-8C0DCBCCEF1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A25A-44A5-8DDD-8C0DCBCCEF1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Dashboard!$E$29:$E$31</c:f>
              <c:numCache>
                <c:formatCode>General</c:formatCode>
                <c:ptCount val="3"/>
                <c:pt idx="0">
                  <c:v>265</c:v>
                </c:pt>
                <c:pt idx="1">
                  <c:v>70</c:v>
                </c:pt>
                <c:pt idx="2">
                  <c:v>7</c:v>
                </c:pt>
              </c:numCache>
            </c:numRef>
          </c:val>
          <c:extLst>
            <c:ext xmlns:c16="http://schemas.microsoft.com/office/drawing/2014/chart" uri="{C3380CC4-5D6E-409C-BE32-E72D297353CC}">
              <c16:uniqueId val="{00000002-A25A-44A5-8DDD-8C0DCBCCEF1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2C9-45E1-A82B-72934298E62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2C9-45E1-A82B-72934298E62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342</c:v>
                </c:pt>
              </c:numCache>
            </c:numRef>
          </c:val>
          <c:extLst>
            <c:ext xmlns:c16="http://schemas.microsoft.com/office/drawing/2014/chart" uri="{C3380CC4-5D6E-409C-BE32-E72D297353CC}">
              <c16:uniqueId val="{00000002-22C9-45E1-A82B-72934298E62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A6C8-4A21-BDFE-6437A766518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A6C8-4A21-BDFE-6437A766518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340</c:v>
                </c:pt>
                <c:pt idx="1">
                  <c:v>2</c:v>
                </c:pt>
              </c:numCache>
            </c:numRef>
          </c:val>
          <c:extLst>
            <c:ext xmlns:c16="http://schemas.microsoft.com/office/drawing/2014/chart" uri="{C3380CC4-5D6E-409C-BE32-E72D297353CC}">
              <c16:uniqueId val="{00000002-A6C8-4A21-BDFE-6437A766518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02C-4CFC-8D80-7EB866DCF6E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02C-4CFC-8D80-7EB866DCF6E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342</c:v>
                </c:pt>
              </c:numCache>
            </c:numRef>
          </c:val>
          <c:extLst>
            <c:ext xmlns:c16="http://schemas.microsoft.com/office/drawing/2014/chart" uri="{C3380CC4-5D6E-409C-BE32-E72D297353CC}">
              <c16:uniqueId val="{00000002-302C-4CFC-8D80-7EB866DCF6E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832-4B71-A2E7-9B448F98B32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832-4B71-A2E7-9B448F98B32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342</c:v>
                </c:pt>
              </c:numCache>
            </c:numRef>
          </c:val>
          <c:extLst>
            <c:ext xmlns:c16="http://schemas.microsoft.com/office/drawing/2014/chart" uri="{C3380CC4-5D6E-409C-BE32-E72D297353CC}">
              <c16:uniqueId val="{00000002-7832-4B71-A2E7-9B448F98B3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A17-4BE8-8AA6-50A07C3310B8}"/>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A17-4BE8-8AA6-50A07C3310B8}"/>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A17-4BE8-8AA6-50A07C3310B8}"/>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A17-4BE8-8AA6-50A07C3310B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74D-495B-944C-2E75C533B3D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0ust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lq0o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wb4gb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cvtcb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fxr2c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pdaej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leza0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phnr2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43">
  <autoFilter ref="A1:Q34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606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2268</v>
      </c>
    </row>
    <row r="3" spans="2:3" ht="15" customHeight="1" x14ac:dyDescent="0.35"/>
    <row r="4" spans="2:3" ht="58" x14ac:dyDescent="0.35">
      <c r="B4" s="20" t="s">
        <v>2269</v>
      </c>
      <c r="C4" s="21" t="s">
        <v>2270</v>
      </c>
    </row>
    <row r="5" spans="2:3" x14ac:dyDescent="0.35">
      <c r="C5" s="21" t="s">
        <v>2271</v>
      </c>
    </row>
    <row r="6" spans="2:3" x14ac:dyDescent="0.35">
      <c r="C6" s="18" t="s">
        <v>2272</v>
      </c>
    </row>
    <row r="7" spans="2:3" ht="10" customHeight="1" x14ac:dyDescent="0.35"/>
    <row r="8" spans="2:3" ht="232" x14ac:dyDescent="0.35">
      <c r="B8" s="22" t="s">
        <v>2273</v>
      </c>
      <c r="C8" s="21" t="s">
        <v>2274</v>
      </c>
    </row>
    <row r="9" spans="2:3" ht="10" customHeight="1" x14ac:dyDescent="0.35"/>
    <row r="10" spans="2:3" ht="35" customHeight="1" x14ac:dyDescent="0.35">
      <c r="B10" s="22" t="s">
        <v>2275</v>
      </c>
      <c r="C10" s="21" t="s">
        <v>2276</v>
      </c>
    </row>
    <row r="11" spans="2:3" ht="75" customHeight="1" x14ac:dyDescent="0.35">
      <c r="B11" s="18" t="s">
        <v>25</v>
      </c>
      <c r="C11" s="21" t="s">
        <v>2277</v>
      </c>
    </row>
    <row r="12" spans="2:3" ht="47" customHeight="1" x14ac:dyDescent="0.35">
      <c r="B12" s="18" t="s">
        <v>25</v>
      </c>
      <c r="C12" s="21" t="s">
        <v>2278</v>
      </c>
    </row>
    <row r="13" spans="2:3" ht="35" customHeight="1" x14ac:dyDescent="0.35">
      <c r="B13" s="18" t="s">
        <v>25</v>
      </c>
      <c r="C13" s="21" t="s">
        <v>2279</v>
      </c>
    </row>
    <row r="14" spans="2:3" ht="32" customHeight="1" x14ac:dyDescent="0.35">
      <c r="B14" s="18" t="s">
        <v>25</v>
      </c>
      <c r="C14" s="21" t="s">
        <v>2280</v>
      </c>
    </row>
    <row r="15" spans="2:3" ht="30" customHeight="1" x14ac:dyDescent="0.35">
      <c r="B15" s="18" t="s">
        <v>25</v>
      </c>
      <c r="C15" s="21" t="s">
        <v>2281</v>
      </c>
    </row>
    <row r="16" spans="2:3" ht="10" customHeight="1" x14ac:dyDescent="0.35"/>
    <row r="17" spans="1:3" ht="145" customHeight="1" x14ac:dyDescent="0.35">
      <c r="B17" s="22" t="s">
        <v>2282</v>
      </c>
      <c r="C17" s="21" t="s">
        <v>2283</v>
      </c>
    </row>
    <row r="18" spans="1:3" ht="10" customHeight="1" x14ac:dyDescent="0.35"/>
    <row r="19" spans="1:3" ht="3" customHeight="1" x14ac:dyDescent="0.35">
      <c r="B19" s="23"/>
      <c r="C19" s="23"/>
    </row>
    <row r="20" spans="1:3" ht="12" customHeight="1" x14ac:dyDescent="0.35"/>
    <row r="21" spans="1:3" ht="35" customHeight="1" x14ac:dyDescent="0.35">
      <c r="A21" s="25"/>
      <c r="B21" s="26" t="s">
        <v>2284</v>
      </c>
      <c r="C21" s="27" t="s">
        <v>2285</v>
      </c>
    </row>
    <row r="22" spans="1:3" ht="18" customHeight="1" x14ac:dyDescent="0.35">
      <c r="A22" s="25"/>
      <c r="B22" s="25" t="s">
        <v>25</v>
      </c>
      <c r="C22" s="27" t="s">
        <v>2286</v>
      </c>
    </row>
    <row r="23" spans="1:3" ht="18" customHeight="1" x14ac:dyDescent="0.35">
      <c r="A23" s="25"/>
      <c r="B23" s="25" t="s">
        <v>25</v>
      </c>
      <c r="C23" s="27" t="s">
        <v>2287</v>
      </c>
    </row>
    <row r="24" spans="1:3" ht="18" customHeight="1" x14ac:dyDescent="0.35">
      <c r="A24" s="25"/>
      <c r="B24" s="25" t="s">
        <v>25</v>
      </c>
      <c r="C24" s="27" t="s">
        <v>2288</v>
      </c>
    </row>
    <row r="25" spans="1:3" ht="18" customHeight="1" x14ac:dyDescent="0.35">
      <c r="A25" s="25"/>
      <c r="B25" s="25" t="s">
        <v>25</v>
      </c>
      <c r="C25" s="27" t="s">
        <v>2289</v>
      </c>
    </row>
    <row r="26" spans="1:3" ht="18" customHeight="1" x14ac:dyDescent="0.35">
      <c r="A26" s="25"/>
      <c r="B26" s="25" t="s">
        <v>25</v>
      </c>
      <c r="C26" s="27" t="s">
        <v>2290</v>
      </c>
    </row>
    <row r="27" spans="1:3" ht="18" customHeight="1" x14ac:dyDescent="0.35">
      <c r="A27" s="25"/>
      <c r="B27" s="25" t="s">
        <v>25</v>
      </c>
      <c r="C27" s="27" t="s">
        <v>2291</v>
      </c>
    </row>
    <row r="28" spans="1:3" ht="18" customHeight="1" x14ac:dyDescent="0.35">
      <c r="A28" s="25"/>
      <c r="B28" s="25" t="s">
        <v>25</v>
      </c>
      <c r="C28" s="27" t="s">
        <v>2292</v>
      </c>
    </row>
    <row r="29" spans="1:3" ht="18" customHeight="1" x14ac:dyDescent="0.35">
      <c r="A29" s="25"/>
      <c r="B29" s="25" t="s">
        <v>25</v>
      </c>
      <c r="C29" s="27" t="s">
        <v>2293</v>
      </c>
    </row>
    <row r="30" spans="1:3" ht="44" customHeight="1" x14ac:dyDescent="0.35">
      <c r="A30" s="25"/>
      <c r="B30" s="25" t="s">
        <v>25</v>
      </c>
      <c r="C30" s="28" t="s">
        <v>2294</v>
      </c>
    </row>
    <row r="31" spans="1:3" ht="10" customHeight="1" x14ac:dyDescent="0.35"/>
    <row r="32" spans="1:3" ht="3" customHeight="1" x14ac:dyDescent="0.35">
      <c r="B32" s="23"/>
      <c r="C32" s="23"/>
    </row>
    <row r="33" spans="2:3" ht="12" customHeight="1" x14ac:dyDescent="0.35"/>
    <row r="34" spans="2:3" ht="24" customHeight="1" x14ac:dyDescent="0.35">
      <c r="B34" s="29" t="s">
        <v>2295</v>
      </c>
      <c r="C34" s="30" t="s">
        <v>2296</v>
      </c>
    </row>
    <row r="35" spans="2:3" ht="18.5" x14ac:dyDescent="0.35">
      <c r="B35" s="29" t="s">
        <v>2297</v>
      </c>
      <c r="C35" s="31" t="s">
        <v>2298</v>
      </c>
    </row>
    <row r="36" spans="2:3" ht="27" customHeight="1" x14ac:dyDescent="0.35">
      <c r="B36" s="32" t="s">
        <v>2299</v>
      </c>
      <c r="C36" s="24" t="s">
        <v>2300</v>
      </c>
    </row>
    <row r="37" spans="2:3" x14ac:dyDescent="0.35">
      <c r="B37" s="29" t="s">
        <v>2301</v>
      </c>
      <c r="C37" s="33" t="s">
        <v>2302</v>
      </c>
    </row>
    <row r="38" spans="2:3" x14ac:dyDescent="0.35">
      <c r="B38" s="29" t="s">
        <v>2303</v>
      </c>
      <c r="C38" s="33" t="s">
        <v>2304</v>
      </c>
    </row>
    <row r="39" spans="2:3" ht="10" customHeight="1" x14ac:dyDescent="0.35"/>
    <row r="40" spans="2:3" ht="217.5" x14ac:dyDescent="0.35">
      <c r="B40" s="29" t="s">
        <v>2305</v>
      </c>
      <c r="C40" s="34" t="s">
        <v>2306</v>
      </c>
    </row>
    <row r="42" spans="2:3" ht="43.5" x14ac:dyDescent="0.35">
      <c r="B42" s="29" t="s">
        <v>2307</v>
      </c>
      <c r="C42" s="21" t="s">
        <v>2308</v>
      </c>
    </row>
    <row r="43" spans="2:3" ht="10" customHeight="1" x14ac:dyDescent="0.35"/>
    <row r="44" spans="2:3" x14ac:dyDescent="0.35">
      <c r="B44" s="29" t="s">
        <v>2309</v>
      </c>
      <c r="C44" s="35" t="s">
        <v>2310</v>
      </c>
    </row>
    <row r="45" spans="2:3" ht="261" x14ac:dyDescent="0.35">
      <c r="C45" s="21" t="s">
        <v>2311</v>
      </c>
    </row>
    <row r="47" spans="2:3" x14ac:dyDescent="0.35">
      <c r="C47" s="35" t="s">
        <v>2312</v>
      </c>
    </row>
    <row r="48" spans="2:3" ht="87" x14ac:dyDescent="0.35">
      <c r="C48" s="21" t="s">
        <v>2313</v>
      </c>
    </row>
    <row r="50" spans="2:3" x14ac:dyDescent="0.35">
      <c r="C50" s="35" t="s">
        <v>2314</v>
      </c>
    </row>
    <row r="51" spans="2:3" ht="72.5" x14ac:dyDescent="0.35">
      <c r="C51" s="21" t="s">
        <v>2315</v>
      </c>
    </row>
    <row r="52" spans="2:3" ht="10" customHeight="1" x14ac:dyDescent="0.35"/>
    <row r="53" spans="2:3" ht="3" customHeight="1" x14ac:dyDescent="0.35">
      <c r="B53" s="23"/>
      <c r="C53" s="23"/>
    </row>
    <row r="54" spans="2:3" ht="12" customHeight="1" x14ac:dyDescent="0.35"/>
    <row r="55" spans="2:3" ht="130.5" x14ac:dyDescent="0.35">
      <c r="B55" s="20" t="s">
        <v>2316</v>
      </c>
      <c r="C55" s="21" t="s">
        <v>2317</v>
      </c>
    </row>
    <row r="56" spans="2:3" ht="6" customHeight="1" x14ac:dyDescent="0.35"/>
    <row r="57" spans="2:3" ht="217.5" x14ac:dyDescent="0.35">
      <c r="C57" s="21" t="s">
        <v>2318</v>
      </c>
    </row>
    <row r="58" spans="2:3" ht="6" customHeight="1" x14ac:dyDescent="0.35"/>
    <row r="59" spans="2:3" ht="43.5" x14ac:dyDescent="0.35">
      <c r="C59" s="21" t="s">
        <v>2319</v>
      </c>
    </row>
    <row r="60" spans="2:3" ht="10" customHeight="1" x14ac:dyDescent="0.35"/>
    <row r="61" spans="2:3" ht="3" customHeight="1" x14ac:dyDescent="0.35">
      <c r="B61" s="23"/>
      <c r="C61" s="23"/>
    </row>
    <row r="62" spans="2:3" ht="12" customHeight="1" x14ac:dyDescent="0.35"/>
    <row r="63" spans="2:3" ht="145" x14ac:dyDescent="0.35">
      <c r="B63" s="20" t="s">
        <v>2320</v>
      </c>
      <c r="C63" s="21" t="s">
        <v>2321</v>
      </c>
    </row>
    <row r="64" spans="2:3" ht="6" customHeight="1" x14ac:dyDescent="0.35"/>
    <row r="65" spans="2:3" ht="203" x14ac:dyDescent="0.35">
      <c r="C65" s="21" t="s">
        <v>2322</v>
      </c>
    </row>
    <row r="66" spans="2:3" ht="6" customHeight="1" x14ac:dyDescent="0.35"/>
    <row r="67" spans="2:3" ht="43.5" x14ac:dyDescent="0.35">
      <c r="C67" s="21" t="s">
        <v>2323</v>
      </c>
    </row>
    <row r="68" spans="2:3" ht="10" customHeight="1" x14ac:dyDescent="0.35"/>
    <row r="69" spans="2:3" ht="3" customHeight="1" x14ac:dyDescent="0.35">
      <c r="B69" s="23"/>
      <c r="C69" s="23"/>
    </row>
    <row r="70" spans="2:3" ht="12" customHeight="1" x14ac:dyDescent="0.35"/>
    <row r="71" spans="2:3" ht="101.5" x14ac:dyDescent="0.35">
      <c r="B71" s="20" t="s">
        <v>2324</v>
      </c>
      <c r="C71" s="21" t="s">
        <v>2325</v>
      </c>
    </row>
    <row r="72" spans="2:3" ht="6" customHeight="1" x14ac:dyDescent="0.35"/>
    <row r="73" spans="2:3" ht="145" x14ac:dyDescent="0.35">
      <c r="C73" s="21" t="s">
        <v>2326</v>
      </c>
    </row>
    <row r="74" spans="2:3" ht="6" customHeight="1" x14ac:dyDescent="0.35"/>
    <row r="75" spans="2:3" ht="43.5" x14ac:dyDescent="0.35">
      <c r="C75" s="21" t="s">
        <v>2327</v>
      </c>
    </row>
    <row r="76" spans="2:3" ht="10" customHeight="1" x14ac:dyDescent="0.35"/>
    <row r="77" spans="2:3" ht="3" customHeight="1" x14ac:dyDescent="0.35">
      <c r="B77" s="23"/>
      <c r="C77" s="23"/>
    </row>
    <row r="78" spans="2:3" ht="12" customHeight="1" x14ac:dyDescent="0.35"/>
    <row r="79" spans="2:3" ht="26" customHeight="1" x14ac:dyDescent="0.35">
      <c r="B79" s="36" t="s">
        <v>2328</v>
      </c>
    </row>
    <row r="80" spans="2:3" ht="8" customHeight="1" x14ac:dyDescent="0.35"/>
    <row r="81" spans="2:3" ht="20" customHeight="1" x14ac:dyDescent="0.35">
      <c r="B81" s="29" t="s">
        <v>2329</v>
      </c>
      <c r="C81" s="37" t="s">
        <v>2330</v>
      </c>
    </row>
    <row r="82" spans="2:3" ht="116" x14ac:dyDescent="0.35">
      <c r="C82" s="21" t="s">
        <v>2331</v>
      </c>
    </row>
    <row r="83" spans="2:3" ht="10" customHeight="1" x14ac:dyDescent="0.35"/>
    <row r="84" spans="2:3" ht="20" customHeight="1" x14ac:dyDescent="0.35">
      <c r="B84" s="29" t="s">
        <v>2332</v>
      </c>
      <c r="C84" s="37" t="s">
        <v>2333</v>
      </c>
    </row>
    <row r="85" spans="2:3" ht="116" x14ac:dyDescent="0.35">
      <c r="C85" s="21" t="s">
        <v>2334</v>
      </c>
    </row>
    <row r="86" spans="2:3" ht="10" customHeight="1" x14ac:dyDescent="0.35"/>
    <row r="87" spans="2:3" ht="20" customHeight="1" x14ac:dyDescent="0.35">
      <c r="B87" s="29" t="s">
        <v>2335</v>
      </c>
      <c r="C87" s="37" t="s">
        <v>2336</v>
      </c>
    </row>
    <row r="88" spans="2:3" ht="130.5" x14ac:dyDescent="0.35">
      <c r="C88" s="21" t="s">
        <v>2337</v>
      </c>
    </row>
    <row r="89" spans="2:3" ht="10" customHeight="1" x14ac:dyDescent="0.35"/>
    <row r="90" spans="2:3" ht="20" customHeight="1" x14ac:dyDescent="0.35">
      <c r="B90" s="29" t="s">
        <v>2338</v>
      </c>
      <c r="C90" s="37" t="s">
        <v>2339</v>
      </c>
    </row>
    <row r="91" spans="2:3" ht="130.5" x14ac:dyDescent="0.35">
      <c r="C91" s="21" t="s">
        <v>2340</v>
      </c>
    </row>
    <row r="92" spans="2:3" ht="10" customHeight="1" x14ac:dyDescent="0.35"/>
    <row r="93" spans="2:3" ht="20" customHeight="1" x14ac:dyDescent="0.35">
      <c r="B93" s="29" t="s">
        <v>2341</v>
      </c>
      <c r="C93" s="37" t="s">
        <v>2342</v>
      </c>
    </row>
    <row r="94" spans="2:3" ht="116" x14ac:dyDescent="0.35">
      <c r="C94" s="21" t="s">
        <v>2343</v>
      </c>
    </row>
    <row r="95" spans="2:3" ht="10" customHeight="1" x14ac:dyDescent="0.35"/>
    <row r="96" spans="2:3" ht="20" customHeight="1" x14ac:dyDescent="0.35">
      <c r="B96" s="29" t="s">
        <v>2344</v>
      </c>
      <c r="C96" s="37" t="s">
        <v>2345</v>
      </c>
    </row>
    <row r="97" spans="2:3" ht="116" x14ac:dyDescent="0.35">
      <c r="C97" s="21" t="s">
        <v>2346</v>
      </c>
    </row>
    <row r="98" spans="2:3" ht="10" customHeight="1" x14ac:dyDescent="0.35"/>
    <row r="99" spans="2:3" ht="20" customHeight="1" x14ac:dyDescent="0.35">
      <c r="B99" s="29" t="s">
        <v>2347</v>
      </c>
      <c r="C99" s="37" t="s">
        <v>2348</v>
      </c>
    </row>
    <row r="100" spans="2:3" ht="130.5" x14ac:dyDescent="0.35">
      <c r="C100" s="21" t="s">
        <v>2349</v>
      </c>
    </row>
    <row r="101" spans="2:3" ht="10" customHeight="1" x14ac:dyDescent="0.35"/>
    <row r="102" spans="2:3" ht="20" customHeight="1" x14ac:dyDescent="0.35">
      <c r="B102" s="29" t="s">
        <v>2350</v>
      </c>
      <c r="C102" s="37" t="s">
        <v>2351</v>
      </c>
    </row>
    <row r="103" spans="2:3" ht="203" x14ac:dyDescent="0.35">
      <c r="C103" s="21" t="s">
        <v>2352</v>
      </c>
    </row>
    <row r="104" spans="2:3" ht="10" customHeight="1" x14ac:dyDescent="0.35"/>
    <row r="107" spans="2:3" ht="32" customHeight="1" x14ac:dyDescent="0.35">
      <c r="B107" s="288" t="s">
        <v>2267</v>
      </c>
      <c r="C107" s="288"/>
    </row>
  </sheetData>
  <sheetProtection password="90EA" sheet="1"/>
  <mergeCells count="1">
    <mergeCell ref="B107:C107"/>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5032</v>
      </c>
      <c r="B1" s="230" t="s">
        <v>1</v>
      </c>
      <c r="C1" s="230" t="s">
        <v>2513</v>
      </c>
      <c r="D1" s="230" t="s">
        <v>2514</v>
      </c>
      <c r="E1" s="230" t="s">
        <v>2519</v>
      </c>
      <c r="F1" s="230" t="s">
        <v>2520</v>
      </c>
      <c r="G1" s="230" t="s">
        <v>2521</v>
      </c>
      <c r="H1" s="230" t="s">
        <v>2522</v>
      </c>
      <c r="I1" s="230" t="s">
        <v>2523</v>
      </c>
      <c r="J1" s="230" t="s">
        <v>2524</v>
      </c>
      <c r="K1" s="230" t="s">
        <v>2525</v>
      </c>
      <c r="L1" s="230" t="s">
        <v>2526</v>
      </c>
      <c r="M1" s="230" t="s">
        <v>2527</v>
      </c>
      <c r="N1" s="230" t="s">
        <v>2528</v>
      </c>
      <c r="O1" s="230" t="s">
        <v>2529</v>
      </c>
      <c r="P1" s="230" t="s">
        <v>2530</v>
      </c>
      <c r="Q1" s="230" t="s">
        <v>2531</v>
      </c>
      <c r="R1" s="230" t="s">
        <v>2532</v>
      </c>
      <c r="S1" s="230" t="s">
        <v>2533</v>
      </c>
      <c r="T1" s="230" t="s">
        <v>2534</v>
      </c>
      <c r="U1" s="230" t="s">
        <v>2535</v>
      </c>
      <c r="V1" s="230" t="s">
        <v>2536</v>
      </c>
      <c r="W1" s="230" t="s">
        <v>2537</v>
      </c>
      <c r="X1" s="230" t="s">
        <v>2538</v>
      </c>
      <c r="Y1" s="230" t="s">
        <v>2539</v>
      </c>
      <c r="Z1" s="230" t="s">
        <v>2540</v>
      </c>
      <c r="AA1" s="230" t="s">
        <v>2541</v>
      </c>
      <c r="AB1" s="230" t="s">
        <v>2542</v>
      </c>
      <c r="AC1" s="230" t="s">
        <v>2543</v>
      </c>
      <c r="AD1" s="230" t="s">
        <v>2544</v>
      </c>
      <c r="AE1" s="230" t="s">
        <v>2545</v>
      </c>
      <c r="AF1" s="230" t="s">
        <v>2546</v>
      </c>
      <c r="AG1" s="230" t="s">
        <v>2547</v>
      </c>
      <c r="AH1" s="230" t="s">
        <v>2548</v>
      </c>
      <c r="AI1" s="230" t="s">
        <v>2549</v>
      </c>
      <c r="AJ1" s="230" t="s">
        <v>2550</v>
      </c>
      <c r="AK1" s="230" t="s">
        <v>2551</v>
      </c>
      <c r="AL1" s="230" t="s">
        <v>2552</v>
      </c>
      <c r="AM1" s="230" t="s">
        <v>2553</v>
      </c>
      <c r="AN1" s="230" t="s">
        <v>2554</v>
      </c>
      <c r="AO1" s="230" t="s">
        <v>2555</v>
      </c>
      <c r="AP1" s="230" t="s">
        <v>2556</v>
      </c>
      <c r="AQ1" s="230" t="s">
        <v>2557</v>
      </c>
      <c r="AR1" s="230" t="s">
        <v>2558</v>
      </c>
      <c r="AS1" s="231" t="s">
        <v>2559</v>
      </c>
    </row>
    <row r="2" spans="1:45" ht="60" customHeight="1" outlineLevel="1" x14ac:dyDescent="0.35">
      <c r="A2" s="223" t="s">
        <v>5033</v>
      </c>
      <c r="B2" s="210" t="s">
        <v>5034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5033</v>
      </c>
      <c r="B3" s="211" t="s">
        <v>5035</v>
      </c>
      <c r="C3" s="212" t="s">
        <v>5036</v>
      </c>
      <c r="D3" s="214" t="s">
        <v>5037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5033</v>
      </c>
      <c r="B4" s="211" t="s">
        <v>5038</v>
      </c>
      <c r="C4" s="212" t="s">
        <v>5039</v>
      </c>
      <c r="D4" s="214" t="s">
        <v>5040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5033</v>
      </c>
      <c r="B5" s="211" t="s">
        <v>5041</v>
      </c>
      <c r="C5" s="212" t="s">
        <v>5042</v>
      </c>
      <c r="D5" s="214" t="s">
        <v>5043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5033</v>
      </c>
      <c r="B6" s="211" t="s">
        <v>5044</v>
      </c>
      <c r="C6" s="212" t="s">
        <v>5045</v>
      </c>
      <c r="D6" s="214" t="s">
        <v>5046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5033</v>
      </c>
      <c r="B7" s="211" t="s">
        <v>5047</v>
      </c>
      <c r="C7" s="212" t="s">
        <v>5048</v>
      </c>
      <c r="D7" s="214" t="s">
        <v>5049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5033</v>
      </c>
      <c r="B8" s="211" t="s">
        <v>5050</v>
      </c>
      <c r="C8" s="212" t="s">
        <v>5051</v>
      </c>
      <c r="D8" s="214" t="s">
        <v>5052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5033</v>
      </c>
      <c r="B9" s="211" t="s">
        <v>5053</v>
      </c>
      <c r="C9" s="212" t="s">
        <v>5054</v>
      </c>
      <c r="D9" s="214" t="s">
        <v>5055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5033</v>
      </c>
      <c r="B10" s="211" t="s">
        <v>5056</v>
      </c>
      <c r="C10" s="212" t="s">
        <v>5057</v>
      </c>
      <c r="D10" s="214" t="s">
        <v>5058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5033</v>
      </c>
      <c r="B11" s="211" t="s">
        <v>5059</v>
      </c>
      <c r="C11" s="212" t="s">
        <v>5060</v>
      </c>
      <c r="D11" s="214" t="s">
        <v>5061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5033</v>
      </c>
      <c r="B12" s="211" t="s">
        <v>5062</v>
      </c>
      <c r="C12" s="212" t="s">
        <v>5063</v>
      </c>
      <c r="D12" s="214" t="s">
        <v>5064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5033</v>
      </c>
      <c r="B13" s="211" t="s">
        <v>5065</v>
      </c>
      <c r="C13" s="212" t="s">
        <v>5066</v>
      </c>
      <c r="D13" s="214" t="s">
        <v>5067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5033</v>
      </c>
      <c r="B14" s="211" t="s">
        <v>5068</v>
      </c>
      <c r="C14" s="212" t="s">
        <v>5069</v>
      </c>
      <c r="D14" s="214" t="s">
        <v>5070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5033</v>
      </c>
      <c r="B15" s="211" t="s">
        <v>5071</v>
      </c>
      <c r="C15" s="212" t="s">
        <v>5072</v>
      </c>
      <c r="D15" s="214" t="s">
        <v>5073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5033</v>
      </c>
      <c r="B16" s="211" t="s">
        <v>5074</v>
      </c>
      <c r="C16" s="212" t="s">
        <v>5075</v>
      </c>
      <c r="D16" s="214" t="s">
        <v>5076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5033</v>
      </c>
      <c r="B17" s="211" t="s">
        <v>5077</v>
      </c>
      <c r="C17" s="212" t="s">
        <v>5078</v>
      </c>
      <c r="D17" s="214" t="s">
        <v>5079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5033</v>
      </c>
      <c r="B18" s="211" t="s">
        <v>5080</v>
      </c>
      <c r="C18" s="212" t="s">
        <v>5081</v>
      </c>
      <c r="D18" s="214" t="s">
        <v>5082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5033</v>
      </c>
      <c r="B19" s="211" t="s">
        <v>5083</v>
      </c>
      <c r="C19" s="212" t="s">
        <v>5084</v>
      </c>
      <c r="D19" s="214" t="s">
        <v>5085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5033</v>
      </c>
      <c r="B20" s="211" t="s">
        <v>5086</v>
      </c>
      <c r="C20" s="212" t="s">
        <v>5087</v>
      </c>
      <c r="D20" s="214" t="s">
        <v>5088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5033</v>
      </c>
      <c r="B21" s="211" t="s">
        <v>5089</v>
      </c>
      <c r="C21" s="212" t="s">
        <v>5090</v>
      </c>
      <c r="D21" s="214" t="s">
        <v>5091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5033</v>
      </c>
      <c r="B22" s="211" t="s">
        <v>5092</v>
      </c>
      <c r="C22" s="212" t="s">
        <v>5093</v>
      </c>
      <c r="D22" s="214" t="s">
        <v>5094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5033</v>
      </c>
      <c r="B23" s="211" t="s">
        <v>5095</v>
      </c>
      <c r="C23" s="212" t="s">
        <v>5096</v>
      </c>
      <c r="D23" s="214" t="s">
        <v>5097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5033</v>
      </c>
      <c r="B24" s="211" t="s">
        <v>5098</v>
      </c>
      <c r="C24" s="212" t="s">
        <v>5099</v>
      </c>
      <c r="D24" s="214" t="s">
        <v>5100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5033</v>
      </c>
      <c r="B25" s="211" t="s">
        <v>5101</v>
      </c>
      <c r="C25" s="212" t="s">
        <v>5102</v>
      </c>
      <c r="D25" s="214" t="s">
        <v>5103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5033</v>
      </c>
      <c r="B26" s="211" t="s">
        <v>5104</v>
      </c>
      <c r="C26" s="212" t="s">
        <v>5105</v>
      </c>
      <c r="D26" s="214" t="s">
        <v>5106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5033</v>
      </c>
      <c r="B27" s="211" t="s">
        <v>5107</v>
      </c>
      <c r="C27" s="212" t="s">
        <v>5108</v>
      </c>
      <c r="D27" s="214" t="s">
        <v>5109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5033</v>
      </c>
      <c r="B28" s="211" t="s">
        <v>5110</v>
      </c>
      <c r="C28" s="212" t="s">
        <v>5111</v>
      </c>
      <c r="D28" s="214" t="s">
        <v>5112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5033</v>
      </c>
      <c r="B29" s="211" t="s">
        <v>5113</v>
      </c>
      <c r="C29" s="212" t="s">
        <v>5114</v>
      </c>
      <c r="D29" s="214" t="s">
        <v>5115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5033</v>
      </c>
      <c r="B30" s="211" t="s">
        <v>5116</v>
      </c>
      <c r="C30" s="212" t="s">
        <v>5117</v>
      </c>
      <c r="D30" s="214" t="s">
        <v>5118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5033</v>
      </c>
      <c r="B31" s="211" t="s">
        <v>5119</v>
      </c>
      <c r="C31" s="212" t="s">
        <v>5120</v>
      </c>
      <c r="D31" s="214" t="s">
        <v>5121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5033</v>
      </c>
      <c r="B32" s="211" t="s">
        <v>5122</v>
      </c>
      <c r="C32" s="212" t="s">
        <v>5123</v>
      </c>
      <c r="D32" s="214" t="s">
        <v>5124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5033</v>
      </c>
      <c r="B33" s="211" t="s">
        <v>5125</v>
      </c>
      <c r="C33" s="212" t="s">
        <v>5126</v>
      </c>
      <c r="D33" s="214" t="s">
        <v>5127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5033</v>
      </c>
      <c r="B34" s="211" t="s">
        <v>5128</v>
      </c>
      <c r="C34" s="212" t="s">
        <v>5129</v>
      </c>
      <c r="D34" s="214" t="s">
        <v>5130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5033</v>
      </c>
      <c r="B35" s="211" t="s">
        <v>5131</v>
      </c>
      <c r="C35" s="212" t="s">
        <v>5132</v>
      </c>
      <c r="D35" s="214" t="s">
        <v>5133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5033</v>
      </c>
      <c r="B36" s="211" t="s">
        <v>5134</v>
      </c>
      <c r="C36" s="212" t="s">
        <v>5135</v>
      </c>
      <c r="D36" s="214" t="s">
        <v>5136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5033</v>
      </c>
      <c r="B37" s="211" t="s">
        <v>5137</v>
      </c>
      <c r="C37" s="212" t="s">
        <v>5138</v>
      </c>
      <c r="D37" s="214" t="s">
        <v>5139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5033</v>
      </c>
      <c r="B38" s="211" t="s">
        <v>5140</v>
      </c>
      <c r="C38" s="212" t="s">
        <v>5141</v>
      </c>
      <c r="D38" s="214" t="s">
        <v>5142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5033</v>
      </c>
      <c r="B39" s="211" t="s">
        <v>5143</v>
      </c>
      <c r="C39" s="212" t="s">
        <v>5144</v>
      </c>
      <c r="D39" s="214" t="s">
        <v>5145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5146</v>
      </c>
      <c r="B40" s="210" t="s">
        <v>5147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5146</v>
      </c>
      <c r="B41" s="211" t="s">
        <v>5148</v>
      </c>
      <c r="C41" s="212" t="s">
        <v>5149</v>
      </c>
      <c r="D41" s="214" t="s">
        <v>5150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5146</v>
      </c>
      <c r="B42" s="211" t="s">
        <v>5151</v>
      </c>
      <c r="C42" s="212" t="s">
        <v>5152</v>
      </c>
      <c r="D42" s="214" t="s">
        <v>5153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5146</v>
      </c>
      <c r="B43" s="211" t="s">
        <v>5154</v>
      </c>
      <c r="C43" s="212" t="s">
        <v>5155</v>
      </c>
      <c r="D43" s="214" t="s">
        <v>5156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5146</v>
      </c>
      <c r="B44" s="211" t="s">
        <v>5157</v>
      </c>
      <c r="C44" s="212" t="s">
        <v>5158</v>
      </c>
      <c r="D44" s="214" t="s">
        <v>5159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5146</v>
      </c>
      <c r="B45" s="211" t="s">
        <v>5160</v>
      </c>
      <c r="C45" s="212" t="s">
        <v>5161</v>
      </c>
      <c r="D45" s="214" t="s">
        <v>5162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5146</v>
      </c>
      <c r="B46" s="211" t="s">
        <v>5163</v>
      </c>
      <c r="C46" s="212" t="s">
        <v>5164</v>
      </c>
      <c r="D46" s="214" t="s">
        <v>5165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5146</v>
      </c>
      <c r="B47" s="211" t="s">
        <v>5166</v>
      </c>
      <c r="C47" s="212" t="s">
        <v>5167</v>
      </c>
      <c r="D47" s="214" t="s">
        <v>5168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5146</v>
      </c>
      <c r="B48" s="211" t="s">
        <v>5169</v>
      </c>
      <c r="C48" s="212" t="s">
        <v>5170</v>
      </c>
      <c r="D48" s="214" t="s">
        <v>5171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5172</v>
      </c>
      <c r="B49" s="210" t="s">
        <v>5173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5172</v>
      </c>
      <c r="B50" s="211" t="s">
        <v>5174</v>
      </c>
      <c r="C50" s="212" t="s">
        <v>5175</v>
      </c>
      <c r="D50" s="214" t="s">
        <v>5176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5172</v>
      </c>
      <c r="B51" s="211" t="s">
        <v>5177</v>
      </c>
      <c r="C51" s="212" t="s">
        <v>5178</v>
      </c>
      <c r="D51" s="214" t="s">
        <v>5179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5172</v>
      </c>
      <c r="B52" s="211" t="s">
        <v>5180</v>
      </c>
      <c r="C52" s="212" t="s">
        <v>5181</v>
      </c>
      <c r="D52" s="214" t="s">
        <v>5182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5172</v>
      </c>
      <c r="B53" s="211" t="s">
        <v>5183</v>
      </c>
      <c r="C53" s="212" t="s">
        <v>5184</v>
      </c>
      <c r="D53" s="214" t="s">
        <v>5185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5172</v>
      </c>
      <c r="B54" s="211" t="s">
        <v>5186</v>
      </c>
      <c r="C54" s="212" t="s">
        <v>5187</v>
      </c>
      <c r="D54" s="214" t="s">
        <v>5188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5172</v>
      </c>
      <c r="B55" s="211" t="s">
        <v>5189</v>
      </c>
      <c r="C55" s="212" t="s">
        <v>5190</v>
      </c>
      <c r="D55" s="214" t="s">
        <v>5191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5172</v>
      </c>
      <c r="B56" s="211" t="s">
        <v>5192</v>
      </c>
      <c r="C56" s="212" t="s">
        <v>5193</v>
      </c>
      <c r="D56" s="214" t="s">
        <v>5194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5172</v>
      </c>
      <c r="B57" s="211" t="s">
        <v>5195</v>
      </c>
      <c r="C57" s="212" t="s">
        <v>5196</v>
      </c>
      <c r="D57" s="214" t="s">
        <v>5197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5172</v>
      </c>
      <c r="B58" s="211" t="s">
        <v>5198</v>
      </c>
      <c r="C58" s="212" t="s">
        <v>5199</v>
      </c>
      <c r="D58" s="214" t="s">
        <v>5200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5172</v>
      </c>
      <c r="B59" s="211" t="s">
        <v>5201</v>
      </c>
      <c r="C59" s="212" t="s">
        <v>5202</v>
      </c>
      <c r="D59" s="214" t="s">
        <v>5203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5172</v>
      </c>
      <c r="B60" s="211" t="s">
        <v>5204</v>
      </c>
      <c r="C60" s="212" t="s">
        <v>5205</v>
      </c>
      <c r="D60" s="214" t="s">
        <v>5206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5172</v>
      </c>
      <c r="B61" s="211" t="s">
        <v>5207</v>
      </c>
      <c r="C61" s="212" t="s">
        <v>5208</v>
      </c>
      <c r="D61" s="214" t="s">
        <v>5209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5172</v>
      </c>
      <c r="B62" s="211" t="s">
        <v>5210</v>
      </c>
      <c r="C62" s="212" t="s">
        <v>5211</v>
      </c>
      <c r="D62" s="214" t="s">
        <v>5212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5172</v>
      </c>
      <c r="B63" s="211" t="s">
        <v>5213</v>
      </c>
      <c r="C63" s="212" t="s">
        <v>5214</v>
      </c>
      <c r="D63" s="214" t="s">
        <v>5215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5216</v>
      </c>
      <c r="B64" s="210" t="s">
        <v>5217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5216</v>
      </c>
      <c r="B65" s="211" t="s">
        <v>5218</v>
      </c>
      <c r="C65" s="212" t="s">
        <v>5219</v>
      </c>
      <c r="D65" s="214" t="s">
        <v>5220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5216</v>
      </c>
      <c r="B66" s="211" t="s">
        <v>5221</v>
      </c>
      <c r="C66" s="212" t="s">
        <v>5222</v>
      </c>
      <c r="D66" s="214" t="s">
        <v>5223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5216</v>
      </c>
      <c r="B67" s="211" t="s">
        <v>5224</v>
      </c>
      <c r="C67" s="212" t="s">
        <v>5225</v>
      </c>
      <c r="D67" s="214" t="s">
        <v>5226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5216</v>
      </c>
      <c r="B68" s="211" t="s">
        <v>5227</v>
      </c>
      <c r="C68" s="212" t="s">
        <v>5228</v>
      </c>
      <c r="D68" s="214" t="s">
        <v>5229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5216</v>
      </c>
      <c r="B69" s="211" t="s">
        <v>5230</v>
      </c>
      <c r="C69" s="212" t="s">
        <v>5231</v>
      </c>
      <c r="D69" s="214" t="s">
        <v>5232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5216</v>
      </c>
      <c r="B70" s="211" t="s">
        <v>5233</v>
      </c>
      <c r="C70" s="212" t="s">
        <v>5234</v>
      </c>
      <c r="D70" s="214" t="s">
        <v>5235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5216</v>
      </c>
      <c r="B71" s="211" t="s">
        <v>5236</v>
      </c>
      <c r="C71" s="212" t="s">
        <v>5237</v>
      </c>
      <c r="D71" s="214" t="s">
        <v>5238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5216</v>
      </c>
      <c r="B72" s="211" t="s">
        <v>5239</v>
      </c>
      <c r="C72" s="212" t="s">
        <v>5240</v>
      </c>
      <c r="D72" s="214" t="s">
        <v>5241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5216</v>
      </c>
      <c r="B73" s="211" t="s">
        <v>5242</v>
      </c>
      <c r="C73" s="212" t="s">
        <v>5243</v>
      </c>
      <c r="D73" s="214" t="s">
        <v>5244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5216</v>
      </c>
      <c r="B74" s="211" t="s">
        <v>5245</v>
      </c>
      <c r="C74" s="212" t="s">
        <v>5246</v>
      </c>
      <c r="D74" s="214" t="s">
        <v>5247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5216</v>
      </c>
      <c r="B75" s="211" t="s">
        <v>5248</v>
      </c>
      <c r="C75" s="212" t="s">
        <v>5249</v>
      </c>
      <c r="D75" s="214" t="s">
        <v>5250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5216</v>
      </c>
      <c r="B76" s="211" t="s">
        <v>5251</v>
      </c>
      <c r="C76" s="212" t="s">
        <v>5252</v>
      </c>
      <c r="D76" s="214" t="s">
        <v>5253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5216</v>
      </c>
      <c r="B77" s="211" t="s">
        <v>5254</v>
      </c>
      <c r="C77" s="212" t="s">
        <v>5255</v>
      </c>
      <c r="D77" s="214" t="s">
        <v>5256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5216</v>
      </c>
      <c r="B78" s="211" t="s">
        <v>5257</v>
      </c>
      <c r="C78" s="212" t="s">
        <v>5258</v>
      </c>
      <c r="D78" s="214" t="s">
        <v>5259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5216</v>
      </c>
      <c r="B79" s="211" t="s">
        <v>5260</v>
      </c>
      <c r="C79" s="212" t="s">
        <v>5261</v>
      </c>
      <c r="D79" s="214" t="s">
        <v>5262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5216</v>
      </c>
      <c r="B80" s="211" t="s">
        <v>5263</v>
      </c>
      <c r="C80" s="212" t="s">
        <v>5264</v>
      </c>
      <c r="D80" s="214" t="s">
        <v>5265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5216</v>
      </c>
      <c r="B81" s="211" t="s">
        <v>5266</v>
      </c>
      <c r="C81" s="212" t="s">
        <v>5267</v>
      </c>
      <c r="D81" s="214" t="s">
        <v>5268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5216</v>
      </c>
      <c r="B82" s="211" t="s">
        <v>5269</v>
      </c>
      <c r="C82" s="212" t="s">
        <v>5270</v>
      </c>
      <c r="D82" s="214" t="s">
        <v>5271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5216</v>
      </c>
      <c r="B83" s="211" t="s">
        <v>5272</v>
      </c>
      <c r="C83" s="212" t="s">
        <v>5273</v>
      </c>
      <c r="D83" s="214" t="s">
        <v>5274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5216</v>
      </c>
      <c r="B84" s="211" t="s">
        <v>5275</v>
      </c>
      <c r="C84" s="212" t="s">
        <v>489</v>
      </c>
      <c r="D84" s="214" t="s">
        <v>5276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5216</v>
      </c>
      <c r="B85" s="211" t="s">
        <v>5277</v>
      </c>
      <c r="C85" s="212" t="s">
        <v>5278</v>
      </c>
      <c r="D85" s="214" t="s">
        <v>5279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5216</v>
      </c>
      <c r="B86" s="211" t="s">
        <v>5280</v>
      </c>
      <c r="C86" s="212" t="s">
        <v>5281</v>
      </c>
      <c r="D86" s="214" t="s">
        <v>5282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5216</v>
      </c>
      <c r="B87" s="211" t="s">
        <v>5283</v>
      </c>
      <c r="C87" s="212" t="s">
        <v>5284</v>
      </c>
      <c r="D87" s="214" t="s">
        <v>5285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5216</v>
      </c>
      <c r="B88" s="211" t="s">
        <v>5286</v>
      </c>
      <c r="C88" s="212" t="s">
        <v>5287</v>
      </c>
      <c r="D88" s="214" t="s">
        <v>5288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5216</v>
      </c>
      <c r="B89" s="211" t="s">
        <v>5289</v>
      </c>
      <c r="C89" s="212" t="s">
        <v>5290</v>
      </c>
      <c r="D89" s="214" t="s">
        <v>5291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5216</v>
      </c>
      <c r="B90" s="211" t="s">
        <v>5292</v>
      </c>
      <c r="C90" s="212" t="s">
        <v>5293</v>
      </c>
      <c r="D90" s="214" t="s">
        <v>5294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5216</v>
      </c>
      <c r="B91" s="211" t="s">
        <v>5295</v>
      </c>
      <c r="C91" s="212" t="s">
        <v>5296</v>
      </c>
      <c r="D91" s="214" t="s">
        <v>5297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5216</v>
      </c>
      <c r="B92" s="211" t="s">
        <v>5298</v>
      </c>
      <c r="C92" s="212" t="s">
        <v>5299</v>
      </c>
      <c r="D92" s="214" t="s">
        <v>5300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5216</v>
      </c>
      <c r="B93" s="211" t="s">
        <v>5301</v>
      </c>
      <c r="C93" s="212" t="s">
        <v>5302</v>
      </c>
      <c r="D93" s="214" t="s">
        <v>5303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5216</v>
      </c>
      <c r="B94" s="211" t="s">
        <v>5304</v>
      </c>
      <c r="C94" s="212" t="s">
        <v>5305</v>
      </c>
      <c r="D94" s="214" t="s">
        <v>5306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5216</v>
      </c>
      <c r="B95" s="211" t="s">
        <v>5307</v>
      </c>
      <c r="C95" s="212" t="s">
        <v>5308</v>
      </c>
      <c r="D95" s="214" t="s">
        <v>5309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5216</v>
      </c>
      <c r="B96" s="211" t="s">
        <v>5310</v>
      </c>
      <c r="C96" s="212" t="s">
        <v>5311</v>
      </c>
      <c r="D96" s="214" t="s">
        <v>5312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5216</v>
      </c>
      <c r="B97" s="211" t="s">
        <v>5313</v>
      </c>
      <c r="C97" s="212" t="s">
        <v>5314</v>
      </c>
      <c r="D97" s="214" t="s">
        <v>5315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5216</v>
      </c>
      <c r="B98" s="218" t="s">
        <v>5316</v>
      </c>
      <c r="C98" s="219" t="s">
        <v>5317</v>
      </c>
      <c r="D98" s="220" t="s">
        <v>5318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2267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IFERROR(INDEX('Recommendations'!$I$2:$I$343, MATCH(F2,'Recommendations'!$B$2:$B$343,0))="Implemented", FALSE))</xm:f>
            <x14:dxf>
              <font>
                <color rgb="FF000000"/>
              </font>
              <fill>
                <patternFill>
                  <bgColor rgb="FF3C7D22"/>
                </patternFill>
              </fill>
            </x14:dxf>
          </x14:cfRule>
          <x14:cfRule type="expression" priority="2" id="{00000000-000E-0000-0900-000002000000}">
            <xm:f>AND(F2&lt;&gt;"", IFERROR(INDEX('Recommendations'!$I$2:$I$343, MATCH(F2,'Recommendations'!$B$2:$B$343,0))="Compensated", FALSE))</xm:f>
            <x14:dxf>
              <font>
                <color rgb="FF000000"/>
              </font>
              <fill>
                <patternFill>
                  <bgColor rgb="FFC6E0B4"/>
                </patternFill>
              </fill>
            </x14:dxf>
          </x14:cfRule>
          <x14:cfRule type="expression" priority="3" id="{00000000-000E-0000-0900-000003000000}">
            <xm:f>AND(F2&lt;&gt;"", IFERROR(INDEX('Recommendations'!$I$2:$I$343, MATCH(F2,'Recommendations'!$B$2:$B$343,0))="Testing", FALSE))</xm:f>
            <x14:dxf>
              <font>
                <color rgb="FF000000"/>
              </font>
              <fill>
                <patternFill>
                  <bgColor rgb="FFFFC000"/>
                </patternFill>
              </fill>
            </x14:dxf>
          </x14:cfRule>
          <x14:cfRule type="expression" priority="4" id="{00000000-000E-0000-0900-000004000000}">
            <xm:f>AND(F2&lt;&gt;"", IFERROR(INDEX('Recommendations'!$I$2:$I$343, MATCH(F2,'Recommendations'!$B$2:$B$343,0))="Failed", FALSE))</xm:f>
            <x14:dxf>
              <font>
                <color rgb="FF000000"/>
              </font>
              <fill>
                <patternFill>
                  <bgColor rgb="FFD82891"/>
                </patternFill>
              </fill>
            </x14:dxf>
          </x14:cfRule>
          <x14:cfRule type="expression" priority="5" id="{00000000-000E-0000-0900-000005000000}">
            <xm:f>AND(F2&lt;&gt;"", IFERROR(INDEX('Recommendations'!$I$2:$I$343, MATCH(F2,'Recommendations'!$B$2:$B$343,0))="Risk Accepted", FALSE))</xm:f>
            <x14:dxf>
              <font>
                <color rgb="FF000000"/>
              </font>
              <fill>
                <patternFill>
                  <bgColor rgb="FFD9D9D9"/>
                </patternFill>
              </fill>
            </x14:dxf>
          </x14:cfRule>
          <x14:cfRule type="expression" priority="6" id="{00000000-000E-0000-0900-000006000000}">
            <xm:f>AND(F2&lt;&gt;"", IFERROR(INDEX('Recommendations'!$I$2:$I$343, MATCH(F2,'Recommendations'!$B$2:$B$343,0))="N/A",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5319</v>
      </c>
      <c r="C1" s="253" t="s">
        <v>5320</v>
      </c>
      <c r="D1" s="253" t="s">
        <v>5321</v>
      </c>
      <c r="E1" s="253" t="s">
        <v>5322</v>
      </c>
      <c r="F1" s="253" t="s">
        <v>4149</v>
      </c>
      <c r="G1" s="253" t="s">
        <v>5323</v>
      </c>
      <c r="H1" s="253" t="s">
        <v>5324</v>
      </c>
      <c r="I1" s="253" t="s">
        <v>5325</v>
      </c>
      <c r="J1" s="253" t="s">
        <v>13</v>
      </c>
      <c r="K1" s="253" t="s">
        <v>2519</v>
      </c>
      <c r="L1" s="253" t="s">
        <v>2520</v>
      </c>
      <c r="M1" s="253" t="s">
        <v>2521</v>
      </c>
      <c r="N1" s="253" t="s">
        <v>2522</v>
      </c>
      <c r="O1" s="253" t="s">
        <v>2523</v>
      </c>
      <c r="P1" s="253" t="s">
        <v>2524</v>
      </c>
      <c r="Q1" s="253" t="s">
        <v>2525</v>
      </c>
      <c r="R1" s="253" t="s">
        <v>2526</v>
      </c>
      <c r="S1" s="253" t="s">
        <v>2527</v>
      </c>
      <c r="T1" s="253" t="s">
        <v>2528</v>
      </c>
      <c r="U1" s="253" t="s">
        <v>2529</v>
      </c>
      <c r="V1" s="253" t="s">
        <v>2530</v>
      </c>
      <c r="W1" s="253" t="s">
        <v>2531</v>
      </c>
      <c r="X1" s="253" t="s">
        <v>2532</v>
      </c>
      <c r="Y1" s="253" t="s">
        <v>2533</v>
      </c>
      <c r="Z1" s="253" t="s">
        <v>2534</v>
      </c>
      <c r="AA1" s="253" t="s">
        <v>2535</v>
      </c>
      <c r="AB1" s="253" t="s">
        <v>2536</v>
      </c>
      <c r="AC1" s="253" t="s">
        <v>2537</v>
      </c>
      <c r="AD1" s="253" t="s">
        <v>2538</v>
      </c>
      <c r="AE1" s="253" t="s">
        <v>2539</v>
      </c>
      <c r="AF1" s="253" t="s">
        <v>2540</v>
      </c>
      <c r="AG1" s="253" t="s">
        <v>2541</v>
      </c>
      <c r="AH1" s="253" t="s">
        <v>2542</v>
      </c>
      <c r="AI1" s="253" t="s">
        <v>2543</v>
      </c>
      <c r="AJ1" s="253" t="s">
        <v>2544</v>
      </c>
      <c r="AK1" s="253" t="s">
        <v>2545</v>
      </c>
      <c r="AL1" s="253" t="s">
        <v>2546</v>
      </c>
      <c r="AM1" s="253" t="s">
        <v>2547</v>
      </c>
      <c r="AN1" s="253" t="s">
        <v>2548</v>
      </c>
      <c r="AO1" s="253" t="s">
        <v>2549</v>
      </c>
      <c r="AP1" s="253" t="s">
        <v>2550</v>
      </c>
      <c r="AQ1" s="253" t="s">
        <v>2551</v>
      </c>
      <c r="AR1" s="253" t="s">
        <v>2552</v>
      </c>
      <c r="AS1" s="253" t="s">
        <v>2553</v>
      </c>
      <c r="AT1" s="253" t="s">
        <v>2554</v>
      </c>
      <c r="AU1" s="253" t="s">
        <v>2555</v>
      </c>
      <c r="AV1" s="253" t="s">
        <v>2556</v>
      </c>
      <c r="AW1" s="253" t="s">
        <v>2557</v>
      </c>
      <c r="AX1" s="253" t="s">
        <v>2558</v>
      </c>
      <c r="AY1" s="254" t="s">
        <v>2559</v>
      </c>
    </row>
    <row r="2" spans="1:51" ht="60" customHeight="1" outlineLevel="1" x14ac:dyDescent="0.35">
      <c r="A2" s="244" t="s">
        <v>5326</v>
      </c>
      <c r="B2" s="232" t="s">
        <v>5327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2562</v>
      </c>
      <c r="B3" s="233" t="s">
        <v>5328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5329</v>
      </c>
      <c r="C4" s="234" t="s">
        <v>5330</v>
      </c>
      <c r="D4" s="234" t="s">
        <v>5331</v>
      </c>
      <c r="E4" s="234" t="s">
        <v>5332</v>
      </c>
      <c r="F4" s="234" t="s">
        <v>25</v>
      </c>
      <c r="G4" s="234" t="s">
        <v>25</v>
      </c>
      <c r="H4" s="234" t="s">
        <v>5333</v>
      </c>
      <c r="I4" s="234" t="s">
        <v>25</v>
      </c>
      <c r="J4" s="234" t="s">
        <v>5334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5335</v>
      </c>
      <c r="C5" s="234" t="s">
        <v>5336</v>
      </c>
      <c r="D5" s="234" t="s">
        <v>5337</v>
      </c>
      <c r="E5" s="234" t="s">
        <v>5338</v>
      </c>
      <c r="F5" s="234" t="s">
        <v>5339</v>
      </c>
      <c r="G5" s="234" t="s">
        <v>25</v>
      </c>
      <c r="H5" s="234" t="s">
        <v>5340</v>
      </c>
      <c r="I5" s="234" t="s">
        <v>25</v>
      </c>
      <c r="J5" s="234" t="s">
        <v>5341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2567</v>
      </c>
      <c r="B6" s="233" t="s">
        <v>5342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69</v>
      </c>
      <c r="B7" s="234" t="s">
        <v>5343</v>
      </c>
      <c r="C7" s="234" t="s">
        <v>5344</v>
      </c>
      <c r="D7" s="234" t="s">
        <v>5345</v>
      </c>
      <c r="E7" s="234" t="s">
        <v>5338</v>
      </c>
      <c r="F7" s="234" t="s">
        <v>5346</v>
      </c>
      <c r="G7" s="234" t="s">
        <v>25</v>
      </c>
      <c r="H7" s="234" t="s">
        <v>5347</v>
      </c>
      <c r="I7" s="234" t="s">
        <v>25</v>
      </c>
      <c r="J7" s="234" t="s">
        <v>5348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75</v>
      </c>
      <c r="B8" s="234" t="s">
        <v>5349</v>
      </c>
      <c r="C8" s="234" t="s">
        <v>5350</v>
      </c>
      <c r="D8" s="234" t="s">
        <v>5351</v>
      </c>
      <c r="E8" s="234" t="s">
        <v>25</v>
      </c>
      <c r="F8" s="234" t="s">
        <v>25</v>
      </c>
      <c r="G8" s="234" t="s">
        <v>25</v>
      </c>
      <c r="H8" s="234" t="s">
        <v>5352</v>
      </c>
      <c r="I8" s="234" t="s">
        <v>5353</v>
      </c>
      <c r="J8" s="234" t="s">
        <v>5354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81</v>
      </c>
      <c r="B9" s="234" t="s">
        <v>5355</v>
      </c>
      <c r="C9" s="234" t="s">
        <v>5356</v>
      </c>
      <c r="D9" s="234" t="s">
        <v>5357</v>
      </c>
      <c r="E9" s="234" t="s">
        <v>25</v>
      </c>
      <c r="F9" s="234" t="s">
        <v>25</v>
      </c>
      <c r="G9" s="234" t="s">
        <v>25</v>
      </c>
      <c r="H9" s="234" t="s">
        <v>5358</v>
      </c>
      <c r="I9" s="234" t="s">
        <v>5359</v>
      </c>
      <c r="J9" s="234" t="s">
        <v>5360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88</v>
      </c>
      <c r="B10" s="234" t="s">
        <v>5361</v>
      </c>
      <c r="C10" s="234" t="s">
        <v>5362</v>
      </c>
      <c r="D10" s="234" t="s">
        <v>5363</v>
      </c>
      <c r="E10" s="234" t="s">
        <v>25</v>
      </c>
      <c r="F10" s="234" t="s">
        <v>25</v>
      </c>
      <c r="G10" s="234" t="s">
        <v>25</v>
      </c>
      <c r="H10" s="234" t="s">
        <v>5364</v>
      </c>
      <c r="I10" s="234" t="s">
        <v>5365</v>
      </c>
      <c r="J10" s="234" t="s">
        <v>5366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5367</v>
      </c>
      <c r="B11" s="234" t="s">
        <v>5368</v>
      </c>
      <c r="C11" s="234" t="s">
        <v>5369</v>
      </c>
      <c r="D11" s="234" t="s">
        <v>5370</v>
      </c>
      <c r="E11" s="234" t="s">
        <v>25</v>
      </c>
      <c r="F11" s="234" t="s">
        <v>25</v>
      </c>
      <c r="G11" s="234" t="s">
        <v>25</v>
      </c>
      <c r="H11" s="234" t="s">
        <v>5371</v>
      </c>
      <c r="I11" s="234" t="s">
        <v>25</v>
      </c>
      <c r="J11" s="234" t="s">
        <v>5372</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5373</v>
      </c>
      <c r="B12" s="234" t="s">
        <v>5374</v>
      </c>
      <c r="C12" s="234" t="s">
        <v>5375</v>
      </c>
      <c r="D12" s="234" t="s">
        <v>5376</v>
      </c>
      <c r="E12" s="234" t="s">
        <v>25</v>
      </c>
      <c r="F12" s="234" t="s">
        <v>25</v>
      </c>
      <c r="G12" s="234" t="s">
        <v>5377</v>
      </c>
      <c r="H12" s="234" t="s">
        <v>5378</v>
      </c>
      <c r="I12" s="234" t="s">
        <v>25</v>
      </c>
      <c r="J12" s="234" t="s">
        <v>5379</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5380</v>
      </c>
      <c r="B13" s="234" t="s">
        <v>5381</v>
      </c>
      <c r="C13" s="234" t="s">
        <v>5382</v>
      </c>
      <c r="D13" s="234" t="s">
        <v>5383</v>
      </c>
      <c r="E13" s="234" t="s">
        <v>25</v>
      </c>
      <c r="F13" s="234" t="s">
        <v>25</v>
      </c>
      <c r="G13" s="234" t="s">
        <v>25</v>
      </c>
      <c r="H13" s="234" t="s">
        <v>5384</v>
      </c>
      <c r="I13" s="234" t="s">
        <v>25</v>
      </c>
      <c r="J13" s="234" t="s">
        <v>5385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5386</v>
      </c>
      <c r="B14" s="234" t="s">
        <v>5387</v>
      </c>
      <c r="C14" s="234" t="s">
        <v>5388</v>
      </c>
      <c r="D14" s="234" t="s">
        <v>5389</v>
      </c>
      <c r="E14" s="234" t="s">
        <v>25</v>
      </c>
      <c r="F14" s="234" t="s">
        <v>5390</v>
      </c>
      <c r="G14" s="234" t="s">
        <v>25</v>
      </c>
      <c r="H14" s="234" t="s">
        <v>5391</v>
      </c>
      <c r="I14" s="234" t="s">
        <v>5392</v>
      </c>
      <c r="J14" s="234" t="s">
        <v>5393</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2572</v>
      </c>
      <c r="B15" s="233" t="s">
        <v>5394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5395</v>
      </c>
      <c r="B16" s="234" t="s">
        <v>5396</v>
      </c>
      <c r="C16" s="234" t="s">
        <v>5397</v>
      </c>
      <c r="D16" s="234" t="s">
        <v>5389</v>
      </c>
      <c r="E16" s="234" t="s">
        <v>25</v>
      </c>
      <c r="F16" s="234" t="s">
        <v>5398</v>
      </c>
      <c r="G16" s="234" t="s">
        <v>25</v>
      </c>
      <c r="H16" s="234" t="s">
        <v>5399</v>
      </c>
      <c r="I16" s="234" t="s">
        <v>25</v>
      </c>
      <c r="J16" s="234" t="s">
        <v>5400</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5401</v>
      </c>
      <c r="B17" s="234" t="s">
        <v>5402</v>
      </c>
      <c r="C17" s="234" t="s">
        <v>5403</v>
      </c>
      <c r="D17" s="234" t="s">
        <v>5404</v>
      </c>
      <c r="E17" s="234" t="s">
        <v>25</v>
      </c>
      <c r="F17" s="234" t="s">
        <v>5398</v>
      </c>
      <c r="G17" s="234" t="s">
        <v>25</v>
      </c>
      <c r="H17" s="234" t="s">
        <v>5405</v>
      </c>
      <c r="I17" s="234" t="s">
        <v>25</v>
      </c>
      <c r="J17" s="234" t="s">
        <v>5406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5407</v>
      </c>
      <c r="B18" s="234" t="s">
        <v>5408</v>
      </c>
      <c r="C18" s="234" t="s">
        <v>5409</v>
      </c>
      <c r="D18" s="234" t="s">
        <v>25</v>
      </c>
      <c r="E18" s="234" t="s">
        <v>25</v>
      </c>
      <c r="F18" s="234" t="s">
        <v>25</v>
      </c>
      <c r="G18" s="234" t="s">
        <v>25</v>
      </c>
      <c r="H18" s="234" t="s">
        <v>5410</v>
      </c>
      <c r="I18" s="234" t="s">
        <v>25</v>
      </c>
      <c r="J18" s="234" t="s">
        <v>5411</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2577</v>
      </c>
      <c r="B19" s="233" t="s">
        <v>5412</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5413</v>
      </c>
      <c r="B20" s="234" t="s">
        <v>5414</v>
      </c>
      <c r="C20" s="234" t="s">
        <v>5415</v>
      </c>
      <c r="D20" s="234" t="s">
        <v>5416</v>
      </c>
      <c r="E20" s="234" t="s">
        <v>25</v>
      </c>
      <c r="F20" s="234" t="s">
        <v>5417</v>
      </c>
      <c r="G20" s="234" t="s">
        <v>25</v>
      </c>
      <c r="H20" s="234" t="s">
        <v>5418</v>
      </c>
      <c r="I20" s="234" t="s">
        <v>25</v>
      </c>
      <c r="J20" s="234" t="s">
        <v>5419</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5420</v>
      </c>
      <c r="B21" s="234" t="s">
        <v>5421</v>
      </c>
      <c r="C21" s="234" t="s">
        <v>5422</v>
      </c>
      <c r="D21" s="234" t="s">
        <v>5423</v>
      </c>
      <c r="E21" s="234" t="s">
        <v>5424</v>
      </c>
      <c r="F21" s="234" t="s">
        <v>25</v>
      </c>
      <c r="G21" s="234" t="s">
        <v>25</v>
      </c>
      <c r="H21" s="234" t="s">
        <v>5425</v>
      </c>
      <c r="I21" s="234" t="s">
        <v>5426</v>
      </c>
      <c r="J21" s="234" t="s">
        <v>5427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5428</v>
      </c>
      <c r="B22" s="234" t="s">
        <v>5429</v>
      </c>
      <c r="C22" s="234" t="s">
        <v>5430</v>
      </c>
      <c r="D22" s="234" t="s">
        <v>5431</v>
      </c>
      <c r="E22" s="234" t="s">
        <v>25</v>
      </c>
      <c r="F22" s="234" t="s">
        <v>5432</v>
      </c>
      <c r="G22" s="234" t="s">
        <v>25</v>
      </c>
      <c r="H22" s="234" t="s">
        <v>5433</v>
      </c>
      <c r="I22" s="234" t="s">
        <v>25</v>
      </c>
      <c r="J22" s="234" t="s">
        <v>5434</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5435</v>
      </c>
      <c r="B23" s="234" t="s">
        <v>5436</v>
      </c>
      <c r="C23" s="234" t="s">
        <v>5437</v>
      </c>
      <c r="D23" s="234" t="s">
        <v>5438</v>
      </c>
      <c r="E23" s="234" t="s">
        <v>25</v>
      </c>
      <c r="F23" s="234" t="s">
        <v>25</v>
      </c>
      <c r="G23" s="234" t="s">
        <v>25</v>
      </c>
      <c r="H23" s="234" t="s">
        <v>5439</v>
      </c>
      <c r="I23" s="234" t="s">
        <v>5440</v>
      </c>
      <c r="J23" s="234" t="s">
        <v>5441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5442</v>
      </c>
      <c r="B24" s="234" t="s">
        <v>5443</v>
      </c>
      <c r="C24" s="234" t="s">
        <v>5444</v>
      </c>
      <c r="D24" s="234" t="s">
        <v>5438</v>
      </c>
      <c r="E24" s="234" t="s">
        <v>25</v>
      </c>
      <c r="F24" s="234" t="s">
        <v>5445</v>
      </c>
      <c r="G24" s="234" t="s">
        <v>25</v>
      </c>
      <c r="H24" s="234" t="s">
        <v>5446</v>
      </c>
      <c r="I24" s="234" t="s">
        <v>25</v>
      </c>
      <c r="J24" s="234" t="s">
        <v>5447</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2581</v>
      </c>
      <c r="B25" s="233" t="s">
        <v>5448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5449</v>
      </c>
      <c r="B26" s="234" t="s">
        <v>5450</v>
      </c>
      <c r="C26" s="234" t="s">
        <v>5451</v>
      </c>
      <c r="D26" s="234" t="s">
        <v>5452</v>
      </c>
      <c r="E26" s="234" t="s">
        <v>25</v>
      </c>
      <c r="F26" s="234" t="s">
        <v>5453</v>
      </c>
      <c r="G26" s="234" t="s">
        <v>25</v>
      </c>
      <c r="H26" s="234" t="s">
        <v>5454</v>
      </c>
      <c r="I26" s="234" t="s">
        <v>25</v>
      </c>
      <c r="J26" s="234" t="s">
        <v>5455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5456</v>
      </c>
      <c r="B27" s="232" t="s">
        <v>5457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2587</v>
      </c>
      <c r="B28" s="233" t="s">
        <v>5458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5459</v>
      </c>
      <c r="B29" s="234" t="s">
        <v>5460</v>
      </c>
      <c r="C29" s="234" t="s">
        <v>5461</v>
      </c>
      <c r="D29" s="234" t="s">
        <v>5462</v>
      </c>
      <c r="E29" s="234" t="s">
        <v>5463</v>
      </c>
      <c r="F29" s="234" t="s">
        <v>25</v>
      </c>
      <c r="G29" s="234" t="s">
        <v>25</v>
      </c>
      <c r="H29" s="234" t="s">
        <v>5464</v>
      </c>
      <c r="I29" s="234" t="s">
        <v>25</v>
      </c>
      <c r="J29" s="234" t="s">
        <v>5465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5466</v>
      </c>
      <c r="B30" s="234" t="s">
        <v>5467</v>
      </c>
      <c r="C30" s="234" t="s">
        <v>5336</v>
      </c>
      <c r="D30" s="234" t="s">
        <v>5337</v>
      </c>
      <c r="E30" s="234" t="s">
        <v>25</v>
      </c>
      <c r="F30" s="234" t="s">
        <v>5339</v>
      </c>
      <c r="G30" s="234" t="s">
        <v>25</v>
      </c>
      <c r="H30" s="234" t="s">
        <v>5468</v>
      </c>
      <c r="I30" s="234" t="s">
        <v>25</v>
      </c>
      <c r="J30" s="234" t="s">
        <v>5469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2592</v>
      </c>
      <c r="B31" s="233" t="s">
        <v>5470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94</v>
      </c>
      <c r="B32" s="234" t="s">
        <v>5471</v>
      </c>
      <c r="C32" s="234" t="s">
        <v>5472</v>
      </c>
      <c r="D32" s="234" t="s">
        <v>5473</v>
      </c>
      <c r="E32" s="234" t="s">
        <v>25</v>
      </c>
      <c r="F32" s="234" t="s">
        <v>25</v>
      </c>
      <c r="G32" s="234" t="s">
        <v>5474</v>
      </c>
      <c r="H32" s="234" t="s">
        <v>5475</v>
      </c>
      <c r="I32" s="234" t="s">
        <v>25</v>
      </c>
      <c r="J32" s="234" t="s">
        <v>5476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100</v>
      </c>
      <c r="B33" s="234" t="s">
        <v>5477</v>
      </c>
      <c r="C33" s="234" t="s">
        <v>5478</v>
      </c>
      <c r="D33" s="234" t="s">
        <v>5479</v>
      </c>
      <c r="E33" s="234" t="s">
        <v>25</v>
      </c>
      <c r="F33" s="234" t="s">
        <v>5480</v>
      </c>
      <c r="G33" s="234" t="s">
        <v>25</v>
      </c>
      <c r="H33" s="234" t="s">
        <v>5481</v>
      </c>
      <c r="I33" s="234" t="s">
        <v>5482</v>
      </c>
      <c r="J33" s="234" t="s">
        <v>5483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106</v>
      </c>
      <c r="B34" s="234" t="s">
        <v>5484</v>
      </c>
      <c r="C34" s="234" t="s">
        <v>5485</v>
      </c>
      <c r="D34" s="234" t="s">
        <v>5486</v>
      </c>
      <c r="E34" s="234" t="s">
        <v>25</v>
      </c>
      <c r="F34" s="234" t="s">
        <v>25</v>
      </c>
      <c r="G34" s="234" t="s">
        <v>25</v>
      </c>
      <c r="H34" s="234" t="s">
        <v>5487</v>
      </c>
      <c r="I34" s="234" t="s">
        <v>25</v>
      </c>
      <c r="J34" s="234" t="s">
        <v>5488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111</v>
      </c>
      <c r="B35" s="234" t="s">
        <v>5489</v>
      </c>
      <c r="C35" s="234" t="s">
        <v>5490</v>
      </c>
      <c r="D35" s="234" t="s">
        <v>5491</v>
      </c>
      <c r="E35" s="234" t="s">
        <v>25</v>
      </c>
      <c r="F35" s="234" t="s">
        <v>5492</v>
      </c>
      <c r="G35" s="234" t="s">
        <v>25</v>
      </c>
      <c r="H35" s="234" t="s">
        <v>5493</v>
      </c>
      <c r="I35" s="234" t="s">
        <v>25</v>
      </c>
      <c r="J35" s="234" t="s">
        <v>5494</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117</v>
      </c>
      <c r="B36" s="234" t="s">
        <v>5495</v>
      </c>
      <c r="C36" s="234" t="s">
        <v>5496</v>
      </c>
      <c r="D36" s="234" t="s">
        <v>5497</v>
      </c>
      <c r="E36" s="234" t="s">
        <v>25</v>
      </c>
      <c r="F36" s="234" t="s">
        <v>25</v>
      </c>
      <c r="G36" s="234" t="s">
        <v>5498</v>
      </c>
      <c r="H36" s="234" t="s">
        <v>5499</v>
      </c>
      <c r="I36" s="234" t="s">
        <v>25</v>
      </c>
      <c r="J36" s="234" t="s">
        <v>5500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123</v>
      </c>
      <c r="B37" s="234" t="s">
        <v>5501</v>
      </c>
      <c r="C37" s="234" t="s">
        <v>5502</v>
      </c>
      <c r="D37" s="234" t="s">
        <v>5503</v>
      </c>
      <c r="E37" s="234" t="s">
        <v>25</v>
      </c>
      <c r="F37" s="234" t="s">
        <v>5504</v>
      </c>
      <c r="G37" s="234" t="s">
        <v>5505</v>
      </c>
      <c r="H37" s="234" t="s">
        <v>5506</v>
      </c>
      <c r="I37" s="234" t="s">
        <v>25</v>
      </c>
      <c r="J37" s="234" t="s">
        <v>5507</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129</v>
      </c>
      <c r="B38" s="234" t="s">
        <v>5508</v>
      </c>
      <c r="C38" s="234" t="s">
        <v>5509</v>
      </c>
      <c r="D38" s="234" t="s">
        <v>5510</v>
      </c>
      <c r="E38" s="234" t="s">
        <v>25</v>
      </c>
      <c r="F38" s="234" t="s">
        <v>5504</v>
      </c>
      <c r="G38" s="234" t="s">
        <v>5511</v>
      </c>
      <c r="H38" s="234" t="s">
        <v>5512</v>
      </c>
      <c r="I38" s="234" t="s">
        <v>5513</v>
      </c>
      <c r="J38" s="234" t="s">
        <v>5514</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2596</v>
      </c>
      <c r="B39" s="233" t="s">
        <v>5515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5516</v>
      </c>
      <c r="B40" s="234" t="s">
        <v>5517</v>
      </c>
      <c r="C40" s="234" t="s">
        <v>5518</v>
      </c>
      <c r="D40" s="234" t="s">
        <v>5519</v>
      </c>
      <c r="E40" s="234" t="s">
        <v>25</v>
      </c>
      <c r="F40" s="234" t="s">
        <v>25</v>
      </c>
      <c r="G40" s="234" t="s">
        <v>25</v>
      </c>
      <c r="H40" s="234" t="s">
        <v>5520</v>
      </c>
      <c r="I40" s="234" t="s">
        <v>5521</v>
      </c>
      <c r="J40" s="234" t="s">
        <v>5522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5523</v>
      </c>
      <c r="B41" s="234" t="s">
        <v>5524</v>
      </c>
      <c r="C41" s="234" t="s">
        <v>5525</v>
      </c>
      <c r="D41" s="234" t="s">
        <v>25</v>
      </c>
      <c r="E41" s="234" t="s">
        <v>25</v>
      </c>
      <c r="F41" s="234" t="s">
        <v>25</v>
      </c>
      <c r="G41" s="234" t="s">
        <v>25</v>
      </c>
      <c r="H41" s="234" t="s">
        <v>5526</v>
      </c>
      <c r="I41" s="234" t="s">
        <v>25</v>
      </c>
      <c r="J41" s="234" t="s">
        <v>5527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5528</v>
      </c>
      <c r="B42" s="232" t="s">
        <v>5529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2619</v>
      </c>
      <c r="B43" s="233" t="s">
        <v>5530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5531</v>
      </c>
      <c r="B44" s="234" t="s">
        <v>5532</v>
      </c>
      <c r="C44" s="234" t="s">
        <v>5533</v>
      </c>
      <c r="D44" s="234" t="s">
        <v>5534</v>
      </c>
      <c r="E44" s="234" t="s">
        <v>5332</v>
      </c>
      <c r="F44" s="234" t="s">
        <v>25</v>
      </c>
      <c r="G44" s="234" t="s">
        <v>25</v>
      </c>
      <c r="H44" s="234" t="s">
        <v>5535</v>
      </c>
      <c r="I44" s="234" t="s">
        <v>25</v>
      </c>
      <c r="J44" s="234" t="s">
        <v>5536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5537</v>
      </c>
      <c r="B45" s="234" t="s">
        <v>5538</v>
      </c>
      <c r="C45" s="234" t="s">
        <v>5539</v>
      </c>
      <c r="D45" s="234" t="s">
        <v>5337</v>
      </c>
      <c r="E45" s="234" t="s">
        <v>25</v>
      </c>
      <c r="F45" s="234" t="s">
        <v>5339</v>
      </c>
      <c r="G45" s="234" t="s">
        <v>25</v>
      </c>
      <c r="H45" s="234" t="s">
        <v>5540</v>
      </c>
      <c r="I45" s="234" t="s">
        <v>25</v>
      </c>
      <c r="J45" s="234" t="s">
        <v>5541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2625</v>
      </c>
      <c r="B46" s="233" t="s">
        <v>5542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5543</v>
      </c>
      <c r="B47" s="234" t="s">
        <v>5544</v>
      </c>
      <c r="C47" s="234" t="s">
        <v>5545</v>
      </c>
      <c r="D47" s="234" t="s">
        <v>5546</v>
      </c>
      <c r="E47" s="234" t="s">
        <v>25</v>
      </c>
      <c r="F47" s="234" t="s">
        <v>5547</v>
      </c>
      <c r="G47" s="234" t="s">
        <v>5548</v>
      </c>
      <c r="H47" s="234" t="s">
        <v>5549</v>
      </c>
      <c r="I47" s="234" t="s">
        <v>5550</v>
      </c>
      <c r="J47" s="234" t="s">
        <v>5551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2629</v>
      </c>
      <c r="B48" s="233" t="s">
        <v>5552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5553</v>
      </c>
      <c r="B49" s="234" t="s">
        <v>5554</v>
      </c>
      <c r="C49" s="234" t="s">
        <v>5555</v>
      </c>
      <c r="D49" s="234" t="s">
        <v>5556</v>
      </c>
      <c r="E49" s="234" t="s">
        <v>5557</v>
      </c>
      <c r="F49" s="234" t="s">
        <v>25</v>
      </c>
      <c r="G49" s="234" t="s">
        <v>25</v>
      </c>
      <c r="H49" s="234" t="s">
        <v>5558</v>
      </c>
      <c r="I49" s="234" t="s">
        <v>5559</v>
      </c>
      <c r="J49" s="234" t="s">
        <v>5560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5561</v>
      </c>
      <c r="B50" s="234" t="s">
        <v>5562</v>
      </c>
      <c r="C50" s="234" t="s">
        <v>5563</v>
      </c>
      <c r="D50" s="234" t="s">
        <v>25</v>
      </c>
      <c r="E50" s="234" t="s">
        <v>5564</v>
      </c>
      <c r="F50" s="234" t="s">
        <v>5565</v>
      </c>
      <c r="G50" s="234" t="s">
        <v>25</v>
      </c>
      <c r="H50" s="234" t="s">
        <v>5558</v>
      </c>
      <c r="I50" s="234" t="s">
        <v>5566</v>
      </c>
      <c r="J50" s="234" t="s">
        <v>5567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5568</v>
      </c>
      <c r="B51" s="234" t="s">
        <v>5569</v>
      </c>
      <c r="C51" s="234" t="s">
        <v>5570</v>
      </c>
      <c r="D51" s="234" t="s">
        <v>25</v>
      </c>
      <c r="E51" s="234" t="s">
        <v>25</v>
      </c>
      <c r="F51" s="234" t="s">
        <v>5571</v>
      </c>
      <c r="G51" s="234" t="s">
        <v>25</v>
      </c>
      <c r="H51" s="234" t="s">
        <v>5558</v>
      </c>
      <c r="I51" s="234" t="s">
        <v>5572</v>
      </c>
      <c r="J51" s="234" t="s">
        <v>5573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5574</v>
      </c>
      <c r="B52" s="234" t="s">
        <v>5575</v>
      </c>
      <c r="C52" s="234" t="s">
        <v>5576</v>
      </c>
      <c r="D52" s="234" t="s">
        <v>25</v>
      </c>
      <c r="E52" s="234" t="s">
        <v>25</v>
      </c>
      <c r="F52" s="234" t="s">
        <v>5577</v>
      </c>
      <c r="G52" s="234" t="s">
        <v>25</v>
      </c>
      <c r="H52" s="234" t="s">
        <v>5558</v>
      </c>
      <c r="I52" s="234" t="s">
        <v>5578</v>
      </c>
      <c r="J52" s="234" t="s">
        <v>5579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5580</v>
      </c>
      <c r="B53" s="234" t="s">
        <v>5581</v>
      </c>
      <c r="C53" s="234" t="s">
        <v>5582</v>
      </c>
      <c r="D53" s="234" t="s">
        <v>5583</v>
      </c>
      <c r="E53" s="234" t="s">
        <v>5584</v>
      </c>
      <c r="F53" s="234" t="s">
        <v>25</v>
      </c>
      <c r="G53" s="234" t="s">
        <v>25</v>
      </c>
      <c r="H53" s="234" t="s">
        <v>5585</v>
      </c>
      <c r="I53" s="234" t="s">
        <v>25</v>
      </c>
      <c r="J53" s="234" t="s">
        <v>5586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5587</v>
      </c>
      <c r="B54" s="234" t="s">
        <v>5588</v>
      </c>
      <c r="C54" s="234" t="s">
        <v>5582</v>
      </c>
      <c r="D54" s="234" t="s">
        <v>5583</v>
      </c>
      <c r="E54" s="234" t="s">
        <v>25</v>
      </c>
      <c r="F54" s="234" t="s">
        <v>25</v>
      </c>
      <c r="G54" s="234" t="s">
        <v>25</v>
      </c>
      <c r="H54" s="234" t="s">
        <v>5589</v>
      </c>
      <c r="I54" s="234" t="s">
        <v>5590</v>
      </c>
      <c r="J54" s="234" t="s">
        <v>5591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2633</v>
      </c>
      <c r="B55" s="233" t="s">
        <v>5592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5593</v>
      </c>
      <c r="B56" s="234" t="s">
        <v>5594</v>
      </c>
      <c r="C56" s="234" t="s">
        <v>5595</v>
      </c>
      <c r="D56" s="234" t="s">
        <v>5596</v>
      </c>
      <c r="E56" s="234" t="s">
        <v>5597</v>
      </c>
      <c r="F56" s="234" t="s">
        <v>25</v>
      </c>
      <c r="G56" s="234" t="s">
        <v>5598</v>
      </c>
      <c r="H56" s="234" t="s">
        <v>25</v>
      </c>
      <c r="I56" s="234" t="s">
        <v>25</v>
      </c>
      <c r="J56" s="234" t="s">
        <v>5599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5600</v>
      </c>
      <c r="B57" s="234" t="s">
        <v>5601</v>
      </c>
      <c r="C57" s="234" t="s">
        <v>5602</v>
      </c>
      <c r="D57" s="234" t="s">
        <v>5603</v>
      </c>
      <c r="E57" s="234" t="s">
        <v>5604</v>
      </c>
      <c r="F57" s="234" t="s">
        <v>25</v>
      </c>
      <c r="G57" s="234" t="s">
        <v>5605</v>
      </c>
      <c r="H57" s="234" t="s">
        <v>5606</v>
      </c>
      <c r="I57" s="234" t="s">
        <v>25</v>
      </c>
      <c r="J57" s="234" t="s">
        <v>5607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2637</v>
      </c>
      <c r="B58" s="233" t="s">
        <v>5608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5609</v>
      </c>
      <c r="B59" s="234" t="s">
        <v>5610</v>
      </c>
      <c r="C59" s="234" t="s">
        <v>5611</v>
      </c>
      <c r="D59" s="234" t="s">
        <v>5612</v>
      </c>
      <c r="E59" s="234" t="s">
        <v>25</v>
      </c>
      <c r="F59" s="234" t="s">
        <v>25</v>
      </c>
      <c r="G59" s="234" t="s">
        <v>5613</v>
      </c>
      <c r="H59" s="234" t="s">
        <v>5614</v>
      </c>
      <c r="I59" s="234" t="s">
        <v>5615</v>
      </c>
      <c r="J59" s="234" t="s">
        <v>5616</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5617</v>
      </c>
      <c r="B60" s="234" t="s">
        <v>5618</v>
      </c>
      <c r="C60" s="234" t="s">
        <v>5619</v>
      </c>
      <c r="D60" s="234" t="s">
        <v>25</v>
      </c>
      <c r="E60" s="234" t="s">
        <v>5620</v>
      </c>
      <c r="F60" s="234" t="s">
        <v>5621</v>
      </c>
      <c r="G60" s="234" t="s">
        <v>25</v>
      </c>
      <c r="H60" s="234" t="s">
        <v>5622</v>
      </c>
      <c r="I60" s="234" t="s">
        <v>5623</v>
      </c>
      <c r="J60" s="234" t="s">
        <v>5624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5625</v>
      </c>
      <c r="B61" s="234" t="s">
        <v>5626</v>
      </c>
      <c r="C61" s="234" t="s">
        <v>5627</v>
      </c>
      <c r="D61" s="234" t="s">
        <v>25</v>
      </c>
      <c r="E61" s="234" t="s">
        <v>25</v>
      </c>
      <c r="F61" s="234" t="s">
        <v>25</v>
      </c>
      <c r="G61" s="234" t="s">
        <v>5628</v>
      </c>
      <c r="H61" s="234" t="s">
        <v>5629</v>
      </c>
      <c r="I61" s="234" t="s">
        <v>5630</v>
      </c>
      <c r="J61" s="234" t="s">
        <v>5631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5632</v>
      </c>
      <c r="B62" s="234" t="s">
        <v>5633</v>
      </c>
      <c r="C62" s="234" t="s">
        <v>5634</v>
      </c>
      <c r="D62" s="234" t="s">
        <v>5635</v>
      </c>
      <c r="E62" s="234" t="s">
        <v>25</v>
      </c>
      <c r="F62" s="234" t="s">
        <v>25</v>
      </c>
      <c r="G62" s="234" t="s">
        <v>25</v>
      </c>
      <c r="H62" s="234" t="s">
        <v>5636</v>
      </c>
      <c r="I62" s="234" t="s">
        <v>5637</v>
      </c>
      <c r="J62" s="234" t="s">
        <v>5638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2641</v>
      </c>
      <c r="B63" s="233" t="s">
        <v>5639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5640</v>
      </c>
      <c r="B64" s="234" t="s">
        <v>5641</v>
      </c>
      <c r="C64" s="234" t="s">
        <v>5642</v>
      </c>
      <c r="D64" s="234" t="s">
        <v>5643</v>
      </c>
      <c r="E64" s="234" t="s">
        <v>25</v>
      </c>
      <c r="F64" s="234" t="s">
        <v>25</v>
      </c>
      <c r="G64" s="234" t="s">
        <v>5644</v>
      </c>
      <c r="H64" s="234" t="s">
        <v>5645</v>
      </c>
      <c r="I64" s="234" t="s">
        <v>5646</v>
      </c>
      <c r="J64" s="234" t="s">
        <v>5647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5648</v>
      </c>
      <c r="B65" s="234" t="s">
        <v>5649</v>
      </c>
      <c r="C65" s="234" t="s">
        <v>5650</v>
      </c>
      <c r="D65" s="234" t="s">
        <v>5651</v>
      </c>
      <c r="E65" s="234" t="s">
        <v>25</v>
      </c>
      <c r="F65" s="234" t="s">
        <v>25</v>
      </c>
      <c r="G65" s="234" t="s">
        <v>25</v>
      </c>
      <c r="H65" s="234" t="s">
        <v>5652</v>
      </c>
      <c r="I65" s="234" t="s">
        <v>5653</v>
      </c>
      <c r="J65" s="234" t="s">
        <v>5654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5655</v>
      </c>
      <c r="B66" s="234" t="s">
        <v>5656</v>
      </c>
      <c r="C66" s="234" t="s">
        <v>5657</v>
      </c>
      <c r="D66" s="234" t="s">
        <v>5658</v>
      </c>
      <c r="E66" s="234" t="s">
        <v>25</v>
      </c>
      <c r="F66" s="234" t="s">
        <v>25</v>
      </c>
      <c r="G66" s="234" t="s">
        <v>25</v>
      </c>
      <c r="H66" s="234" t="s">
        <v>5659</v>
      </c>
      <c r="I66" s="234" t="s">
        <v>5660</v>
      </c>
      <c r="J66" s="234" t="s">
        <v>5661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5662</v>
      </c>
      <c r="B67" s="234" t="s">
        <v>5663</v>
      </c>
      <c r="C67" s="234" t="s">
        <v>5664</v>
      </c>
      <c r="D67" s="234" t="s">
        <v>5665</v>
      </c>
      <c r="E67" s="234" t="s">
        <v>25</v>
      </c>
      <c r="F67" s="234" t="s">
        <v>25</v>
      </c>
      <c r="G67" s="234" t="s">
        <v>25</v>
      </c>
      <c r="H67" s="234" t="s">
        <v>5666</v>
      </c>
      <c r="I67" s="234" t="s">
        <v>25</v>
      </c>
      <c r="J67" s="234" t="s">
        <v>5667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5668</v>
      </c>
      <c r="B68" s="234" t="s">
        <v>5669</v>
      </c>
      <c r="C68" s="234" t="s">
        <v>5670</v>
      </c>
      <c r="D68" s="234" t="s">
        <v>25</v>
      </c>
      <c r="E68" s="234" t="s">
        <v>25</v>
      </c>
      <c r="F68" s="234" t="s">
        <v>25</v>
      </c>
      <c r="G68" s="234" t="s">
        <v>25</v>
      </c>
      <c r="H68" s="234" t="s">
        <v>5671</v>
      </c>
      <c r="I68" s="234" t="s">
        <v>25</v>
      </c>
      <c r="J68" s="234" t="s">
        <v>5672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2645</v>
      </c>
      <c r="B69" s="233" t="s">
        <v>5673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5674</v>
      </c>
      <c r="B70" s="234" t="s">
        <v>5675</v>
      </c>
      <c r="C70" s="234" t="s">
        <v>5676</v>
      </c>
      <c r="D70" s="234" t="s">
        <v>25</v>
      </c>
      <c r="E70" s="234" t="s">
        <v>25</v>
      </c>
      <c r="F70" s="234" t="s">
        <v>25</v>
      </c>
      <c r="G70" s="234" t="s">
        <v>5677</v>
      </c>
      <c r="H70" s="234" t="s">
        <v>5678</v>
      </c>
      <c r="I70" s="234" t="s">
        <v>25</v>
      </c>
      <c r="J70" s="234" t="s">
        <v>5679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5680</v>
      </c>
      <c r="B71" s="234" t="s">
        <v>5681</v>
      </c>
      <c r="C71" s="234" t="s">
        <v>5682</v>
      </c>
      <c r="D71" s="234" t="s">
        <v>25</v>
      </c>
      <c r="E71" s="234" t="s">
        <v>25</v>
      </c>
      <c r="F71" s="234" t="s">
        <v>25</v>
      </c>
      <c r="G71" s="234" t="s">
        <v>25</v>
      </c>
      <c r="H71" s="234" t="s">
        <v>5683</v>
      </c>
      <c r="I71" s="234" t="s">
        <v>25</v>
      </c>
      <c r="J71" s="234" t="s">
        <v>5684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5685</v>
      </c>
      <c r="B72" s="234" t="s">
        <v>5686</v>
      </c>
      <c r="C72" s="234" t="s">
        <v>5687</v>
      </c>
      <c r="D72" s="234" t="s">
        <v>5688</v>
      </c>
      <c r="E72" s="234" t="s">
        <v>5689</v>
      </c>
      <c r="F72" s="234" t="s">
        <v>25</v>
      </c>
      <c r="G72" s="234" t="s">
        <v>25</v>
      </c>
      <c r="H72" s="234" t="s">
        <v>5690</v>
      </c>
      <c r="I72" s="234" t="s">
        <v>25</v>
      </c>
      <c r="J72" s="234" t="s">
        <v>5691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5692</v>
      </c>
      <c r="B73" s="234" t="s">
        <v>5693</v>
      </c>
      <c r="C73" s="234" t="s">
        <v>5694</v>
      </c>
      <c r="D73" s="234" t="s">
        <v>5695</v>
      </c>
      <c r="E73" s="234" t="s">
        <v>5689</v>
      </c>
      <c r="F73" s="234" t="s">
        <v>25</v>
      </c>
      <c r="G73" s="234" t="s">
        <v>5696</v>
      </c>
      <c r="H73" s="234" t="s">
        <v>5697</v>
      </c>
      <c r="I73" s="234" t="s">
        <v>25</v>
      </c>
      <c r="J73" s="234" t="s">
        <v>5698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5699</v>
      </c>
      <c r="B74" s="234" t="s">
        <v>5700</v>
      </c>
      <c r="C74" s="234" t="s">
        <v>5701</v>
      </c>
      <c r="D74" s="234" t="s">
        <v>5695</v>
      </c>
      <c r="E74" s="234" t="s">
        <v>5702</v>
      </c>
      <c r="F74" s="234" t="s">
        <v>25</v>
      </c>
      <c r="G74" s="234" t="s">
        <v>5703</v>
      </c>
      <c r="H74" s="234" t="s">
        <v>5704</v>
      </c>
      <c r="I74" s="234" t="s">
        <v>5705</v>
      </c>
      <c r="J74" s="234" t="s">
        <v>5706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5707</v>
      </c>
      <c r="B75" s="234" t="s">
        <v>5708</v>
      </c>
      <c r="C75" s="234" t="s">
        <v>5709</v>
      </c>
      <c r="D75" s="234" t="s">
        <v>5710</v>
      </c>
      <c r="E75" s="234" t="s">
        <v>5702</v>
      </c>
      <c r="F75" s="234" t="s">
        <v>5711</v>
      </c>
      <c r="G75" s="234" t="s">
        <v>5712</v>
      </c>
      <c r="H75" s="234" t="s">
        <v>5713</v>
      </c>
      <c r="I75" s="234" t="s">
        <v>5714</v>
      </c>
      <c r="J75" s="234" t="s">
        <v>5715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5716</v>
      </c>
      <c r="B76" s="234" t="s">
        <v>5717</v>
      </c>
      <c r="C76" s="234" t="s">
        <v>5718</v>
      </c>
      <c r="D76" s="234" t="s">
        <v>5719</v>
      </c>
      <c r="E76" s="234" t="s">
        <v>25</v>
      </c>
      <c r="F76" s="234" t="s">
        <v>25</v>
      </c>
      <c r="G76" s="234" t="s">
        <v>25</v>
      </c>
      <c r="H76" s="234" t="s">
        <v>5720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5721</v>
      </c>
      <c r="B77" s="234" t="s">
        <v>5722</v>
      </c>
      <c r="C77" s="234" t="s">
        <v>5723</v>
      </c>
      <c r="D77" s="234" t="s">
        <v>25</v>
      </c>
      <c r="E77" s="234" t="s">
        <v>25</v>
      </c>
      <c r="F77" s="234" t="s">
        <v>25</v>
      </c>
      <c r="G77" s="234" t="s">
        <v>5724</v>
      </c>
      <c r="H77" s="234" t="s">
        <v>5725</v>
      </c>
      <c r="I77" s="234" t="s">
        <v>25</v>
      </c>
      <c r="J77" s="234" t="s">
        <v>5726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5727</v>
      </c>
      <c r="B78" s="234" t="s">
        <v>5728</v>
      </c>
      <c r="C78" s="234" t="s">
        <v>5729</v>
      </c>
      <c r="D78" s="234" t="s">
        <v>25</v>
      </c>
      <c r="E78" s="234" t="s">
        <v>25</v>
      </c>
      <c r="F78" s="234" t="s">
        <v>25</v>
      </c>
      <c r="G78" s="234" t="s">
        <v>5730</v>
      </c>
      <c r="H78" s="234" t="s">
        <v>5731</v>
      </c>
      <c r="I78" s="234" t="s">
        <v>5732</v>
      </c>
      <c r="J78" s="234" t="s">
        <v>5733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5734</v>
      </c>
      <c r="B79" s="232" t="s">
        <v>5735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2679</v>
      </c>
      <c r="B80" s="233" t="s">
        <v>5736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5737</v>
      </c>
      <c r="B81" s="234" t="s">
        <v>5738</v>
      </c>
      <c r="C81" s="234" t="s">
        <v>5739</v>
      </c>
      <c r="D81" s="234" t="s">
        <v>5534</v>
      </c>
      <c r="E81" s="234" t="s">
        <v>5740</v>
      </c>
      <c r="F81" s="234" t="s">
        <v>25</v>
      </c>
      <c r="G81" s="234" t="s">
        <v>25</v>
      </c>
      <c r="H81" s="234" t="s">
        <v>5741</v>
      </c>
      <c r="I81" s="234" t="s">
        <v>25</v>
      </c>
      <c r="J81" s="234" t="s">
        <v>5742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5743</v>
      </c>
      <c r="B82" s="234" t="s">
        <v>5744</v>
      </c>
      <c r="C82" s="234" t="s">
        <v>5336</v>
      </c>
      <c r="D82" s="234" t="s">
        <v>5337</v>
      </c>
      <c r="E82" s="234" t="s">
        <v>25</v>
      </c>
      <c r="F82" s="234" t="s">
        <v>5339</v>
      </c>
      <c r="G82" s="234" t="s">
        <v>25</v>
      </c>
      <c r="H82" s="234" t="s">
        <v>5745</v>
      </c>
      <c r="I82" s="234" t="s">
        <v>25</v>
      </c>
      <c r="J82" s="234" t="s">
        <v>5746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2684</v>
      </c>
      <c r="B83" s="233" t="s">
        <v>5747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5748</v>
      </c>
      <c r="B84" s="234" t="s">
        <v>5749</v>
      </c>
      <c r="C84" s="234" t="s">
        <v>5750</v>
      </c>
      <c r="D84" s="234" t="s">
        <v>5751</v>
      </c>
      <c r="E84" s="234" t="s">
        <v>25</v>
      </c>
      <c r="F84" s="234" t="s">
        <v>5752</v>
      </c>
      <c r="G84" s="234" t="s">
        <v>5753</v>
      </c>
      <c r="H84" s="234" t="s">
        <v>5754</v>
      </c>
      <c r="I84" s="234" t="s">
        <v>5755</v>
      </c>
      <c r="J84" s="234" t="s">
        <v>5756</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5757</v>
      </c>
      <c r="B85" s="234" t="s">
        <v>5758</v>
      </c>
      <c r="C85" s="234" t="s">
        <v>5759</v>
      </c>
      <c r="D85" s="234" t="s">
        <v>5760</v>
      </c>
      <c r="E85" s="234" t="s">
        <v>25</v>
      </c>
      <c r="F85" s="234" t="s">
        <v>25</v>
      </c>
      <c r="G85" s="234" t="s">
        <v>25</v>
      </c>
      <c r="H85" s="234" t="s">
        <v>5761</v>
      </c>
      <c r="I85" s="234" t="s">
        <v>5762</v>
      </c>
      <c r="J85" s="234" t="s">
        <v>5763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5764</v>
      </c>
      <c r="B86" s="234" t="s">
        <v>5765</v>
      </c>
      <c r="C86" s="234" t="s">
        <v>5766</v>
      </c>
      <c r="D86" s="234" t="s">
        <v>5767</v>
      </c>
      <c r="E86" s="234" t="s">
        <v>25</v>
      </c>
      <c r="F86" s="234" t="s">
        <v>25</v>
      </c>
      <c r="G86" s="234" t="s">
        <v>5768</v>
      </c>
      <c r="H86" s="234" t="s">
        <v>5769</v>
      </c>
      <c r="I86" s="234" t="s">
        <v>25</v>
      </c>
      <c r="J86" s="234" t="s">
        <v>5770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5771</v>
      </c>
      <c r="B87" s="234" t="s">
        <v>5772</v>
      </c>
      <c r="C87" s="234" t="s">
        <v>5773</v>
      </c>
      <c r="D87" s="234" t="s">
        <v>5774</v>
      </c>
      <c r="E87" s="234" t="s">
        <v>25</v>
      </c>
      <c r="F87" s="234" t="s">
        <v>5775</v>
      </c>
      <c r="G87" s="234" t="s">
        <v>25</v>
      </c>
      <c r="H87" s="234" t="s">
        <v>5776</v>
      </c>
      <c r="I87" s="234" t="s">
        <v>5777</v>
      </c>
      <c r="J87" s="234" t="s">
        <v>5778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5779</v>
      </c>
      <c r="B88" s="232" t="s">
        <v>5780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645</v>
      </c>
      <c r="B89" s="233" t="s">
        <v>5781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5782</v>
      </c>
      <c r="B90" s="234" t="s">
        <v>5783</v>
      </c>
      <c r="C90" s="234" t="s">
        <v>5784</v>
      </c>
      <c r="D90" s="234" t="s">
        <v>5534</v>
      </c>
      <c r="E90" s="234" t="s">
        <v>5332</v>
      </c>
      <c r="F90" s="234" t="s">
        <v>25</v>
      </c>
      <c r="G90" s="234" t="s">
        <v>25</v>
      </c>
      <c r="H90" s="234" t="s">
        <v>5785</v>
      </c>
      <c r="I90" s="234" t="s">
        <v>25</v>
      </c>
      <c r="J90" s="234" t="s">
        <v>5786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5787</v>
      </c>
      <c r="B91" s="234" t="s">
        <v>5788</v>
      </c>
      <c r="C91" s="234" t="s">
        <v>5789</v>
      </c>
      <c r="D91" s="234" t="s">
        <v>5337</v>
      </c>
      <c r="E91" s="234" t="s">
        <v>25</v>
      </c>
      <c r="F91" s="234" t="s">
        <v>5339</v>
      </c>
      <c r="G91" s="234" t="s">
        <v>25</v>
      </c>
      <c r="H91" s="234" t="s">
        <v>5790</v>
      </c>
      <c r="I91" s="234" t="s">
        <v>25</v>
      </c>
      <c r="J91" s="234" t="s">
        <v>5791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2733</v>
      </c>
      <c r="B92" s="233" t="s">
        <v>5792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5793</v>
      </c>
      <c r="B93" s="234" t="s">
        <v>5794</v>
      </c>
      <c r="C93" s="234" t="s">
        <v>5795</v>
      </c>
      <c r="D93" s="234" t="s">
        <v>5796</v>
      </c>
      <c r="E93" s="234" t="s">
        <v>5797</v>
      </c>
      <c r="F93" s="234" t="s">
        <v>25</v>
      </c>
      <c r="G93" s="234" t="s">
        <v>25</v>
      </c>
      <c r="H93" s="234" t="s">
        <v>5798</v>
      </c>
      <c r="I93" s="234" t="s">
        <v>25</v>
      </c>
      <c r="J93" s="234" t="s">
        <v>5799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5800</v>
      </c>
      <c r="B94" s="234" t="s">
        <v>5801</v>
      </c>
      <c r="C94" s="234" t="s">
        <v>5802</v>
      </c>
      <c r="D94" s="234" t="s">
        <v>5803</v>
      </c>
      <c r="E94" s="234" t="s">
        <v>25</v>
      </c>
      <c r="F94" s="234" t="s">
        <v>5804</v>
      </c>
      <c r="G94" s="234" t="s">
        <v>25</v>
      </c>
      <c r="H94" s="234" t="s">
        <v>5805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5806</v>
      </c>
      <c r="B95" s="234" t="s">
        <v>5807</v>
      </c>
      <c r="C95" s="234" t="s">
        <v>5808</v>
      </c>
      <c r="D95" s="234" t="s">
        <v>5809</v>
      </c>
      <c r="E95" s="234" t="s">
        <v>25</v>
      </c>
      <c r="F95" s="234" t="s">
        <v>25</v>
      </c>
      <c r="G95" s="234" t="s">
        <v>25</v>
      </c>
      <c r="H95" s="234" t="s">
        <v>5810</v>
      </c>
      <c r="I95" s="234" t="s">
        <v>5811</v>
      </c>
      <c r="J95" s="234" t="s">
        <v>5812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5813</v>
      </c>
      <c r="B96" s="234" t="s">
        <v>5814</v>
      </c>
      <c r="C96" s="234" t="s">
        <v>5815</v>
      </c>
      <c r="D96" s="234" t="s">
        <v>25</v>
      </c>
      <c r="E96" s="234" t="s">
        <v>25</v>
      </c>
      <c r="F96" s="234" t="s">
        <v>25</v>
      </c>
      <c r="G96" s="234" t="s">
        <v>25</v>
      </c>
      <c r="H96" s="234" t="s">
        <v>5816</v>
      </c>
      <c r="I96" s="234" t="s">
        <v>5762</v>
      </c>
      <c r="J96" s="234" t="s">
        <v>5817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2737</v>
      </c>
      <c r="B97" s="233" t="s">
        <v>5818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5819</v>
      </c>
      <c r="B98" s="234" t="s">
        <v>5820</v>
      </c>
      <c r="C98" s="234" t="s">
        <v>5821</v>
      </c>
      <c r="D98" s="234" t="s">
        <v>5822</v>
      </c>
      <c r="E98" s="234" t="s">
        <v>25</v>
      </c>
      <c r="F98" s="234" t="s">
        <v>25</v>
      </c>
      <c r="G98" s="234" t="s">
        <v>25</v>
      </c>
      <c r="H98" s="234" t="s">
        <v>5823</v>
      </c>
      <c r="I98" s="234" t="s">
        <v>25</v>
      </c>
      <c r="J98" s="234" t="s">
        <v>5824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5825</v>
      </c>
      <c r="B99" s="234" t="s">
        <v>5826</v>
      </c>
      <c r="C99" s="234" t="s">
        <v>5827</v>
      </c>
      <c r="D99" s="234" t="s">
        <v>5828</v>
      </c>
      <c r="E99" s="234" t="s">
        <v>5829</v>
      </c>
      <c r="F99" s="234" t="s">
        <v>25</v>
      </c>
      <c r="G99" s="234" t="s">
        <v>25</v>
      </c>
      <c r="H99" s="234" t="s">
        <v>5830</v>
      </c>
      <c r="I99" s="234" t="s">
        <v>25</v>
      </c>
      <c r="J99" s="234" t="s">
        <v>5831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5832</v>
      </c>
      <c r="B100" s="234" t="s">
        <v>5833</v>
      </c>
      <c r="C100" s="234" t="s">
        <v>5834</v>
      </c>
      <c r="D100" s="234" t="s">
        <v>25</v>
      </c>
      <c r="E100" s="234" t="s">
        <v>25</v>
      </c>
      <c r="F100" s="234" t="s">
        <v>25</v>
      </c>
      <c r="G100" s="234" t="s">
        <v>25</v>
      </c>
      <c r="H100" s="234" t="s">
        <v>5835</v>
      </c>
      <c r="I100" s="234" t="s">
        <v>5836</v>
      </c>
      <c r="J100" s="234" t="s">
        <v>5837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5838</v>
      </c>
      <c r="B101" s="234" t="s">
        <v>5839</v>
      </c>
      <c r="C101" s="234" t="s">
        <v>5840</v>
      </c>
      <c r="D101" s="234" t="s">
        <v>25</v>
      </c>
      <c r="E101" s="234" t="s">
        <v>25</v>
      </c>
      <c r="F101" s="234" t="s">
        <v>25</v>
      </c>
      <c r="G101" s="234" t="s">
        <v>25</v>
      </c>
      <c r="H101" s="234" t="s">
        <v>5841</v>
      </c>
      <c r="I101" s="234" t="s">
        <v>5762</v>
      </c>
      <c r="J101" s="234" t="s">
        <v>5842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5843</v>
      </c>
      <c r="B102" s="234" t="s">
        <v>5844</v>
      </c>
      <c r="C102" s="234" t="s">
        <v>5845</v>
      </c>
      <c r="D102" s="234" t="s">
        <v>5846</v>
      </c>
      <c r="E102" s="234" t="s">
        <v>25</v>
      </c>
      <c r="F102" s="234" t="s">
        <v>25</v>
      </c>
      <c r="G102" s="234" t="s">
        <v>25</v>
      </c>
      <c r="H102" s="234" t="s">
        <v>5847</v>
      </c>
      <c r="I102" s="234" t="s">
        <v>25</v>
      </c>
      <c r="J102" s="234" t="s">
        <v>5848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5849</v>
      </c>
      <c r="B103" s="234" t="s">
        <v>5850</v>
      </c>
      <c r="C103" s="234" t="s">
        <v>5851</v>
      </c>
      <c r="D103" s="234" t="s">
        <v>5846</v>
      </c>
      <c r="E103" s="234" t="s">
        <v>25</v>
      </c>
      <c r="F103" s="234" t="s">
        <v>5852</v>
      </c>
      <c r="G103" s="234" t="s">
        <v>25</v>
      </c>
      <c r="H103" s="234" t="s">
        <v>5853</v>
      </c>
      <c r="I103" s="234" t="s">
        <v>5854</v>
      </c>
      <c r="J103" s="234" t="s">
        <v>5855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2741</v>
      </c>
      <c r="B104" s="233" t="s">
        <v>5856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5857</v>
      </c>
      <c r="B105" s="234" t="s">
        <v>5858</v>
      </c>
      <c r="C105" s="234" t="s">
        <v>5859</v>
      </c>
      <c r="D105" s="234" t="s">
        <v>5860</v>
      </c>
      <c r="E105" s="234" t="s">
        <v>5861</v>
      </c>
      <c r="F105" s="234" t="s">
        <v>25</v>
      </c>
      <c r="G105" s="234" t="s">
        <v>25</v>
      </c>
      <c r="H105" s="234" t="s">
        <v>5862</v>
      </c>
      <c r="I105" s="234" t="s">
        <v>5863</v>
      </c>
      <c r="J105" s="234" t="s">
        <v>5864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5865</v>
      </c>
      <c r="B106" s="232" t="s">
        <v>5866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2755</v>
      </c>
      <c r="B107" s="233" t="s">
        <v>5867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5868</v>
      </c>
      <c r="B108" s="234" t="s">
        <v>5869</v>
      </c>
      <c r="C108" s="234" t="s">
        <v>5870</v>
      </c>
      <c r="D108" s="234" t="s">
        <v>5534</v>
      </c>
      <c r="E108" s="234" t="s">
        <v>5332</v>
      </c>
      <c r="F108" s="234" t="s">
        <v>25</v>
      </c>
      <c r="G108" s="234" t="s">
        <v>25</v>
      </c>
      <c r="H108" s="234" t="s">
        <v>5871</v>
      </c>
      <c r="I108" s="234" t="s">
        <v>25</v>
      </c>
      <c r="J108" s="234" t="s">
        <v>5872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5873</v>
      </c>
      <c r="B109" s="234" t="s">
        <v>5874</v>
      </c>
      <c r="C109" s="234" t="s">
        <v>5875</v>
      </c>
      <c r="D109" s="234" t="s">
        <v>5337</v>
      </c>
      <c r="E109" s="234" t="s">
        <v>25</v>
      </c>
      <c r="F109" s="234" t="s">
        <v>5339</v>
      </c>
      <c r="G109" s="234" t="s">
        <v>25</v>
      </c>
      <c r="H109" s="234" t="s">
        <v>5876</v>
      </c>
      <c r="I109" s="234" t="s">
        <v>25</v>
      </c>
      <c r="J109" s="234" t="s">
        <v>5877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2759</v>
      </c>
      <c r="B110" s="233" t="s">
        <v>5878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5879</v>
      </c>
      <c r="B111" s="234" t="s">
        <v>5880</v>
      </c>
      <c r="C111" s="234" t="s">
        <v>5881</v>
      </c>
      <c r="D111" s="234" t="s">
        <v>5882</v>
      </c>
      <c r="E111" s="234" t="s">
        <v>25</v>
      </c>
      <c r="F111" s="234" t="s">
        <v>5883</v>
      </c>
      <c r="G111" s="234" t="s">
        <v>25</v>
      </c>
      <c r="H111" s="234" t="s">
        <v>5884</v>
      </c>
      <c r="I111" s="234" t="s">
        <v>5885</v>
      </c>
      <c r="J111" s="234" t="s">
        <v>5886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5887</v>
      </c>
      <c r="B112" s="234" t="s">
        <v>5888</v>
      </c>
      <c r="C112" s="234" t="s">
        <v>5889</v>
      </c>
      <c r="D112" s="234" t="s">
        <v>5890</v>
      </c>
      <c r="E112" s="234" t="s">
        <v>25</v>
      </c>
      <c r="F112" s="234" t="s">
        <v>25</v>
      </c>
      <c r="G112" s="234" t="s">
        <v>25</v>
      </c>
      <c r="H112" s="234" t="s">
        <v>5891</v>
      </c>
      <c r="I112" s="234" t="s">
        <v>25</v>
      </c>
      <c r="J112" s="234" t="s">
        <v>5892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5893</v>
      </c>
      <c r="B113" s="234" t="s">
        <v>5894</v>
      </c>
      <c r="C113" s="234" t="s">
        <v>5895</v>
      </c>
      <c r="D113" s="234" t="s">
        <v>5896</v>
      </c>
      <c r="E113" s="234" t="s">
        <v>25</v>
      </c>
      <c r="F113" s="234" t="s">
        <v>25</v>
      </c>
      <c r="G113" s="234" t="s">
        <v>25</v>
      </c>
      <c r="H113" s="234" t="s">
        <v>5897</v>
      </c>
      <c r="I113" s="234" t="s">
        <v>5898</v>
      </c>
      <c r="J113" s="234" t="s">
        <v>5899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5900</v>
      </c>
      <c r="B114" s="234" t="s">
        <v>5901</v>
      </c>
      <c r="C114" s="234" t="s">
        <v>5902</v>
      </c>
      <c r="D114" s="234" t="s">
        <v>5903</v>
      </c>
      <c r="E114" s="234" t="s">
        <v>25</v>
      </c>
      <c r="F114" s="234" t="s">
        <v>25</v>
      </c>
      <c r="G114" s="234" t="s">
        <v>5904</v>
      </c>
      <c r="H114" s="234" t="s">
        <v>5905</v>
      </c>
      <c r="I114" s="234" t="s">
        <v>5906</v>
      </c>
      <c r="J114" s="234" t="s">
        <v>5907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5908</v>
      </c>
      <c r="B115" s="234" t="s">
        <v>5909</v>
      </c>
      <c r="C115" s="234" t="s">
        <v>5910</v>
      </c>
      <c r="D115" s="234" t="s">
        <v>5911</v>
      </c>
      <c r="E115" s="234" t="s">
        <v>25</v>
      </c>
      <c r="F115" s="234" t="s">
        <v>5912</v>
      </c>
      <c r="G115" s="234" t="s">
        <v>25</v>
      </c>
      <c r="H115" s="234" t="s">
        <v>5913</v>
      </c>
      <c r="I115" s="234" t="s">
        <v>5913</v>
      </c>
      <c r="J115" s="234" t="s">
        <v>5914</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2763</v>
      </c>
      <c r="B116" s="233" t="s">
        <v>5915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5916</v>
      </c>
      <c r="B117" s="234" t="s">
        <v>5917</v>
      </c>
      <c r="C117" s="234" t="s">
        <v>5918</v>
      </c>
      <c r="D117" s="234" t="s">
        <v>5919</v>
      </c>
      <c r="E117" s="234" t="s">
        <v>25</v>
      </c>
      <c r="F117" s="234" t="s">
        <v>5920</v>
      </c>
      <c r="G117" s="234" t="s">
        <v>5921</v>
      </c>
      <c r="H117" s="234" t="s">
        <v>5922</v>
      </c>
      <c r="I117" s="234" t="s">
        <v>5923</v>
      </c>
      <c r="J117" s="234" t="s">
        <v>5924</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5925</v>
      </c>
      <c r="B118" s="234" t="s">
        <v>5926</v>
      </c>
      <c r="C118" s="234" t="s">
        <v>5927</v>
      </c>
      <c r="D118" s="234" t="s">
        <v>5928</v>
      </c>
      <c r="E118" s="234" t="s">
        <v>25</v>
      </c>
      <c r="F118" s="234" t="s">
        <v>25</v>
      </c>
      <c r="G118" s="234" t="s">
        <v>25</v>
      </c>
      <c r="H118" s="234" t="s">
        <v>5929</v>
      </c>
      <c r="I118" s="234" t="s">
        <v>5762</v>
      </c>
      <c r="J118" s="234" t="s">
        <v>5930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5931</v>
      </c>
      <c r="B119" s="234" t="s">
        <v>5932</v>
      </c>
      <c r="C119" s="234" t="s">
        <v>5933</v>
      </c>
      <c r="D119" s="234" t="s">
        <v>5934</v>
      </c>
      <c r="E119" s="234" t="s">
        <v>25</v>
      </c>
      <c r="F119" s="234" t="s">
        <v>5935</v>
      </c>
      <c r="G119" s="234" t="s">
        <v>25</v>
      </c>
      <c r="H119" s="234" t="s">
        <v>5936</v>
      </c>
      <c r="I119" s="234" t="s">
        <v>5937</v>
      </c>
      <c r="J119" s="234" t="s">
        <v>5938</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2767</v>
      </c>
      <c r="B120" s="233" t="s">
        <v>5939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5940</v>
      </c>
      <c r="B121" s="234" t="s">
        <v>5941</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5942</v>
      </c>
      <c r="B122" s="234" t="s">
        <v>5943</v>
      </c>
      <c r="C122" s="234" t="s">
        <v>5944</v>
      </c>
      <c r="D122" s="234" t="s">
        <v>5945</v>
      </c>
      <c r="E122" s="234" t="s">
        <v>25</v>
      </c>
      <c r="F122" s="234" t="s">
        <v>5946</v>
      </c>
      <c r="G122" s="234" t="s">
        <v>25</v>
      </c>
      <c r="H122" s="234" t="s">
        <v>5947</v>
      </c>
      <c r="I122" s="234" t="s">
        <v>5948</v>
      </c>
      <c r="J122" s="234" t="s">
        <v>5949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5950</v>
      </c>
      <c r="B123" s="234" t="s">
        <v>5951</v>
      </c>
      <c r="C123" s="234" t="s">
        <v>5952</v>
      </c>
      <c r="D123" s="234" t="s">
        <v>5953</v>
      </c>
      <c r="E123" s="234" t="s">
        <v>25</v>
      </c>
      <c r="F123" s="234" t="s">
        <v>5954</v>
      </c>
      <c r="G123" s="234" t="s">
        <v>25</v>
      </c>
      <c r="H123" s="234" t="s">
        <v>5955</v>
      </c>
      <c r="I123" s="234" t="s">
        <v>25</v>
      </c>
      <c r="J123" s="234" t="s">
        <v>5956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2771</v>
      </c>
      <c r="B124" s="233" t="s">
        <v>5957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5958</v>
      </c>
      <c r="B125" s="234" t="s">
        <v>5959</v>
      </c>
      <c r="C125" s="234" t="s">
        <v>5960</v>
      </c>
      <c r="D125" s="234" t="s">
        <v>5961</v>
      </c>
      <c r="E125" s="234" t="s">
        <v>25</v>
      </c>
      <c r="F125" s="234" t="s">
        <v>25</v>
      </c>
      <c r="G125" s="234" t="s">
        <v>25</v>
      </c>
      <c r="H125" s="234" t="s">
        <v>5962</v>
      </c>
      <c r="I125" s="234" t="s">
        <v>25</v>
      </c>
      <c r="J125" s="234" t="s">
        <v>5963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5964</v>
      </c>
      <c r="B126" s="234" t="s">
        <v>5965</v>
      </c>
      <c r="C126" s="234" t="s">
        <v>5966</v>
      </c>
      <c r="D126" s="234" t="s">
        <v>5967</v>
      </c>
      <c r="E126" s="234" t="s">
        <v>25</v>
      </c>
      <c r="F126" s="234" t="s">
        <v>5968</v>
      </c>
      <c r="G126" s="234" t="s">
        <v>25</v>
      </c>
      <c r="H126" s="234" t="s">
        <v>5969</v>
      </c>
      <c r="I126" s="234" t="s">
        <v>5970</v>
      </c>
      <c r="J126" s="234" t="s">
        <v>5971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5972</v>
      </c>
      <c r="B127" s="234" t="s">
        <v>5973</v>
      </c>
      <c r="C127" s="234" t="s">
        <v>5974</v>
      </c>
      <c r="D127" s="234" t="s">
        <v>5975</v>
      </c>
      <c r="E127" s="234" t="s">
        <v>5976</v>
      </c>
      <c r="F127" s="234" t="s">
        <v>25</v>
      </c>
      <c r="G127" s="234" t="s">
        <v>25</v>
      </c>
      <c r="H127" s="234" t="s">
        <v>5977</v>
      </c>
      <c r="I127" s="234" t="s">
        <v>25</v>
      </c>
      <c r="J127" s="234" t="s">
        <v>5978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5979</v>
      </c>
      <c r="B128" s="234" t="s">
        <v>5980</v>
      </c>
      <c r="C128" s="234" t="s">
        <v>5981</v>
      </c>
      <c r="D128" s="234" t="s">
        <v>25</v>
      </c>
      <c r="E128" s="234" t="s">
        <v>25</v>
      </c>
      <c r="F128" s="234" t="s">
        <v>25</v>
      </c>
      <c r="G128" s="234" t="s">
        <v>25</v>
      </c>
      <c r="H128" s="234" t="s">
        <v>5982</v>
      </c>
      <c r="I128" s="234" t="s">
        <v>5983</v>
      </c>
      <c r="J128" s="234" t="s">
        <v>5984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5985</v>
      </c>
      <c r="B129" s="234" t="s">
        <v>5986</v>
      </c>
      <c r="C129" s="234" t="s">
        <v>5987</v>
      </c>
      <c r="D129" s="234" t="s">
        <v>25</v>
      </c>
      <c r="E129" s="234" t="s">
        <v>5988</v>
      </c>
      <c r="F129" s="234" t="s">
        <v>25</v>
      </c>
      <c r="G129" s="234" t="s">
        <v>25</v>
      </c>
      <c r="H129" s="234" t="s">
        <v>5989</v>
      </c>
      <c r="I129" s="234" t="s">
        <v>25</v>
      </c>
      <c r="J129" s="234" t="s">
        <v>5990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5991</v>
      </c>
      <c r="B130" s="234" t="s">
        <v>5992</v>
      </c>
      <c r="C130" s="234" t="s">
        <v>5993</v>
      </c>
      <c r="D130" s="234" t="s">
        <v>25</v>
      </c>
      <c r="E130" s="234" t="s">
        <v>25</v>
      </c>
      <c r="F130" s="234" t="s">
        <v>25</v>
      </c>
      <c r="G130" s="234" t="s">
        <v>25</v>
      </c>
      <c r="H130" s="234" t="s">
        <v>5994</v>
      </c>
      <c r="I130" s="234" t="s">
        <v>25</v>
      </c>
      <c r="J130" s="234" t="s">
        <v>5995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5996</v>
      </c>
      <c r="B131" s="232" t="s">
        <v>5997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2789</v>
      </c>
      <c r="B132" s="233" t="s">
        <v>5998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5999</v>
      </c>
      <c r="B133" s="234" t="s">
        <v>6000</v>
      </c>
      <c r="C133" s="234" t="s">
        <v>6001</v>
      </c>
      <c r="D133" s="234" t="s">
        <v>5534</v>
      </c>
      <c r="E133" s="234" t="s">
        <v>5332</v>
      </c>
      <c r="F133" s="234" t="s">
        <v>25</v>
      </c>
      <c r="G133" s="234" t="s">
        <v>25</v>
      </c>
      <c r="H133" s="234" t="s">
        <v>6002</v>
      </c>
      <c r="I133" s="234" t="s">
        <v>25</v>
      </c>
      <c r="J133" s="234" t="s">
        <v>6003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6004</v>
      </c>
      <c r="B134" s="234" t="s">
        <v>6005</v>
      </c>
      <c r="C134" s="234" t="s">
        <v>5539</v>
      </c>
      <c r="D134" s="234" t="s">
        <v>5337</v>
      </c>
      <c r="E134" s="234" t="s">
        <v>25</v>
      </c>
      <c r="F134" s="234" t="s">
        <v>5339</v>
      </c>
      <c r="G134" s="234" t="s">
        <v>25</v>
      </c>
      <c r="H134" s="234" t="s">
        <v>6006</v>
      </c>
      <c r="I134" s="234" t="s">
        <v>25</v>
      </c>
      <c r="J134" s="234" t="s">
        <v>6007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2793</v>
      </c>
      <c r="B135" s="233" t="s">
        <v>6008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6009</v>
      </c>
      <c r="B136" s="234" t="s">
        <v>6010</v>
      </c>
      <c r="C136" s="234" t="s">
        <v>6011</v>
      </c>
      <c r="D136" s="234" t="s">
        <v>6012</v>
      </c>
      <c r="E136" s="234" t="s">
        <v>6013</v>
      </c>
      <c r="F136" s="234" t="s">
        <v>6014</v>
      </c>
      <c r="G136" s="234" t="s">
        <v>25</v>
      </c>
      <c r="H136" s="234" t="s">
        <v>6015</v>
      </c>
      <c r="I136" s="234" t="s">
        <v>25</v>
      </c>
      <c r="J136" s="234" t="s">
        <v>6016</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6017</v>
      </c>
      <c r="B137" s="234" t="s">
        <v>6018</v>
      </c>
      <c r="C137" s="234" t="s">
        <v>6019</v>
      </c>
      <c r="D137" s="234" t="s">
        <v>6020</v>
      </c>
      <c r="E137" s="234" t="s">
        <v>25</v>
      </c>
      <c r="F137" s="234" t="s">
        <v>25</v>
      </c>
      <c r="G137" s="234" t="s">
        <v>25</v>
      </c>
      <c r="H137" s="234" t="s">
        <v>6021</v>
      </c>
      <c r="I137" s="234" t="s">
        <v>25</v>
      </c>
      <c r="J137" s="234" t="s">
        <v>6022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6023</v>
      </c>
      <c r="B138" s="234" t="s">
        <v>6024</v>
      </c>
      <c r="C138" s="234" t="s">
        <v>6025</v>
      </c>
      <c r="D138" s="234" t="s">
        <v>25</v>
      </c>
      <c r="E138" s="234" t="s">
        <v>25</v>
      </c>
      <c r="F138" s="234" t="s">
        <v>25</v>
      </c>
      <c r="G138" s="234" t="s">
        <v>25</v>
      </c>
      <c r="H138" s="234" t="s">
        <v>6026</v>
      </c>
      <c r="I138" s="234" t="s">
        <v>25</v>
      </c>
      <c r="J138" s="234" t="s">
        <v>6027</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6028</v>
      </c>
      <c r="B139" s="234" t="s">
        <v>6029</v>
      </c>
      <c r="C139" s="234" t="s">
        <v>6030</v>
      </c>
      <c r="D139" s="234" t="s">
        <v>6031</v>
      </c>
      <c r="E139" s="234" t="s">
        <v>25</v>
      </c>
      <c r="F139" s="234" t="s">
        <v>25</v>
      </c>
      <c r="G139" s="234" t="s">
        <v>25</v>
      </c>
      <c r="H139" s="234" t="s">
        <v>6032</v>
      </c>
      <c r="I139" s="234" t="s">
        <v>6033</v>
      </c>
      <c r="J139" s="234" t="s">
        <v>6034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6035</v>
      </c>
      <c r="B140" s="234" t="s">
        <v>6036</v>
      </c>
      <c r="C140" s="234" t="s">
        <v>6037</v>
      </c>
      <c r="D140" s="234" t="s">
        <v>6038</v>
      </c>
      <c r="E140" s="234" t="s">
        <v>25</v>
      </c>
      <c r="F140" s="234" t="s">
        <v>25</v>
      </c>
      <c r="G140" s="234" t="s">
        <v>25</v>
      </c>
      <c r="H140" s="234" t="s">
        <v>6039</v>
      </c>
      <c r="I140" s="234" t="s">
        <v>5762</v>
      </c>
      <c r="J140" s="234" t="s">
        <v>6040</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6041</v>
      </c>
      <c r="B141" s="234" t="s">
        <v>6042</v>
      </c>
      <c r="C141" s="234" t="s">
        <v>6043</v>
      </c>
      <c r="D141" s="234" t="s">
        <v>25</v>
      </c>
      <c r="E141" s="234" t="s">
        <v>6044</v>
      </c>
      <c r="F141" s="234" t="s">
        <v>25</v>
      </c>
      <c r="G141" s="234" t="s">
        <v>25</v>
      </c>
      <c r="H141" s="234" t="s">
        <v>6045</v>
      </c>
      <c r="I141" s="234" t="s">
        <v>5762</v>
      </c>
      <c r="J141" s="234" t="s">
        <v>6046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6047</v>
      </c>
      <c r="B142" s="234" t="s">
        <v>6048</v>
      </c>
      <c r="C142" s="234" t="s">
        <v>6049</v>
      </c>
      <c r="D142" s="234" t="s">
        <v>6050</v>
      </c>
      <c r="E142" s="234" t="s">
        <v>6044</v>
      </c>
      <c r="F142" s="234" t="s">
        <v>25</v>
      </c>
      <c r="G142" s="234" t="s">
        <v>25</v>
      </c>
      <c r="H142" s="234" t="s">
        <v>6051</v>
      </c>
      <c r="I142" s="234" t="s">
        <v>6052</v>
      </c>
      <c r="J142" s="234" t="s">
        <v>6053</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2797</v>
      </c>
      <c r="B143" s="233" t="s">
        <v>6054</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6055</v>
      </c>
      <c r="B144" s="234" t="s">
        <v>6056</v>
      </c>
      <c r="C144" s="234" t="s">
        <v>6057</v>
      </c>
      <c r="D144" s="234" t="s">
        <v>25</v>
      </c>
      <c r="E144" s="234" t="s">
        <v>25</v>
      </c>
      <c r="F144" s="234" t="s">
        <v>25</v>
      </c>
      <c r="G144" s="234" t="s">
        <v>25</v>
      </c>
      <c r="H144" s="234" t="s">
        <v>6058</v>
      </c>
      <c r="I144" s="234" t="s">
        <v>25</v>
      </c>
      <c r="J144" s="234" t="s">
        <v>6059</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6060</v>
      </c>
      <c r="B145" s="234" t="s">
        <v>6061</v>
      </c>
      <c r="C145" s="234" t="s">
        <v>6062</v>
      </c>
      <c r="D145" s="234" t="s">
        <v>25</v>
      </c>
      <c r="E145" s="234" t="s">
        <v>25</v>
      </c>
      <c r="F145" s="234" t="s">
        <v>25</v>
      </c>
      <c r="G145" s="234" t="s">
        <v>25</v>
      </c>
      <c r="H145" s="234" t="s">
        <v>6063</v>
      </c>
      <c r="I145" s="234" t="s">
        <v>25</v>
      </c>
      <c r="J145" s="234" t="s">
        <v>6064</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6065</v>
      </c>
      <c r="B146" s="234" t="s">
        <v>6066</v>
      </c>
      <c r="C146" s="234" t="s">
        <v>6067</v>
      </c>
      <c r="D146" s="234" t="s">
        <v>6068</v>
      </c>
      <c r="E146" s="234" t="s">
        <v>25</v>
      </c>
      <c r="F146" s="234" t="s">
        <v>25</v>
      </c>
      <c r="G146" s="234" t="s">
        <v>25</v>
      </c>
      <c r="H146" s="234" t="s">
        <v>6069</v>
      </c>
      <c r="I146" s="234" t="s">
        <v>25</v>
      </c>
      <c r="J146" s="234" t="s">
        <v>6070</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6071</v>
      </c>
      <c r="B147" s="232" t="s">
        <v>6072</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2819</v>
      </c>
      <c r="B148" s="233" t="s">
        <v>6073</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6074</v>
      </c>
      <c r="B149" s="234" t="s">
        <v>6075</v>
      </c>
      <c r="C149" s="234" t="s">
        <v>6076</v>
      </c>
      <c r="D149" s="234" t="s">
        <v>5534</v>
      </c>
      <c r="E149" s="234" t="s">
        <v>5332</v>
      </c>
      <c r="F149" s="234" t="s">
        <v>25</v>
      </c>
      <c r="G149" s="234" t="s">
        <v>25</v>
      </c>
      <c r="H149" s="234" t="s">
        <v>6077</v>
      </c>
      <c r="I149" s="234" t="s">
        <v>25</v>
      </c>
      <c r="J149" s="234" t="s">
        <v>6078</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6079</v>
      </c>
      <c r="B150" s="234" t="s">
        <v>6080</v>
      </c>
      <c r="C150" s="234" t="s">
        <v>5336</v>
      </c>
      <c r="D150" s="234" t="s">
        <v>5337</v>
      </c>
      <c r="E150" s="234" t="s">
        <v>25</v>
      </c>
      <c r="F150" s="234" t="s">
        <v>5339</v>
      </c>
      <c r="G150" s="234" t="s">
        <v>25</v>
      </c>
      <c r="H150" s="234" t="s">
        <v>6081</v>
      </c>
      <c r="I150" s="234" t="s">
        <v>25</v>
      </c>
      <c r="J150" s="234" t="s">
        <v>6082</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2823</v>
      </c>
      <c r="B151" s="233" t="s">
        <v>6083</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6084</v>
      </c>
      <c r="B152" s="234" t="s">
        <v>6085</v>
      </c>
      <c r="C152" s="234" t="s">
        <v>6086</v>
      </c>
      <c r="D152" s="234" t="s">
        <v>25</v>
      </c>
      <c r="E152" s="234" t="s">
        <v>25</v>
      </c>
      <c r="F152" s="234" t="s">
        <v>25</v>
      </c>
      <c r="G152" s="234" t="s">
        <v>25</v>
      </c>
      <c r="H152" s="234" t="s">
        <v>6087</v>
      </c>
      <c r="I152" s="234" t="s">
        <v>6088</v>
      </c>
      <c r="J152" s="234" t="s">
        <v>6089</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6090</v>
      </c>
      <c r="B153" s="234" t="s">
        <v>6091</v>
      </c>
      <c r="C153" s="234" t="s">
        <v>6092</v>
      </c>
      <c r="D153" s="234" t="s">
        <v>6093</v>
      </c>
      <c r="E153" s="234" t="s">
        <v>25</v>
      </c>
      <c r="F153" s="234" t="s">
        <v>6094</v>
      </c>
      <c r="G153" s="234" t="s">
        <v>25</v>
      </c>
      <c r="H153" s="234" t="s">
        <v>6095</v>
      </c>
      <c r="I153" s="234" t="s">
        <v>6096</v>
      </c>
      <c r="J153" s="234" t="s">
        <v>6097</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6098</v>
      </c>
      <c r="B154" s="234" t="s">
        <v>6099</v>
      </c>
      <c r="C154" s="234" t="s">
        <v>6100</v>
      </c>
      <c r="D154" s="234" t="s">
        <v>25</v>
      </c>
      <c r="E154" s="234" t="s">
        <v>25</v>
      </c>
      <c r="F154" s="234" t="s">
        <v>6101</v>
      </c>
      <c r="G154" s="234" t="s">
        <v>25</v>
      </c>
      <c r="H154" s="234" t="s">
        <v>6102</v>
      </c>
      <c r="I154" s="234" t="s">
        <v>25</v>
      </c>
      <c r="J154" s="234" t="s">
        <v>6103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6104</v>
      </c>
      <c r="B155" s="234" t="s">
        <v>6105</v>
      </c>
      <c r="C155" s="234" t="s">
        <v>6106</v>
      </c>
      <c r="D155" s="234" t="s">
        <v>25</v>
      </c>
      <c r="E155" s="234" t="s">
        <v>25</v>
      </c>
      <c r="F155" s="234" t="s">
        <v>25</v>
      </c>
      <c r="G155" s="234" t="s">
        <v>25</v>
      </c>
      <c r="H155" s="234" t="s">
        <v>6107</v>
      </c>
      <c r="I155" s="234" t="s">
        <v>6108</v>
      </c>
      <c r="J155" s="234" t="s">
        <v>6109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6110</v>
      </c>
      <c r="B156" s="234" t="s">
        <v>6111</v>
      </c>
      <c r="C156" s="234" t="s">
        <v>6112</v>
      </c>
      <c r="D156" s="234" t="s">
        <v>25</v>
      </c>
      <c r="E156" s="234" t="s">
        <v>25</v>
      </c>
      <c r="F156" s="234" t="s">
        <v>25</v>
      </c>
      <c r="G156" s="234" t="s">
        <v>25</v>
      </c>
      <c r="H156" s="234" t="s">
        <v>6113</v>
      </c>
      <c r="I156" s="234" t="s">
        <v>25</v>
      </c>
      <c r="J156" s="234" t="s">
        <v>6114</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6115</v>
      </c>
      <c r="B157" s="234" t="s">
        <v>6116</v>
      </c>
      <c r="C157" s="234" t="s">
        <v>6117</v>
      </c>
      <c r="D157" s="234" t="s">
        <v>6118</v>
      </c>
      <c r="E157" s="234" t="s">
        <v>25</v>
      </c>
      <c r="F157" s="234" t="s">
        <v>25</v>
      </c>
      <c r="G157" s="234" t="s">
        <v>25</v>
      </c>
      <c r="H157" s="234" t="s">
        <v>6119</v>
      </c>
      <c r="I157" s="234" t="s">
        <v>25</v>
      </c>
      <c r="J157" s="234" t="s">
        <v>6120</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6121</v>
      </c>
      <c r="B158" s="234" t="s">
        <v>6122</v>
      </c>
      <c r="C158" s="234" t="s">
        <v>6123</v>
      </c>
      <c r="D158" s="234" t="s">
        <v>6124</v>
      </c>
      <c r="E158" s="234" t="s">
        <v>25</v>
      </c>
      <c r="F158" s="234" t="s">
        <v>25</v>
      </c>
      <c r="G158" s="234" t="s">
        <v>25</v>
      </c>
      <c r="H158" s="234" t="s">
        <v>25</v>
      </c>
      <c r="I158" s="234" t="s">
        <v>25</v>
      </c>
      <c r="J158" s="234" t="s">
        <v>6125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6126</v>
      </c>
      <c r="B159" s="234" t="s">
        <v>6127</v>
      </c>
      <c r="C159" s="234" t="s">
        <v>6128</v>
      </c>
      <c r="D159" s="234" t="s">
        <v>6129</v>
      </c>
      <c r="E159" s="234" t="s">
        <v>25</v>
      </c>
      <c r="F159" s="234" t="s">
        <v>6130</v>
      </c>
      <c r="G159" s="234" t="s">
        <v>25</v>
      </c>
      <c r="H159" s="234" t="s">
        <v>6131</v>
      </c>
      <c r="I159" s="234" t="s">
        <v>6132</v>
      </c>
      <c r="J159" s="234" t="s">
        <v>6133</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2827</v>
      </c>
      <c r="B160" s="233" t="s">
        <v>6134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6135</v>
      </c>
      <c r="B161" s="234" t="s">
        <v>6136</v>
      </c>
      <c r="C161" s="234" t="s">
        <v>6137</v>
      </c>
      <c r="D161" s="234" t="s">
        <v>6138</v>
      </c>
      <c r="E161" s="234" t="s">
        <v>25</v>
      </c>
      <c r="F161" s="234" t="s">
        <v>25</v>
      </c>
      <c r="G161" s="234" t="s">
        <v>6139</v>
      </c>
      <c r="H161" s="234" t="s">
        <v>6140</v>
      </c>
      <c r="I161" s="234" t="s">
        <v>6141</v>
      </c>
      <c r="J161" s="234" t="s">
        <v>6142</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6143</v>
      </c>
      <c r="B162" s="234" t="s">
        <v>6144</v>
      </c>
      <c r="C162" s="234" t="s">
        <v>6145</v>
      </c>
      <c r="D162" s="234" t="s">
        <v>6146</v>
      </c>
      <c r="E162" s="234" t="s">
        <v>25</v>
      </c>
      <c r="F162" s="234" t="s">
        <v>25</v>
      </c>
      <c r="G162" s="234" t="s">
        <v>25</v>
      </c>
      <c r="H162" s="234" t="s">
        <v>6147</v>
      </c>
      <c r="I162" s="234" t="s">
        <v>25</v>
      </c>
      <c r="J162" s="234" t="s">
        <v>6148</v>
      </c>
      <c r="K162" s="237">
        <f>IF(COUNTIF(L162:AY162,"&lt;&gt;")=0,"",SUMPRODUCT(((Recommendations[ImplStatus]="Implemented")+(Recommendations[ImplStatus]="Compensated"))*ISNUMBER(MATCH(Recommendations[Id],L162:AY162,0)))/COUNTIF(L162:AY162,"&lt;&gt;"))</f>
        <v>0</v>
      </c>
      <c r="L162" s="240" t="s">
        <v>55</v>
      </c>
      <c r="M162" s="240" t="s">
        <v>62</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6149</v>
      </c>
      <c r="B163" s="234" t="s">
        <v>6150</v>
      </c>
      <c r="C163" s="234" t="s">
        <v>6151</v>
      </c>
      <c r="D163" s="234" t="s">
        <v>6146</v>
      </c>
      <c r="E163" s="234" t="s">
        <v>25</v>
      </c>
      <c r="F163" s="234" t="s">
        <v>6152</v>
      </c>
      <c r="G163" s="234" t="s">
        <v>25</v>
      </c>
      <c r="H163" s="234" t="s">
        <v>6153</v>
      </c>
      <c r="I163" s="234" t="s">
        <v>25</v>
      </c>
      <c r="J163" s="234" t="s">
        <v>6154</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6155</v>
      </c>
      <c r="B164" s="234" t="s">
        <v>6156</v>
      </c>
      <c r="C164" s="234" t="s">
        <v>6157</v>
      </c>
      <c r="D164" s="234" t="s">
        <v>6158</v>
      </c>
      <c r="E164" s="234" t="s">
        <v>25</v>
      </c>
      <c r="F164" s="234" t="s">
        <v>25</v>
      </c>
      <c r="G164" s="234" t="s">
        <v>25</v>
      </c>
      <c r="H164" s="234" t="s">
        <v>6159</v>
      </c>
      <c r="I164" s="234" t="s">
        <v>6160</v>
      </c>
      <c r="J164" s="234" t="s">
        <v>6161</v>
      </c>
      <c r="K164" s="237">
        <f>IF(COUNTIF(L164:AY164,"&lt;&gt;")=0,"",SUMPRODUCT(((Recommendations[ImplStatus]="Implemented")+(Recommendations[ImplStatus]="Compensated"))*ISNUMBER(MATCH(Recommendations[Id],L164:AY164,0)))/COUNTIF(L164:AY164,"&lt;&gt;"))</f>
        <v>0</v>
      </c>
      <c r="L164" s="240" t="s">
        <v>69</v>
      </c>
      <c r="M164" s="240" t="s">
        <v>75</v>
      </c>
      <c r="N164" s="240" t="s">
        <v>81</v>
      </c>
      <c r="O164" s="240" t="s">
        <v>88</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6162</v>
      </c>
      <c r="B165" s="234" t="s">
        <v>6163</v>
      </c>
      <c r="C165" s="234" t="s">
        <v>6164</v>
      </c>
      <c r="D165" s="234" t="s">
        <v>25</v>
      </c>
      <c r="E165" s="234" t="s">
        <v>25</v>
      </c>
      <c r="F165" s="234" t="s">
        <v>25</v>
      </c>
      <c r="G165" s="234" t="s">
        <v>25</v>
      </c>
      <c r="H165" s="234" t="s">
        <v>6165</v>
      </c>
      <c r="I165" s="234" t="s">
        <v>25</v>
      </c>
      <c r="J165" s="234" t="s">
        <v>6166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6167</v>
      </c>
      <c r="B166" s="234" t="s">
        <v>6168</v>
      </c>
      <c r="C166" s="234" t="s">
        <v>6169</v>
      </c>
      <c r="D166" s="234" t="s">
        <v>6170</v>
      </c>
      <c r="E166" s="234" t="s">
        <v>25</v>
      </c>
      <c r="F166" s="234" t="s">
        <v>25</v>
      </c>
      <c r="G166" s="234" t="s">
        <v>25</v>
      </c>
      <c r="H166" s="234" t="s">
        <v>6171</v>
      </c>
      <c r="I166" s="234" t="s">
        <v>6172</v>
      </c>
      <c r="J166" s="234" t="s">
        <v>6173</v>
      </c>
      <c r="K166" s="237">
        <f>IF(COUNTIF(L166:AY166,"&lt;&gt;")=0,"",SUMPRODUCT(((Recommendations[ImplStatus]="Implemented")+(Recommendations[ImplStatus]="Compensated"))*ISNUMBER(MATCH(Recommendations[Id],L166:AY166,0)))/COUNTIF(L166:AY166,"&lt;&gt;"))</f>
        <v>0</v>
      </c>
      <c r="L166" s="240" t="s">
        <v>37</v>
      </c>
      <c r="M166" s="240" t="s">
        <v>43</v>
      </c>
      <c r="N166" s="240" t="s">
        <v>49</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6174</v>
      </c>
      <c r="B167" s="234" t="s">
        <v>6175</v>
      </c>
      <c r="C167" s="234" t="s">
        <v>6176</v>
      </c>
      <c r="D167" s="234" t="s">
        <v>25</v>
      </c>
      <c r="E167" s="234" t="s">
        <v>25</v>
      </c>
      <c r="F167" s="234" t="s">
        <v>25</v>
      </c>
      <c r="G167" s="234" t="s">
        <v>25</v>
      </c>
      <c r="H167" s="234" t="s">
        <v>6177</v>
      </c>
      <c r="I167" s="234" t="s">
        <v>6178</v>
      </c>
      <c r="J167" s="234" t="s">
        <v>6179</v>
      </c>
      <c r="K167" s="237">
        <f>IF(COUNTIF(L167:AY167,"&lt;&gt;")=0,"",SUMPRODUCT(((Recommendations[ImplStatus]="Implemented")+(Recommendations[ImplStatus]="Compensated"))*ISNUMBER(MATCH(Recommendations[Id],L167:AY167,0)))/COUNTIF(L167:AY167,"&lt;&gt;"))</f>
        <v>0</v>
      </c>
      <c r="L167" s="240" t="s">
        <v>18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6180</v>
      </c>
      <c r="B168" s="234" t="s">
        <v>6181</v>
      </c>
      <c r="C168" s="234" t="s">
        <v>6182</v>
      </c>
      <c r="D168" s="234" t="s">
        <v>6183</v>
      </c>
      <c r="E168" s="234" t="s">
        <v>25</v>
      </c>
      <c r="F168" s="234" t="s">
        <v>25</v>
      </c>
      <c r="G168" s="234" t="s">
        <v>25</v>
      </c>
      <c r="H168" s="234" t="s">
        <v>6184</v>
      </c>
      <c r="I168" s="234" t="s">
        <v>25</v>
      </c>
      <c r="J168" s="234" t="s">
        <v>6185</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6186</v>
      </c>
      <c r="B169" s="234" t="s">
        <v>6187</v>
      </c>
      <c r="C169" s="234" t="s">
        <v>6188</v>
      </c>
      <c r="D169" s="234" t="s">
        <v>6189</v>
      </c>
      <c r="E169" s="234" t="s">
        <v>25</v>
      </c>
      <c r="F169" s="234" t="s">
        <v>25</v>
      </c>
      <c r="G169" s="234" t="s">
        <v>6190</v>
      </c>
      <c r="H169" s="234" t="s">
        <v>6191</v>
      </c>
      <c r="I169" s="234" t="s">
        <v>6192</v>
      </c>
      <c r="J169" s="234" t="s">
        <v>6193</v>
      </c>
      <c r="K169" s="237">
        <f>IF(COUNTIF(L169:AY169,"&lt;&gt;")=0,"",SUMPRODUCT(((Recommendations[ImplStatus]="Implemented")+(Recommendations[ImplStatus]="Compensated"))*ISNUMBER(MATCH(Recommendations[Id],L169:AY169,0)))/COUNTIF(L169:AY169,"&lt;&gt;"))</f>
        <v>0</v>
      </c>
      <c r="L169" s="240" t="s">
        <v>31</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6194</v>
      </c>
      <c r="B170" s="234" t="s">
        <v>6195</v>
      </c>
      <c r="C170" s="234" t="s">
        <v>6196</v>
      </c>
      <c r="D170" s="234" t="s">
        <v>6197</v>
      </c>
      <c r="E170" s="234" t="s">
        <v>25</v>
      </c>
      <c r="F170" s="234" t="s">
        <v>25</v>
      </c>
      <c r="G170" s="234" t="s">
        <v>25</v>
      </c>
      <c r="H170" s="234" t="s">
        <v>6198</v>
      </c>
      <c r="I170" s="234" t="s">
        <v>6199</v>
      </c>
      <c r="J170" s="234" t="s">
        <v>6200</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6201</v>
      </c>
      <c r="B171" s="234" t="s">
        <v>6202</v>
      </c>
      <c r="C171" s="234" t="s">
        <v>6196</v>
      </c>
      <c r="D171" s="234" t="s">
        <v>6203</v>
      </c>
      <c r="E171" s="234" t="s">
        <v>25</v>
      </c>
      <c r="F171" s="234" t="s">
        <v>25</v>
      </c>
      <c r="G171" s="234" t="s">
        <v>6204</v>
      </c>
      <c r="H171" s="234" t="s">
        <v>6198</v>
      </c>
      <c r="I171" s="234" t="s">
        <v>6205</v>
      </c>
      <c r="J171" s="234" t="s">
        <v>6206</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6207</v>
      </c>
      <c r="B172" s="234" t="s">
        <v>6208</v>
      </c>
      <c r="C172" s="234" t="s">
        <v>6209</v>
      </c>
      <c r="D172" s="234" t="s">
        <v>6210</v>
      </c>
      <c r="E172" s="234" t="s">
        <v>25</v>
      </c>
      <c r="F172" s="234" t="s">
        <v>25</v>
      </c>
      <c r="G172" s="234" t="s">
        <v>25</v>
      </c>
      <c r="H172" s="234" t="s">
        <v>6211</v>
      </c>
      <c r="I172" s="234" t="s">
        <v>25</v>
      </c>
      <c r="J172" s="234" t="s">
        <v>6212</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2831</v>
      </c>
      <c r="B173" s="233" t="s">
        <v>6213</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6214</v>
      </c>
      <c r="B174" s="234" t="s">
        <v>6215</v>
      </c>
      <c r="C174" s="234" t="s">
        <v>6216</v>
      </c>
      <c r="D174" s="234" t="s">
        <v>6217</v>
      </c>
      <c r="E174" s="234" t="s">
        <v>6218</v>
      </c>
      <c r="F174" s="234" t="s">
        <v>25</v>
      </c>
      <c r="G174" s="234" t="s">
        <v>25</v>
      </c>
      <c r="H174" s="234" t="s">
        <v>6219</v>
      </c>
      <c r="I174" s="234" t="s">
        <v>6220</v>
      </c>
      <c r="J174" s="234" t="s">
        <v>6221</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6222</v>
      </c>
      <c r="B175" s="234" t="s">
        <v>6223</v>
      </c>
      <c r="C175" s="234" t="s">
        <v>6224</v>
      </c>
      <c r="D175" s="234" t="s">
        <v>25</v>
      </c>
      <c r="E175" s="234" t="s">
        <v>6225</v>
      </c>
      <c r="F175" s="234" t="s">
        <v>25</v>
      </c>
      <c r="G175" s="234" t="s">
        <v>25</v>
      </c>
      <c r="H175" s="234" t="s">
        <v>6226</v>
      </c>
      <c r="I175" s="234" t="s">
        <v>25</v>
      </c>
      <c r="J175" s="234" t="s">
        <v>6227</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6228</v>
      </c>
      <c r="B176" s="234" t="s">
        <v>6229</v>
      </c>
      <c r="C176" s="234" t="s">
        <v>6230</v>
      </c>
      <c r="D176" s="234" t="s">
        <v>25</v>
      </c>
      <c r="E176" s="234" t="s">
        <v>6231</v>
      </c>
      <c r="F176" s="234" t="s">
        <v>25</v>
      </c>
      <c r="G176" s="234" t="s">
        <v>25</v>
      </c>
      <c r="H176" s="234" t="s">
        <v>6232</v>
      </c>
      <c r="I176" s="234" t="s">
        <v>6233</v>
      </c>
      <c r="J176" s="234" t="s">
        <v>6234</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2836</v>
      </c>
      <c r="B177" s="233" t="s">
        <v>6235</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6236</v>
      </c>
      <c r="B178" s="234" t="s">
        <v>6237</v>
      </c>
      <c r="C178" s="234" t="s">
        <v>6238</v>
      </c>
      <c r="D178" s="234" t="s">
        <v>6239</v>
      </c>
      <c r="E178" s="234" t="s">
        <v>6240</v>
      </c>
      <c r="F178" s="234" t="s">
        <v>6241</v>
      </c>
      <c r="G178" s="234" t="s">
        <v>25</v>
      </c>
      <c r="H178" s="234" t="s">
        <v>6242</v>
      </c>
      <c r="I178" s="234" t="s">
        <v>6243</v>
      </c>
      <c r="J178" s="234" t="s">
        <v>6244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2840</v>
      </c>
      <c r="B179" s="233" t="s">
        <v>6245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6246</v>
      </c>
      <c r="B180" s="234" t="s">
        <v>6247</v>
      </c>
      <c r="C180" s="234" t="s">
        <v>6248</v>
      </c>
      <c r="D180" s="234" t="s">
        <v>6239</v>
      </c>
      <c r="E180" s="234" t="s">
        <v>6249</v>
      </c>
      <c r="F180" s="234" t="s">
        <v>25</v>
      </c>
      <c r="G180" s="234" t="s">
        <v>25</v>
      </c>
      <c r="H180" s="234" t="s">
        <v>6250</v>
      </c>
      <c r="I180" s="234" t="s">
        <v>5762</v>
      </c>
      <c r="J180" s="234" t="s">
        <v>6251</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6252</v>
      </c>
      <c r="B181" s="234" t="s">
        <v>6253</v>
      </c>
      <c r="C181" s="234" t="s">
        <v>6254</v>
      </c>
      <c r="D181" s="234" t="s">
        <v>6255</v>
      </c>
      <c r="E181" s="234" t="s">
        <v>25</v>
      </c>
      <c r="F181" s="234" t="s">
        <v>25</v>
      </c>
      <c r="G181" s="234" t="s">
        <v>25</v>
      </c>
      <c r="H181" s="234" t="s">
        <v>6256</v>
      </c>
      <c r="I181" s="234" t="s">
        <v>6257</v>
      </c>
      <c r="J181" s="234" t="s">
        <v>6258</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6259</v>
      </c>
      <c r="B182" s="234" t="s">
        <v>6260</v>
      </c>
      <c r="C182" s="234" t="s">
        <v>6261</v>
      </c>
      <c r="D182" s="234" t="s">
        <v>6262</v>
      </c>
      <c r="E182" s="234" t="s">
        <v>25</v>
      </c>
      <c r="F182" s="234" t="s">
        <v>25</v>
      </c>
      <c r="G182" s="234" t="s">
        <v>25</v>
      </c>
      <c r="H182" s="234" t="s">
        <v>6263</v>
      </c>
      <c r="I182" s="234" t="s">
        <v>5762</v>
      </c>
      <c r="J182" s="234" t="s">
        <v>6264</v>
      </c>
      <c r="K182" s="237">
        <f>IF(COUNTIF(L182:AY182,"&lt;&gt;")=0,"",SUMPRODUCT(((Recommendations[ImplStatus]="Implemented")+(Recommendations[ImplStatus]="Compensated"))*ISNUMBER(MATCH(Recommendations[Id],L182:AY182,0)))/COUNTIF(L182:AY182,"&lt;&gt;"))</f>
        <v>0</v>
      </c>
      <c r="L182" s="240" t="s">
        <v>430</v>
      </c>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6265</v>
      </c>
      <c r="B183" s="232" t="s">
        <v>6266</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2870</v>
      </c>
      <c r="B184" s="233" t="s">
        <v>6267</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6268</v>
      </c>
      <c r="B185" s="234" t="s">
        <v>6269</v>
      </c>
      <c r="C185" s="234" t="s">
        <v>6270</v>
      </c>
      <c r="D185" s="234" t="s">
        <v>5534</v>
      </c>
      <c r="E185" s="234" t="s">
        <v>6271</v>
      </c>
      <c r="F185" s="234" t="s">
        <v>25</v>
      </c>
      <c r="G185" s="234" t="s">
        <v>25</v>
      </c>
      <c r="H185" s="234" t="s">
        <v>6272</v>
      </c>
      <c r="I185" s="234" t="s">
        <v>25</v>
      </c>
      <c r="J185" s="234" t="s">
        <v>6273</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6274</v>
      </c>
      <c r="B186" s="234" t="s">
        <v>6275</v>
      </c>
      <c r="C186" s="234" t="s">
        <v>5539</v>
      </c>
      <c r="D186" s="234" t="s">
        <v>6276</v>
      </c>
      <c r="E186" s="234" t="s">
        <v>25</v>
      </c>
      <c r="F186" s="234" t="s">
        <v>25</v>
      </c>
      <c r="G186" s="234" t="s">
        <v>25</v>
      </c>
      <c r="H186" s="234" t="s">
        <v>6277</v>
      </c>
      <c r="I186" s="234" t="s">
        <v>25</v>
      </c>
      <c r="J186" s="234" t="s">
        <v>6278</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2874</v>
      </c>
      <c r="B187" s="233" t="s">
        <v>6279</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653</v>
      </c>
      <c r="B188" s="234" t="s">
        <v>6280</v>
      </c>
      <c r="C188" s="234" t="s">
        <v>6281</v>
      </c>
      <c r="D188" s="234" t="s">
        <v>6282</v>
      </c>
      <c r="E188" s="234" t="s">
        <v>25</v>
      </c>
      <c r="F188" s="234" t="s">
        <v>6283</v>
      </c>
      <c r="G188" s="234" t="s">
        <v>25</v>
      </c>
      <c r="H188" s="234" t="s">
        <v>6284</v>
      </c>
      <c r="I188" s="234" t="s">
        <v>6285</v>
      </c>
      <c r="J188" s="234" t="s">
        <v>6286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6287</v>
      </c>
      <c r="B189" s="234" t="s">
        <v>6288</v>
      </c>
      <c r="C189" s="234" t="s">
        <v>6289</v>
      </c>
      <c r="D189" s="234" t="s">
        <v>6290</v>
      </c>
      <c r="E189" s="234" t="s">
        <v>25</v>
      </c>
      <c r="F189" s="234" t="s">
        <v>25</v>
      </c>
      <c r="G189" s="234" t="s">
        <v>25</v>
      </c>
      <c r="H189" s="234" t="s">
        <v>6291</v>
      </c>
      <c r="I189" s="234" t="s">
        <v>25</v>
      </c>
      <c r="J189" s="234" t="s">
        <v>6292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659</v>
      </c>
      <c r="B190" s="234" t="s">
        <v>6293</v>
      </c>
      <c r="C190" s="234" t="s">
        <v>6294</v>
      </c>
      <c r="D190" s="234" t="s">
        <v>6295</v>
      </c>
      <c r="E190" s="234" t="s">
        <v>25</v>
      </c>
      <c r="F190" s="234" t="s">
        <v>6296</v>
      </c>
      <c r="G190" s="234" t="s">
        <v>25</v>
      </c>
      <c r="H190" s="234" t="s">
        <v>6297</v>
      </c>
      <c r="I190" s="234" t="s">
        <v>25</v>
      </c>
      <c r="J190" s="234" t="s">
        <v>6298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665</v>
      </c>
      <c r="B191" s="234" t="s">
        <v>6299</v>
      </c>
      <c r="C191" s="234" t="s">
        <v>6300</v>
      </c>
      <c r="D191" s="234" t="s">
        <v>25</v>
      </c>
      <c r="E191" s="234" t="s">
        <v>25</v>
      </c>
      <c r="F191" s="234" t="s">
        <v>25</v>
      </c>
      <c r="G191" s="234" t="s">
        <v>25</v>
      </c>
      <c r="H191" s="234" t="s">
        <v>6301</v>
      </c>
      <c r="I191" s="234" t="s">
        <v>25</v>
      </c>
      <c r="J191" s="234" t="s">
        <v>6302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672</v>
      </c>
      <c r="B192" s="234" t="s">
        <v>6303</v>
      </c>
      <c r="C192" s="234" t="s">
        <v>6304</v>
      </c>
      <c r="D192" s="234" t="s">
        <v>6305</v>
      </c>
      <c r="E192" s="234" t="s">
        <v>6306</v>
      </c>
      <c r="F192" s="234" t="s">
        <v>25</v>
      </c>
      <c r="G192" s="234" t="s">
        <v>25</v>
      </c>
      <c r="H192" s="234" t="s">
        <v>6307</v>
      </c>
      <c r="I192" s="234" t="s">
        <v>25</v>
      </c>
      <c r="J192" s="234" t="s">
        <v>6308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2878</v>
      </c>
      <c r="B193" s="233" t="s">
        <v>6309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701</v>
      </c>
      <c r="B194" s="234" t="s">
        <v>6310</v>
      </c>
      <c r="C194" s="234" t="s">
        <v>6311</v>
      </c>
      <c r="D194" s="234" t="s">
        <v>6305</v>
      </c>
      <c r="E194" s="234" t="s">
        <v>6306</v>
      </c>
      <c r="F194" s="234" t="s">
        <v>6312</v>
      </c>
      <c r="G194" s="234" t="s">
        <v>25</v>
      </c>
      <c r="H194" s="234" t="s">
        <v>6313</v>
      </c>
      <c r="I194" s="234" t="s">
        <v>25</v>
      </c>
      <c r="J194" s="234" t="s">
        <v>6314</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6315</v>
      </c>
      <c r="B195" s="234" t="s">
        <v>6316</v>
      </c>
      <c r="C195" s="234" t="s">
        <v>6317</v>
      </c>
      <c r="D195" s="234" t="s">
        <v>6318</v>
      </c>
      <c r="E195" s="234" t="s">
        <v>25</v>
      </c>
      <c r="F195" s="234" t="s">
        <v>25</v>
      </c>
      <c r="G195" s="234" t="s">
        <v>25</v>
      </c>
      <c r="H195" s="234" t="s">
        <v>6319</v>
      </c>
      <c r="I195" s="234" t="s">
        <v>25</v>
      </c>
      <c r="J195" s="234" t="s">
        <v>6320</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706</v>
      </c>
      <c r="B196" s="234" t="s">
        <v>6321</v>
      </c>
      <c r="C196" s="234" t="s">
        <v>6322</v>
      </c>
      <c r="D196" s="234" t="s">
        <v>25</v>
      </c>
      <c r="E196" s="234" t="s">
        <v>6323</v>
      </c>
      <c r="F196" s="234" t="s">
        <v>25</v>
      </c>
      <c r="G196" s="234" t="s">
        <v>25</v>
      </c>
      <c r="H196" s="234" t="s">
        <v>6324</v>
      </c>
      <c r="I196" s="234" t="s">
        <v>25</v>
      </c>
      <c r="J196" s="234" t="s">
        <v>6325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711</v>
      </c>
      <c r="B197" s="234" t="s">
        <v>6326</v>
      </c>
      <c r="C197" s="234" t="s">
        <v>6327</v>
      </c>
      <c r="D197" s="234" t="s">
        <v>25</v>
      </c>
      <c r="E197" s="234" t="s">
        <v>25</v>
      </c>
      <c r="F197" s="234" t="s">
        <v>25</v>
      </c>
      <c r="G197" s="234" t="s">
        <v>25</v>
      </c>
      <c r="H197" s="234" t="s">
        <v>6328</v>
      </c>
      <c r="I197" s="234" t="s">
        <v>25</v>
      </c>
      <c r="J197" s="234" t="s">
        <v>6329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716</v>
      </c>
      <c r="B198" s="234" t="s">
        <v>6330</v>
      </c>
      <c r="C198" s="234" t="s">
        <v>6331</v>
      </c>
      <c r="D198" s="234" t="s">
        <v>6332</v>
      </c>
      <c r="E198" s="234" t="s">
        <v>25</v>
      </c>
      <c r="F198" s="234" t="s">
        <v>25</v>
      </c>
      <c r="G198" s="234" t="s">
        <v>25</v>
      </c>
      <c r="H198" s="234" t="s">
        <v>6333</v>
      </c>
      <c r="I198" s="234" t="s">
        <v>25</v>
      </c>
      <c r="J198" s="234" t="s">
        <v>6334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2882</v>
      </c>
      <c r="B199" s="233" t="s">
        <v>6335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6336</v>
      </c>
      <c r="B200" s="234" t="s">
        <v>6337</v>
      </c>
      <c r="C200" s="234" t="s">
        <v>6338</v>
      </c>
      <c r="D200" s="234" t="s">
        <v>25</v>
      </c>
      <c r="E200" s="234" t="s">
        <v>25</v>
      </c>
      <c r="F200" s="234" t="s">
        <v>25</v>
      </c>
      <c r="G200" s="234" t="s">
        <v>25</v>
      </c>
      <c r="H200" s="234" t="s">
        <v>6339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6340</v>
      </c>
      <c r="B201" s="234" t="s">
        <v>6341</v>
      </c>
      <c r="C201" s="234" t="s">
        <v>6342</v>
      </c>
      <c r="D201" s="234" t="s">
        <v>6343</v>
      </c>
      <c r="E201" s="234" t="s">
        <v>25</v>
      </c>
      <c r="F201" s="234" t="s">
        <v>25</v>
      </c>
      <c r="G201" s="234" t="s">
        <v>25</v>
      </c>
      <c r="H201" s="234" t="s">
        <v>6344</v>
      </c>
      <c r="I201" s="234" t="s">
        <v>25</v>
      </c>
      <c r="J201" s="234" t="s">
        <v>6345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6346</v>
      </c>
      <c r="B202" s="234" t="s">
        <v>6347</v>
      </c>
      <c r="C202" s="234" t="s">
        <v>6348</v>
      </c>
      <c r="D202" s="234" t="s">
        <v>25</v>
      </c>
      <c r="E202" s="234" t="s">
        <v>25</v>
      </c>
      <c r="F202" s="234" t="s">
        <v>25</v>
      </c>
      <c r="G202" s="234" t="s">
        <v>25</v>
      </c>
      <c r="H202" s="234" t="s">
        <v>6349</v>
      </c>
      <c r="I202" s="234" t="s">
        <v>25</v>
      </c>
      <c r="J202" s="234" t="s">
        <v>6350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6351</v>
      </c>
      <c r="B203" s="234" t="s">
        <v>6352</v>
      </c>
      <c r="C203" s="234" t="s">
        <v>6353</v>
      </c>
      <c r="D203" s="234" t="s">
        <v>6354</v>
      </c>
      <c r="E203" s="234" t="s">
        <v>25</v>
      </c>
      <c r="F203" s="234" t="s">
        <v>25</v>
      </c>
      <c r="G203" s="234" t="s">
        <v>25</v>
      </c>
      <c r="H203" s="234" t="s">
        <v>6355</v>
      </c>
      <c r="I203" s="234" t="s">
        <v>25</v>
      </c>
      <c r="J203" s="234" t="s">
        <v>6356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6357</v>
      </c>
      <c r="B204" s="234" t="s">
        <v>6358</v>
      </c>
      <c r="C204" s="234" t="s">
        <v>6359</v>
      </c>
      <c r="D204" s="234" t="s">
        <v>25</v>
      </c>
      <c r="E204" s="234" t="s">
        <v>25</v>
      </c>
      <c r="F204" s="234" t="s">
        <v>25</v>
      </c>
      <c r="G204" s="234" t="s">
        <v>25</v>
      </c>
      <c r="H204" s="234" t="s">
        <v>6360</v>
      </c>
      <c r="I204" s="234" t="s">
        <v>25</v>
      </c>
      <c r="J204" s="234" t="s">
        <v>6361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6362</v>
      </c>
      <c r="B205" s="234" t="s">
        <v>6363</v>
      </c>
      <c r="C205" s="234" t="s">
        <v>6364</v>
      </c>
      <c r="D205" s="234" t="s">
        <v>25</v>
      </c>
      <c r="E205" s="234" t="s">
        <v>25</v>
      </c>
      <c r="F205" s="234" t="s">
        <v>25</v>
      </c>
      <c r="G205" s="234" t="s">
        <v>25</v>
      </c>
      <c r="H205" s="234" t="s">
        <v>6365</v>
      </c>
      <c r="I205" s="234" t="s">
        <v>6366</v>
      </c>
      <c r="J205" s="234" t="s">
        <v>6367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6368</v>
      </c>
      <c r="B206" s="234" t="s">
        <v>6369</v>
      </c>
      <c r="C206" s="234" t="s">
        <v>6370</v>
      </c>
      <c r="D206" s="234" t="s">
        <v>25</v>
      </c>
      <c r="E206" s="234" t="s">
        <v>25</v>
      </c>
      <c r="F206" s="234" t="s">
        <v>25</v>
      </c>
      <c r="G206" s="234" t="s">
        <v>25</v>
      </c>
      <c r="H206" s="234" t="s">
        <v>6371</v>
      </c>
      <c r="I206" s="234" t="s">
        <v>25</v>
      </c>
      <c r="J206" s="234" t="s">
        <v>6372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6373</v>
      </c>
      <c r="B207" s="234" t="s">
        <v>6374</v>
      </c>
      <c r="C207" s="234" t="s">
        <v>6370</v>
      </c>
      <c r="D207" s="234" t="s">
        <v>6375</v>
      </c>
      <c r="E207" s="234" t="s">
        <v>25</v>
      </c>
      <c r="F207" s="234" t="s">
        <v>25</v>
      </c>
      <c r="G207" s="234" t="s">
        <v>25</v>
      </c>
      <c r="H207" s="234" t="s">
        <v>6376</v>
      </c>
      <c r="I207" s="234" t="s">
        <v>25</v>
      </c>
      <c r="J207" s="234" t="s">
        <v>6377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6378</v>
      </c>
      <c r="B208" s="234" t="s">
        <v>6379</v>
      </c>
      <c r="C208" s="234" t="s">
        <v>6380</v>
      </c>
      <c r="D208" s="234" t="s">
        <v>6375</v>
      </c>
      <c r="E208" s="234" t="s">
        <v>25</v>
      </c>
      <c r="F208" s="234" t="s">
        <v>6381</v>
      </c>
      <c r="G208" s="234" t="s">
        <v>6382</v>
      </c>
      <c r="H208" s="234" t="s">
        <v>6383</v>
      </c>
      <c r="I208" s="234" t="s">
        <v>6384</v>
      </c>
      <c r="J208" s="234" t="s">
        <v>6385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6386</v>
      </c>
      <c r="B209" s="234" t="s">
        <v>6387</v>
      </c>
      <c r="C209" s="234" t="s">
        <v>6388</v>
      </c>
      <c r="D209" s="234" t="s">
        <v>6389</v>
      </c>
      <c r="E209" s="234" t="s">
        <v>25</v>
      </c>
      <c r="F209" s="234" t="s">
        <v>6381</v>
      </c>
      <c r="G209" s="234" t="s">
        <v>6390</v>
      </c>
      <c r="H209" s="234" t="s">
        <v>6391</v>
      </c>
      <c r="I209" s="234" t="s">
        <v>6384</v>
      </c>
      <c r="J209" s="234" t="s">
        <v>6392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2886</v>
      </c>
      <c r="B210" s="233" t="s">
        <v>6393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6394</v>
      </c>
      <c r="B211" s="234" t="s">
        <v>6395</v>
      </c>
      <c r="C211" s="234" t="s">
        <v>6396</v>
      </c>
      <c r="D211" s="234" t="s">
        <v>6397</v>
      </c>
      <c r="E211" s="234" t="s">
        <v>25</v>
      </c>
      <c r="F211" s="234" t="s">
        <v>25</v>
      </c>
      <c r="G211" s="234" t="s">
        <v>6398</v>
      </c>
      <c r="H211" s="234" t="s">
        <v>6399</v>
      </c>
      <c r="I211" s="234" t="s">
        <v>6400</v>
      </c>
      <c r="J211" s="234" t="s">
        <v>6401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6402</v>
      </c>
      <c r="B212" s="234" t="s">
        <v>6403</v>
      </c>
      <c r="C212" s="234" t="s">
        <v>6404</v>
      </c>
      <c r="D212" s="234" t="s">
        <v>6405</v>
      </c>
      <c r="E212" s="234" t="s">
        <v>25</v>
      </c>
      <c r="F212" s="234" t="s">
        <v>6406</v>
      </c>
      <c r="G212" s="234" t="s">
        <v>25</v>
      </c>
      <c r="H212" s="234" t="s">
        <v>25</v>
      </c>
      <c r="I212" s="234" t="s">
        <v>25</v>
      </c>
      <c r="J212" s="234" t="s">
        <v>6407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6408</v>
      </c>
      <c r="B213" s="234" t="s">
        <v>6409</v>
      </c>
      <c r="C213" s="234" t="s">
        <v>6410</v>
      </c>
      <c r="D213" s="234" t="s">
        <v>6411</v>
      </c>
      <c r="E213" s="234" t="s">
        <v>25</v>
      </c>
      <c r="F213" s="234" t="s">
        <v>6412</v>
      </c>
      <c r="G213" s="234" t="s">
        <v>25</v>
      </c>
      <c r="H213" s="234" t="s">
        <v>6413</v>
      </c>
      <c r="I213" s="234" t="s">
        <v>25</v>
      </c>
      <c r="J213" s="234" t="s">
        <v>6414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6415</v>
      </c>
      <c r="B214" s="234" t="s">
        <v>6416</v>
      </c>
      <c r="C214" s="234" t="s">
        <v>6417</v>
      </c>
      <c r="D214" s="234" t="s">
        <v>6418</v>
      </c>
      <c r="E214" s="234" t="s">
        <v>25</v>
      </c>
      <c r="F214" s="234" t="s">
        <v>25</v>
      </c>
      <c r="G214" s="234" t="s">
        <v>25</v>
      </c>
      <c r="H214" s="234" t="s">
        <v>6419</v>
      </c>
      <c r="I214" s="234" t="s">
        <v>5762</v>
      </c>
      <c r="J214" s="234" t="s">
        <v>6420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6421</v>
      </c>
      <c r="B215" s="234" t="s">
        <v>6422</v>
      </c>
      <c r="C215" s="234" t="s">
        <v>6423</v>
      </c>
      <c r="D215" s="234" t="s">
        <v>6424</v>
      </c>
      <c r="E215" s="234" t="s">
        <v>25</v>
      </c>
      <c r="F215" s="234" t="s">
        <v>25</v>
      </c>
      <c r="G215" s="234" t="s">
        <v>25</v>
      </c>
      <c r="H215" s="234" t="s">
        <v>6425</v>
      </c>
      <c r="I215" s="234" t="s">
        <v>25</v>
      </c>
      <c r="J215" s="234" t="s">
        <v>6426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6427</v>
      </c>
      <c r="B216" s="232" t="s">
        <v>6428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2900</v>
      </c>
      <c r="B217" s="233" t="s">
        <v>6429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6430</v>
      </c>
      <c r="B218" s="234" t="s">
        <v>6431</v>
      </c>
      <c r="C218" s="234" t="s">
        <v>6432</v>
      </c>
      <c r="D218" s="234" t="s">
        <v>5534</v>
      </c>
      <c r="E218" s="234" t="s">
        <v>5332</v>
      </c>
      <c r="F218" s="234" t="s">
        <v>25</v>
      </c>
      <c r="G218" s="234" t="s">
        <v>25</v>
      </c>
      <c r="H218" s="234" t="s">
        <v>6433</v>
      </c>
      <c r="I218" s="234" t="s">
        <v>25</v>
      </c>
      <c r="J218" s="234" t="s">
        <v>6434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6435</v>
      </c>
      <c r="B219" s="234" t="s">
        <v>6436</v>
      </c>
      <c r="C219" s="234" t="s">
        <v>5336</v>
      </c>
      <c r="D219" s="234" t="s">
        <v>5337</v>
      </c>
      <c r="E219" s="234" t="s">
        <v>25</v>
      </c>
      <c r="F219" s="234" t="s">
        <v>5339</v>
      </c>
      <c r="G219" s="234" t="s">
        <v>25</v>
      </c>
      <c r="H219" s="234" t="s">
        <v>6437</v>
      </c>
      <c r="I219" s="234" t="s">
        <v>25</v>
      </c>
      <c r="J219" s="234" t="s">
        <v>6438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2904</v>
      </c>
      <c r="B220" s="233" t="s">
        <v>6439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6440</v>
      </c>
      <c r="B221" s="234" t="s">
        <v>6441</v>
      </c>
      <c r="C221" s="234" t="s">
        <v>6442</v>
      </c>
      <c r="D221" s="234" t="s">
        <v>6443</v>
      </c>
      <c r="E221" s="234" t="s">
        <v>25</v>
      </c>
      <c r="F221" s="234" t="s">
        <v>25</v>
      </c>
      <c r="G221" s="234" t="s">
        <v>25</v>
      </c>
      <c r="H221" s="234" t="s">
        <v>6444</v>
      </c>
      <c r="I221" s="234" t="s">
        <v>25</v>
      </c>
      <c r="J221" s="234" t="s">
        <v>6445</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6446</v>
      </c>
      <c r="B222" s="234" t="s">
        <v>6447</v>
      </c>
      <c r="C222" s="234" t="s">
        <v>6448</v>
      </c>
      <c r="D222" s="234" t="s">
        <v>6449</v>
      </c>
      <c r="E222" s="234" t="s">
        <v>25</v>
      </c>
      <c r="F222" s="234" t="s">
        <v>25</v>
      </c>
      <c r="G222" s="234" t="s">
        <v>25</v>
      </c>
      <c r="H222" s="234" t="s">
        <v>6450</v>
      </c>
      <c r="I222" s="234" t="s">
        <v>25</v>
      </c>
      <c r="J222" s="234" t="s">
        <v>6451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6452</v>
      </c>
      <c r="B223" s="234" t="s">
        <v>6453</v>
      </c>
      <c r="C223" s="234" t="s">
        <v>6454</v>
      </c>
      <c r="D223" s="234" t="s">
        <v>25</v>
      </c>
      <c r="E223" s="234" t="s">
        <v>6455</v>
      </c>
      <c r="F223" s="234" t="s">
        <v>25</v>
      </c>
      <c r="G223" s="234" t="s">
        <v>25</v>
      </c>
      <c r="H223" s="234" t="s">
        <v>6456</v>
      </c>
      <c r="I223" s="234" t="s">
        <v>25</v>
      </c>
      <c r="J223" s="234" t="s">
        <v>6457</v>
      </c>
      <c r="K223" s="237">
        <f>IF(COUNTIF(L223:AY223,"&lt;&gt;")=0,"",SUMPRODUCT(((Recommendations[ImplStatus]="Implemented")+(Recommendations[ImplStatus]="Compensated"))*ISNUMBER(MATCH(Recommendations[Id],L223:AY223,0)))/COUNTIF(L223:AY223,"&lt;&gt;"))</f>
        <v>0</v>
      </c>
      <c r="L223" s="240" t="s">
        <v>734</v>
      </c>
      <c r="M223" s="240" t="s">
        <v>849</v>
      </c>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6458</v>
      </c>
      <c r="B224" s="234" t="s">
        <v>6459</v>
      </c>
      <c r="C224" s="234" t="s">
        <v>6460</v>
      </c>
      <c r="D224" s="234" t="s">
        <v>25</v>
      </c>
      <c r="E224" s="234" t="s">
        <v>25</v>
      </c>
      <c r="F224" s="234" t="s">
        <v>25</v>
      </c>
      <c r="G224" s="234" t="s">
        <v>25</v>
      </c>
      <c r="H224" s="234" t="s">
        <v>6461</v>
      </c>
      <c r="I224" s="234" t="s">
        <v>25</v>
      </c>
      <c r="J224" s="234" t="s">
        <v>6462</v>
      </c>
      <c r="K224" s="237">
        <f>IF(COUNTIF(L224:AY224,"&lt;&gt;")=0,"",SUMPRODUCT(((Recommendations[ImplStatus]="Implemented")+(Recommendations[ImplStatus]="Compensated"))*ISNUMBER(MATCH(Recommendations[Id],L224:AY224,0)))/COUNTIF(L224:AY224,"&lt;&gt;"))</f>
        <v>0</v>
      </c>
      <c r="L224" s="240" t="s">
        <v>770</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6463</v>
      </c>
      <c r="B225" s="234" t="s">
        <v>6464</v>
      </c>
      <c r="C225" s="234" t="s">
        <v>6465</v>
      </c>
      <c r="D225" s="234" t="s">
        <v>25</v>
      </c>
      <c r="E225" s="234" t="s">
        <v>25</v>
      </c>
      <c r="F225" s="234" t="s">
        <v>25</v>
      </c>
      <c r="G225" s="234" t="s">
        <v>25</v>
      </c>
      <c r="H225" s="234" t="s">
        <v>6466</v>
      </c>
      <c r="I225" s="234" t="s">
        <v>25</v>
      </c>
      <c r="J225" s="234" t="s">
        <v>25</v>
      </c>
      <c r="K225" s="237">
        <f>IF(COUNTIF(L225:AY225,"&lt;&gt;")=0,"",SUMPRODUCT(((Recommendations[ImplStatus]="Implemented")+(Recommendations[ImplStatus]="Compensated"))*ISNUMBER(MATCH(Recommendations[Id],L225:AY225,0)))/COUNTIF(L225:AY225,"&lt;&gt;"))</f>
        <v>0</v>
      </c>
      <c r="L225" s="240" t="s">
        <v>780</v>
      </c>
      <c r="M225" s="240" t="s">
        <v>785</v>
      </c>
      <c r="N225" s="240" t="s">
        <v>796</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6467</v>
      </c>
      <c r="B226" s="234" t="s">
        <v>6468</v>
      </c>
      <c r="C226" s="234" t="s">
        <v>6469</v>
      </c>
      <c r="D226" s="234" t="s">
        <v>25</v>
      </c>
      <c r="E226" s="234" t="s">
        <v>25</v>
      </c>
      <c r="F226" s="234" t="s">
        <v>25</v>
      </c>
      <c r="G226" s="234" t="s">
        <v>25</v>
      </c>
      <c r="H226" s="234" t="s">
        <v>6470</v>
      </c>
      <c r="I226" s="234" t="s">
        <v>25</v>
      </c>
      <c r="J226" s="234" t="s">
        <v>6471</v>
      </c>
      <c r="K226" s="237">
        <f>IF(COUNTIF(L226:AY226,"&lt;&gt;")=0,"",SUMPRODUCT(((Recommendations[ImplStatus]="Implemented")+(Recommendations[ImplStatus]="Compensated"))*ISNUMBER(MATCH(Recommendations[Id],L226:AY226,0)))/COUNTIF(L226:AY226,"&lt;&gt;"))</f>
        <v>0</v>
      </c>
      <c r="L226" s="240" t="s">
        <v>742</v>
      </c>
      <c r="M226" s="240" t="s">
        <v>823</v>
      </c>
      <c r="N226" s="240" t="s">
        <v>828</v>
      </c>
      <c r="O226" s="240" t="s">
        <v>833</v>
      </c>
      <c r="P226" s="240" t="s">
        <v>865</v>
      </c>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6472</v>
      </c>
      <c r="B227" s="234" t="s">
        <v>6473</v>
      </c>
      <c r="C227" s="234" t="s">
        <v>6474</v>
      </c>
      <c r="D227" s="234" t="s">
        <v>25</v>
      </c>
      <c r="E227" s="234" t="s">
        <v>25</v>
      </c>
      <c r="F227" s="234" t="s">
        <v>25</v>
      </c>
      <c r="G227" s="234" t="s">
        <v>25</v>
      </c>
      <c r="H227" s="234" t="s">
        <v>6475</v>
      </c>
      <c r="I227" s="234" t="s">
        <v>25</v>
      </c>
      <c r="J227" s="234" t="s">
        <v>6476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6477</v>
      </c>
      <c r="B228" s="234" t="s">
        <v>6478</v>
      </c>
      <c r="C228" s="234" t="s">
        <v>6479</v>
      </c>
      <c r="D228" s="234" t="s">
        <v>25</v>
      </c>
      <c r="E228" s="234" t="s">
        <v>25</v>
      </c>
      <c r="F228" s="234" t="s">
        <v>25</v>
      </c>
      <c r="G228" s="234" t="s">
        <v>25</v>
      </c>
      <c r="H228" s="234" t="s">
        <v>6480</v>
      </c>
      <c r="I228" s="234" t="s">
        <v>25</v>
      </c>
      <c r="J228" s="234" t="s">
        <v>6481</v>
      </c>
      <c r="K228" s="237">
        <f>IF(COUNTIF(L228:AY228,"&lt;&gt;")=0,"",SUMPRODUCT(((Recommendations[ImplStatus]="Implemented")+(Recommendations[ImplStatus]="Compensated"))*ISNUMBER(MATCH(Recommendations[Id],L228:AY228,0)))/COUNTIF(L228:AY228,"&lt;&gt;"))</f>
        <v>0</v>
      </c>
      <c r="L228" s="240" t="s">
        <v>875</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6482</v>
      </c>
      <c r="B229" s="234" t="s">
        <v>6483</v>
      </c>
      <c r="C229" s="234" t="s">
        <v>6484</v>
      </c>
      <c r="D229" s="234" t="s">
        <v>25</v>
      </c>
      <c r="E229" s="234" t="s">
        <v>25</v>
      </c>
      <c r="F229" s="234" t="s">
        <v>25</v>
      </c>
      <c r="G229" s="234" t="s">
        <v>25</v>
      </c>
      <c r="H229" s="234" t="s">
        <v>6485</v>
      </c>
      <c r="I229" s="234" t="s">
        <v>25</v>
      </c>
      <c r="J229" s="234" t="s">
        <v>6486</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2908</v>
      </c>
      <c r="B230" s="233" t="s">
        <v>6487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6488</v>
      </c>
      <c r="B231" s="234" t="s">
        <v>6489</v>
      </c>
      <c r="C231" s="234" t="s">
        <v>6490</v>
      </c>
      <c r="D231" s="234" t="s">
        <v>6491</v>
      </c>
      <c r="E231" s="234" t="s">
        <v>25</v>
      </c>
      <c r="F231" s="234" t="s">
        <v>25</v>
      </c>
      <c r="G231" s="234" t="s">
        <v>25</v>
      </c>
      <c r="H231" s="234" t="s">
        <v>6492</v>
      </c>
      <c r="I231" s="234" t="s">
        <v>25</v>
      </c>
      <c r="J231" s="234" t="s">
        <v>6493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6494</v>
      </c>
      <c r="B232" s="234" t="s">
        <v>6495</v>
      </c>
      <c r="C232" s="234" t="s">
        <v>6496</v>
      </c>
      <c r="D232" s="234" t="s">
        <v>6497</v>
      </c>
      <c r="E232" s="234" t="s">
        <v>25</v>
      </c>
      <c r="F232" s="234" t="s">
        <v>25</v>
      </c>
      <c r="G232" s="234" t="s">
        <v>25</v>
      </c>
      <c r="H232" s="234" t="s">
        <v>6498</v>
      </c>
      <c r="I232" s="234" t="s">
        <v>25</v>
      </c>
      <c r="J232" s="234" t="s">
        <v>6499</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6500</v>
      </c>
      <c r="B233" s="234" t="s">
        <v>6501</v>
      </c>
      <c r="C233" s="234" t="s">
        <v>6502</v>
      </c>
      <c r="D233" s="234" t="s">
        <v>6503</v>
      </c>
      <c r="E233" s="234" t="s">
        <v>25</v>
      </c>
      <c r="F233" s="234" t="s">
        <v>25</v>
      </c>
      <c r="G233" s="234" t="s">
        <v>25</v>
      </c>
      <c r="H233" s="234" t="s">
        <v>6504</v>
      </c>
      <c r="I233" s="234" t="s">
        <v>25</v>
      </c>
      <c r="J233" s="234" t="s">
        <v>6505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6506</v>
      </c>
      <c r="B234" s="234" t="s">
        <v>6507</v>
      </c>
      <c r="C234" s="234" t="s">
        <v>6508</v>
      </c>
      <c r="D234" s="234" t="s">
        <v>6509</v>
      </c>
      <c r="E234" s="234" t="s">
        <v>25</v>
      </c>
      <c r="F234" s="234" t="s">
        <v>25</v>
      </c>
      <c r="G234" s="234" t="s">
        <v>25</v>
      </c>
      <c r="H234" s="234" t="s">
        <v>6510</v>
      </c>
      <c r="I234" s="234" t="s">
        <v>25</v>
      </c>
      <c r="J234" s="234" t="s">
        <v>6511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2912</v>
      </c>
      <c r="B235" s="233" t="s">
        <v>6512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6513</v>
      </c>
      <c r="B236" s="234" t="s">
        <v>6514</v>
      </c>
      <c r="C236" s="234" t="s">
        <v>6515</v>
      </c>
      <c r="D236" s="234" t="s">
        <v>6516</v>
      </c>
      <c r="E236" s="234" t="s">
        <v>25</v>
      </c>
      <c r="F236" s="234" t="s">
        <v>25</v>
      </c>
      <c r="G236" s="234" t="s">
        <v>25</v>
      </c>
      <c r="H236" s="234" t="s">
        <v>6517</v>
      </c>
      <c r="I236" s="234" t="s">
        <v>25</v>
      </c>
      <c r="J236" s="234" t="s">
        <v>6518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6519</v>
      </c>
      <c r="B237" s="234" t="s">
        <v>6520</v>
      </c>
      <c r="C237" s="234" t="s">
        <v>6521</v>
      </c>
      <c r="D237" s="234" t="s">
        <v>6522</v>
      </c>
      <c r="E237" s="234" t="s">
        <v>25</v>
      </c>
      <c r="F237" s="234" t="s">
        <v>25</v>
      </c>
      <c r="G237" s="234" t="s">
        <v>6523</v>
      </c>
      <c r="H237" s="234" t="s">
        <v>6524</v>
      </c>
      <c r="I237" s="234" t="s">
        <v>5762</v>
      </c>
      <c r="J237" s="234" t="s">
        <v>6525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6526</v>
      </c>
      <c r="B238" s="234" t="s">
        <v>6527</v>
      </c>
      <c r="C238" s="234" t="s">
        <v>6528</v>
      </c>
      <c r="D238" s="234" t="s">
        <v>25</v>
      </c>
      <c r="E238" s="234" t="s">
        <v>25</v>
      </c>
      <c r="F238" s="234" t="s">
        <v>25</v>
      </c>
      <c r="G238" s="234" t="s">
        <v>25</v>
      </c>
      <c r="H238" s="234" t="s">
        <v>6529</v>
      </c>
      <c r="I238" s="234" t="s">
        <v>6530</v>
      </c>
      <c r="J238" s="234" t="s">
        <v>6531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6532</v>
      </c>
      <c r="B239" s="234" t="s">
        <v>6533</v>
      </c>
      <c r="C239" s="234" t="s">
        <v>6534</v>
      </c>
      <c r="D239" s="234" t="s">
        <v>25</v>
      </c>
      <c r="E239" s="234" t="s">
        <v>25</v>
      </c>
      <c r="F239" s="234" t="s">
        <v>25</v>
      </c>
      <c r="G239" s="234" t="s">
        <v>25</v>
      </c>
      <c r="H239" s="234" t="s">
        <v>6535</v>
      </c>
      <c r="I239" s="234" t="s">
        <v>5762</v>
      </c>
      <c r="J239" s="234" t="s">
        <v>6536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6537</v>
      </c>
      <c r="B240" s="234" t="s">
        <v>6538</v>
      </c>
      <c r="C240" s="234" t="s">
        <v>6539</v>
      </c>
      <c r="D240" s="234" t="s">
        <v>6540</v>
      </c>
      <c r="E240" s="234" t="s">
        <v>25</v>
      </c>
      <c r="F240" s="234" t="s">
        <v>25</v>
      </c>
      <c r="G240" s="234" t="s">
        <v>25</v>
      </c>
      <c r="H240" s="234" t="s">
        <v>6541</v>
      </c>
      <c r="I240" s="234" t="s">
        <v>25</v>
      </c>
      <c r="J240" s="234" t="s">
        <v>6542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2916</v>
      </c>
      <c r="B241" s="233" t="s">
        <v>6543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6544</v>
      </c>
      <c r="B242" s="234" t="s">
        <v>6545</v>
      </c>
      <c r="C242" s="234" t="s">
        <v>6546</v>
      </c>
      <c r="D242" s="234" t="s">
        <v>25</v>
      </c>
      <c r="E242" s="234" t="s">
        <v>25</v>
      </c>
      <c r="F242" s="234" t="s">
        <v>6547</v>
      </c>
      <c r="G242" s="234" t="s">
        <v>25</v>
      </c>
      <c r="H242" s="234" t="s">
        <v>6548</v>
      </c>
      <c r="I242" s="234" t="s">
        <v>25</v>
      </c>
      <c r="J242" s="234" t="s">
        <v>6549</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2920</v>
      </c>
      <c r="B243" s="233" t="s">
        <v>6550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6551</v>
      </c>
      <c r="B244" s="234" t="s">
        <v>6552</v>
      </c>
      <c r="C244" s="234" t="s">
        <v>6553</v>
      </c>
      <c r="D244" s="234" t="s">
        <v>25</v>
      </c>
      <c r="E244" s="234" t="s">
        <v>25</v>
      </c>
      <c r="F244" s="234" t="s">
        <v>6554</v>
      </c>
      <c r="G244" s="234" t="s">
        <v>25</v>
      </c>
      <c r="H244" s="234" t="s">
        <v>6555</v>
      </c>
      <c r="I244" s="234" t="s">
        <v>6556</v>
      </c>
      <c r="J244" s="234" t="s">
        <v>6557</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6558</v>
      </c>
      <c r="B245" s="234" t="s">
        <v>6559</v>
      </c>
      <c r="C245" s="234" t="s">
        <v>6560</v>
      </c>
      <c r="D245" s="234" t="s">
        <v>6561</v>
      </c>
      <c r="E245" s="234" t="s">
        <v>25</v>
      </c>
      <c r="F245" s="234" t="s">
        <v>25</v>
      </c>
      <c r="G245" s="234" t="s">
        <v>25</v>
      </c>
      <c r="H245" s="234" t="s">
        <v>6562</v>
      </c>
      <c r="I245" s="234" t="s">
        <v>25</v>
      </c>
      <c r="J245" s="234" t="s">
        <v>6563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6564</v>
      </c>
      <c r="B246" s="234" t="s">
        <v>6565</v>
      </c>
      <c r="C246" s="234" t="s">
        <v>6566</v>
      </c>
      <c r="D246" s="234" t="s">
        <v>25</v>
      </c>
      <c r="E246" s="234" t="s">
        <v>25</v>
      </c>
      <c r="F246" s="234" t="s">
        <v>25</v>
      </c>
      <c r="G246" s="234" t="s">
        <v>25</v>
      </c>
      <c r="H246" s="234" t="s">
        <v>6567</v>
      </c>
      <c r="I246" s="234" t="s">
        <v>25</v>
      </c>
      <c r="J246" s="234" t="s">
        <v>6568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2924</v>
      </c>
      <c r="B247" s="233" t="s">
        <v>6569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6570</v>
      </c>
      <c r="B248" s="234" t="s">
        <v>6571</v>
      </c>
      <c r="C248" s="234" t="s">
        <v>6572</v>
      </c>
      <c r="D248" s="234" t="s">
        <v>6573</v>
      </c>
      <c r="E248" s="234" t="s">
        <v>25</v>
      </c>
      <c r="F248" s="234" t="s">
        <v>25</v>
      </c>
      <c r="G248" s="234" t="s">
        <v>25</v>
      </c>
      <c r="H248" s="234" t="s">
        <v>6574</v>
      </c>
      <c r="I248" s="234" t="s">
        <v>6575</v>
      </c>
      <c r="J248" s="234" t="s">
        <v>6576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6577</v>
      </c>
      <c r="B249" s="234" t="s">
        <v>6578</v>
      </c>
      <c r="C249" s="234" t="s">
        <v>6572</v>
      </c>
      <c r="D249" s="234" t="s">
        <v>6579</v>
      </c>
      <c r="E249" s="234" t="s">
        <v>25</v>
      </c>
      <c r="F249" s="234" t="s">
        <v>25</v>
      </c>
      <c r="G249" s="234" t="s">
        <v>25</v>
      </c>
      <c r="H249" s="234" t="s">
        <v>6574</v>
      </c>
      <c r="I249" s="234" t="s">
        <v>6580</v>
      </c>
      <c r="J249" s="234" t="s">
        <v>6581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6582</v>
      </c>
      <c r="B250" s="234" t="s">
        <v>6583</v>
      </c>
      <c r="C250" s="234" t="s">
        <v>6584</v>
      </c>
      <c r="D250" s="234" t="s">
        <v>6585</v>
      </c>
      <c r="E250" s="234" t="s">
        <v>25</v>
      </c>
      <c r="F250" s="234" t="s">
        <v>25</v>
      </c>
      <c r="G250" s="234" t="s">
        <v>25</v>
      </c>
      <c r="H250" s="234" t="s">
        <v>6586</v>
      </c>
      <c r="I250" s="234" t="s">
        <v>25</v>
      </c>
      <c r="J250" s="234" t="s">
        <v>6587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6588</v>
      </c>
      <c r="B251" s="232" t="s">
        <v>6589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2930</v>
      </c>
      <c r="B252" s="233" t="s">
        <v>6590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6591</v>
      </c>
      <c r="B253" s="234" t="s">
        <v>6592</v>
      </c>
      <c r="C253" s="234" t="s">
        <v>6593</v>
      </c>
      <c r="D253" s="234" t="s">
        <v>5534</v>
      </c>
      <c r="E253" s="234" t="s">
        <v>5332</v>
      </c>
      <c r="F253" s="234" t="s">
        <v>25</v>
      </c>
      <c r="G253" s="234" t="s">
        <v>25</v>
      </c>
      <c r="H253" s="234" t="s">
        <v>6594</v>
      </c>
      <c r="I253" s="234" t="s">
        <v>25</v>
      </c>
      <c r="J253" s="234" t="s">
        <v>6595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6596</v>
      </c>
      <c r="B254" s="234" t="s">
        <v>6597</v>
      </c>
      <c r="C254" s="234" t="s">
        <v>5336</v>
      </c>
      <c r="D254" s="234" t="s">
        <v>5337</v>
      </c>
      <c r="E254" s="234" t="s">
        <v>25</v>
      </c>
      <c r="F254" s="234" t="s">
        <v>5339</v>
      </c>
      <c r="G254" s="234" t="s">
        <v>25</v>
      </c>
      <c r="H254" s="234" t="s">
        <v>6598</v>
      </c>
      <c r="I254" s="234" t="s">
        <v>25</v>
      </c>
      <c r="J254" s="234" t="s">
        <v>6599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2934</v>
      </c>
      <c r="B255" s="233" t="s">
        <v>6600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6601</v>
      </c>
      <c r="B256" s="234" t="s">
        <v>6602</v>
      </c>
      <c r="C256" s="234" t="s">
        <v>6603</v>
      </c>
      <c r="D256" s="234" t="s">
        <v>6604</v>
      </c>
      <c r="E256" s="234" t="s">
        <v>6605</v>
      </c>
      <c r="F256" s="234" t="s">
        <v>6606</v>
      </c>
      <c r="G256" s="234" t="s">
        <v>25</v>
      </c>
      <c r="H256" s="234" t="s">
        <v>6607</v>
      </c>
      <c r="I256" s="234" t="s">
        <v>25</v>
      </c>
      <c r="J256" s="234" t="s">
        <v>6608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6609</v>
      </c>
      <c r="B257" s="234" t="s">
        <v>6610</v>
      </c>
      <c r="C257" s="234" t="s">
        <v>6611</v>
      </c>
      <c r="D257" s="234" t="s">
        <v>6612</v>
      </c>
      <c r="E257" s="234" t="s">
        <v>25</v>
      </c>
      <c r="F257" s="234" t="s">
        <v>25</v>
      </c>
      <c r="G257" s="234" t="s">
        <v>25</v>
      </c>
      <c r="H257" s="234" t="s">
        <v>6613</v>
      </c>
      <c r="I257" s="234" t="s">
        <v>25</v>
      </c>
      <c r="J257" s="234" t="s">
        <v>6614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2939</v>
      </c>
      <c r="B258" s="233" t="s">
        <v>6615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6616</v>
      </c>
      <c r="B259" s="234" t="s">
        <v>6617</v>
      </c>
      <c r="C259" s="234" t="s">
        <v>6618</v>
      </c>
      <c r="D259" s="234" t="s">
        <v>6619</v>
      </c>
      <c r="E259" s="234" t="s">
        <v>6620</v>
      </c>
      <c r="F259" s="234" t="s">
        <v>25</v>
      </c>
      <c r="G259" s="234" t="s">
        <v>25</v>
      </c>
      <c r="H259" s="234" t="s">
        <v>6621</v>
      </c>
      <c r="I259" s="234" t="s">
        <v>25</v>
      </c>
      <c r="J259" s="234" t="s">
        <v>6622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6623</v>
      </c>
      <c r="B260" s="234" t="s">
        <v>6624</v>
      </c>
      <c r="C260" s="234" t="s">
        <v>6625</v>
      </c>
      <c r="D260" s="234" t="s">
        <v>25</v>
      </c>
      <c r="E260" s="234" t="s">
        <v>25</v>
      </c>
      <c r="F260" s="234" t="s">
        <v>25</v>
      </c>
      <c r="G260" s="234" t="s">
        <v>25</v>
      </c>
      <c r="H260" s="234" t="s">
        <v>6626</v>
      </c>
      <c r="I260" s="234" t="s">
        <v>6627</v>
      </c>
      <c r="J260" s="234" t="s">
        <v>6628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6629</v>
      </c>
      <c r="B261" s="234" t="s">
        <v>6630</v>
      </c>
      <c r="C261" s="234" t="s">
        <v>6631</v>
      </c>
      <c r="D261" s="234" t="s">
        <v>6632</v>
      </c>
      <c r="E261" s="234" t="s">
        <v>25</v>
      </c>
      <c r="F261" s="234" t="s">
        <v>25</v>
      </c>
      <c r="G261" s="234" t="s">
        <v>25</v>
      </c>
      <c r="H261" s="234" t="s">
        <v>6633</v>
      </c>
      <c r="I261" s="234" t="s">
        <v>6634</v>
      </c>
      <c r="J261" s="234" t="s">
        <v>6635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6636</v>
      </c>
      <c r="B262" s="234" t="s">
        <v>6637</v>
      </c>
      <c r="C262" s="234" t="s">
        <v>6638</v>
      </c>
      <c r="D262" s="234" t="s">
        <v>6639</v>
      </c>
      <c r="E262" s="234" t="s">
        <v>25</v>
      </c>
      <c r="F262" s="234" t="s">
        <v>25</v>
      </c>
      <c r="G262" s="234" t="s">
        <v>25</v>
      </c>
      <c r="H262" s="234" t="s">
        <v>6640</v>
      </c>
      <c r="I262" s="234" t="s">
        <v>6641</v>
      </c>
      <c r="J262" s="234" t="s">
        <v>6642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6643</v>
      </c>
      <c r="B263" s="234" t="s">
        <v>6644</v>
      </c>
      <c r="C263" s="234" t="s">
        <v>6645</v>
      </c>
      <c r="D263" s="234" t="s">
        <v>6646</v>
      </c>
      <c r="E263" s="234" t="s">
        <v>25</v>
      </c>
      <c r="F263" s="234" t="s">
        <v>25</v>
      </c>
      <c r="G263" s="234" t="s">
        <v>6647</v>
      </c>
      <c r="H263" s="234" t="s">
        <v>5558</v>
      </c>
      <c r="I263" s="234" t="s">
        <v>6648</v>
      </c>
      <c r="J263" s="234" t="s">
        <v>6649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6650</v>
      </c>
      <c r="B264" s="234" t="s">
        <v>6651</v>
      </c>
      <c r="C264" s="234" t="s">
        <v>6638</v>
      </c>
      <c r="D264" s="234" t="s">
        <v>6652</v>
      </c>
      <c r="E264" s="234" t="s">
        <v>25</v>
      </c>
      <c r="F264" s="234" t="s">
        <v>25</v>
      </c>
      <c r="G264" s="234" t="s">
        <v>25</v>
      </c>
      <c r="H264" s="234" t="s">
        <v>6653</v>
      </c>
      <c r="I264" s="234" t="s">
        <v>25</v>
      </c>
      <c r="J264" s="234" t="s">
        <v>6654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2943</v>
      </c>
      <c r="B265" s="233" t="s">
        <v>6655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6656</v>
      </c>
      <c r="B266" s="234" t="s">
        <v>6657</v>
      </c>
      <c r="C266" s="234" t="s">
        <v>6658</v>
      </c>
      <c r="D266" s="234" t="s">
        <v>6659</v>
      </c>
      <c r="E266" s="234" t="s">
        <v>6660</v>
      </c>
      <c r="F266" s="234" t="s">
        <v>25</v>
      </c>
      <c r="G266" s="234" t="s">
        <v>6661</v>
      </c>
      <c r="H266" s="234" t="s">
        <v>6662</v>
      </c>
      <c r="I266" s="234" t="s">
        <v>6663</v>
      </c>
      <c r="J266" s="234" t="s">
        <v>6664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6665</v>
      </c>
      <c r="B267" s="234" t="s">
        <v>6666</v>
      </c>
      <c r="C267" s="234" t="s">
        <v>6667</v>
      </c>
      <c r="D267" s="234" t="s">
        <v>6668</v>
      </c>
      <c r="E267" s="234" t="s">
        <v>25</v>
      </c>
      <c r="F267" s="234" t="s">
        <v>25</v>
      </c>
      <c r="G267" s="234" t="s">
        <v>25</v>
      </c>
      <c r="H267" s="234" t="s">
        <v>6669</v>
      </c>
      <c r="I267" s="234" t="s">
        <v>25</v>
      </c>
      <c r="J267" s="234" t="s">
        <v>6670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6671</v>
      </c>
      <c r="B268" s="234" t="s">
        <v>6672</v>
      </c>
      <c r="C268" s="234" t="s">
        <v>6673</v>
      </c>
      <c r="D268" s="234" t="s">
        <v>6668</v>
      </c>
      <c r="E268" s="234" t="s">
        <v>25</v>
      </c>
      <c r="F268" s="234" t="s">
        <v>25</v>
      </c>
      <c r="G268" s="234" t="s">
        <v>6674</v>
      </c>
      <c r="H268" s="234" t="s">
        <v>6675</v>
      </c>
      <c r="I268" s="234" t="s">
        <v>25</v>
      </c>
      <c r="J268" s="234" t="s">
        <v>6676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6677</v>
      </c>
      <c r="B269" s="234" t="s">
        <v>6678</v>
      </c>
      <c r="C269" s="234" t="s">
        <v>6673</v>
      </c>
      <c r="D269" s="234" t="s">
        <v>6679</v>
      </c>
      <c r="E269" s="234" t="s">
        <v>25</v>
      </c>
      <c r="F269" s="234" t="s">
        <v>25</v>
      </c>
      <c r="G269" s="234" t="s">
        <v>25</v>
      </c>
      <c r="H269" s="234" t="s">
        <v>6680</v>
      </c>
      <c r="I269" s="234" t="s">
        <v>25</v>
      </c>
      <c r="J269" s="234" t="s">
        <v>6681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6682</v>
      </c>
      <c r="B270" s="234" t="s">
        <v>6683</v>
      </c>
      <c r="C270" s="234" t="s">
        <v>6684</v>
      </c>
      <c r="D270" s="234" t="s">
        <v>6685</v>
      </c>
      <c r="E270" s="234" t="s">
        <v>25</v>
      </c>
      <c r="F270" s="234" t="s">
        <v>25</v>
      </c>
      <c r="G270" s="234" t="s">
        <v>25</v>
      </c>
      <c r="H270" s="234" t="s">
        <v>6686</v>
      </c>
      <c r="I270" s="234" t="s">
        <v>25</v>
      </c>
      <c r="J270" s="234" t="s">
        <v>6687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6688</v>
      </c>
      <c r="B271" s="234" t="s">
        <v>6689</v>
      </c>
      <c r="C271" s="234" t="s">
        <v>6690</v>
      </c>
      <c r="D271" s="234" t="s">
        <v>6691</v>
      </c>
      <c r="E271" s="234" t="s">
        <v>25</v>
      </c>
      <c r="F271" s="234" t="s">
        <v>25</v>
      </c>
      <c r="G271" s="234" t="s">
        <v>25</v>
      </c>
      <c r="H271" s="234" t="s">
        <v>6692</v>
      </c>
      <c r="I271" s="234" t="s">
        <v>6693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6694</v>
      </c>
      <c r="B272" s="234" t="s">
        <v>6695</v>
      </c>
      <c r="C272" s="234" t="s">
        <v>6696</v>
      </c>
      <c r="D272" s="234" t="s">
        <v>6697</v>
      </c>
      <c r="E272" s="234" t="s">
        <v>25</v>
      </c>
      <c r="F272" s="234" t="s">
        <v>25</v>
      </c>
      <c r="G272" s="234" t="s">
        <v>25</v>
      </c>
      <c r="H272" s="234" t="s">
        <v>6698</v>
      </c>
      <c r="I272" s="234" t="s">
        <v>6699</v>
      </c>
      <c r="J272" s="234" t="s">
        <v>6700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2947</v>
      </c>
      <c r="B273" s="233" t="s">
        <v>6701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6702</v>
      </c>
      <c r="B274" s="234" t="s">
        <v>6703</v>
      </c>
      <c r="C274" s="234" t="s">
        <v>6704</v>
      </c>
      <c r="D274" s="234" t="s">
        <v>6697</v>
      </c>
      <c r="E274" s="234" t="s">
        <v>6705</v>
      </c>
      <c r="F274" s="234" t="s">
        <v>25</v>
      </c>
      <c r="G274" s="234" t="s">
        <v>25</v>
      </c>
      <c r="H274" s="234" t="s">
        <v>6706</v>
      </c>
      <c r="I274" s="234" t="s">
        <v>25</v>
      </c>
      <c r="J274" s="234" t="s">
        <v>6707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6708</v>
      </c>
      <c r="B275" s="234" t="s">
        <v>6709</v>
      </c>
      <c r="C275" s="234" t="s">
        <v>6710</v>
      </c>
      <c r="D275" s="234" t="s">
        <v>6711</v>
      </c>
      <c r="E275" s="234" t="s">
        <v>25</v>
      </c>
      <c r="F275" s="234" t="s">
        <v>25</v>
      </c>
      <c r="G275" s="234" t="s">
        <v>25</v>
      </c>
      <c r="H275" s="234" t="s">
        <v>6712</v>
      </c>
      <c r="I275" s="234" t="s">
        <v>25</v>
      </c>
      <c r="J275" s="234" t="s">
        <v>6713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6714</v>
      </c>
      <c r="B276" s="234" t="s">
        <v>6715</v>
      </c>
      <c r="C276" s="234" t="s">
        <v>6716</v>
      </c>
      <c r="D276" s="234" t="s">
        <v>6717</v>
      </c>
      <c r="E276" s="234" t="s">
        <v>25</v>
      </c>
      <c r="F276" s="234" t="s">
        <v>6718</v>
      </c>
      <c r="G276" s="234" t="s">
        <v>25</v>
      </c>
      <c r="H276" s="234" t="s">
        <v>6719</v>
      </c>
      <c r="I276" s="234" t="s">
        <v>6720</v>
      </c>
      <c r="J276" s="234" t="s">
        <v>6721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6722</v>
      </c>
      <c r="B277" s="233" t="s">
        <v>6723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6724</v>
      </c>
      <c r="B278" s="234" t="s">
        <v>6725</v>
      </c>
      <c r="C278" s="234" t="s">
        <v>6726</v>
      </c>
      <c r="D278" s="234" t="s">
        <v>6727</v>
      </c>
      <c r="E278" s="234" t="s">
        <v>25</v>
      </c>
      <c r="F278" s="234" t="s">
        <v>6728</v>
      </c>
      <c r="G278" s="234" t="s">
        <v>25</v>
      </c>
      <c r="H278" s="234" t="s">
        <v>6729</v>
      </c>
      <c r="I278" s="234" t="s">
        <v>25</v>
      </c>
      <c r="J278" s="234" t="s">
        <v>6730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6731</v>
      </c>
      <c r="B279" s="232" t="s">
        <v>6732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2953</v>
      </c>
      <c r="B280" s="233" t="s">
        <v>6733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6734</v>
      </c>
      <c r="B281" s="234" t="s">
        <v>6735</v>
      </c>
      <c r="C281" s="234" t="s">
        <v>6736</v>
      </c>
      <c r="D281" s="234" t="s">
        <v>6737</v>
      </c>
      <c r="E281" s="234" t="s">
        <v>6738</v>
      </c>
      <c r="F281" s="234" t="s">
        <v>25</v>
      </c>
      <c r="G281" s="234" t="s">
        <v>25</v>
      </c>
      <c r="H281" s="234" t="s">
        <v>6739</v>
      </c>
      <c r="I281" s="234" t="s">
        <v>25</v>
      </c>
      <c r="J281" s="234" t="s">
        <v>6740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6741</v>
      </c>
      <c r="B282" s="234" t="s">
        <v>6742</v>
      </c>
      <c r="C282" s="234" t="s">
        <v>6743</v>
      </c>
      <c r="D282" s="234" t="s">
        <v>25</v>
      </c>
      <c r="E282" s="234" t="s">
        <v>25</v>
      </c>
      <c r="F282" s="234" t="s">
        <v>25</v>
      </c>
      <c r="G282" s="234" t="s">
        <v>25</v>
      </c>
      <c r="H282" s="234" t="s">
        <v>6744</v>
      </c>
      <c r="I282" s="234" t="s">
        <v>25</v>
      </c>
      <c r="J282" s="234" t="s">
        <v>6745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6746</v>
      </c>
      <c r="B283" s="234" t="s">
        <v>6747</v>
      </c>
      <c r="C283" s="234" t="s">
        <v>6748</v>
      </c>
      <c r="D283" s="234" t="s">
        <v>25</v>
      </c>
      <c r="E283" s="234" t="s">
        <v>25</v>
      </c>
      <c r="F283" s="234" t="s">
        <v>25</v>
      </c>
      <c r="G283" s="234" t="s">
        <v>25</v>
      </c>
      <c r="H283" s="234" t="s">
        <v>6749</v>
      </c>
      <c r="I283" s="234" t="s">
        <v>25</v>
      </c>
      <c r="J283" s="234" t="s">
        <v>6750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6751</v>
      </c>
      <c r="B284" s="234" t="s">
        <v>6752</v>
      </c>
      <c r="C284" s="234" t="s">
        <v>6753</v>
      </c>
      <c r="D284" s="234" t="s">
        <v>6754</v>
      </c>
      <c r="E284" s="234" t="s">
        <v>25</v>
      </c>
      <c r="F284" s="234" t="s">
        <v>25</v>
      </c>
      <c r="G284" s="234" t="s">
        <v>25</v>
      </c>
      <c r="H284" s="234" t="s">
        <v>6755</v>
      </c>
      <c r="I284" s="234" t="s">
        <v>25</v>
      </c>
      <c r="J284" s="234" t="s">
        <v>6756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2957</v>
      </c>
      <c r="B285" s="233" t="s">
        <v>6757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6758</v>
      </c>
      <c r="B286" s="234" t="s">
        <v>6759</v>
      </c>
      <c r="C286" s="234" t="s">
        <v>6760</v>
      </c>
      <c r="D286" s="234" t="s">
        <v>6761</v>
      </c>
      <c r="E286" s="234" t="s">
        <v>25</v>
      </c>
      <c r="F286" s="234" t="s">
        <v>25</v>
      </c>
      <c r="G286" s="234" t="s">
        <v>25</v>
      </c>
      <c r="H286" s="234" t="s">
        <v>6762</v>
      </c>
      <c r="I286" s="234" t="s">
        <v>6763</v>
      </c>
      <c r="J286" s="234" t="s">
        <v>6764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2961</v>
      </c>
      <c r="B287" s="233" t="s">
        <v>6765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6766</v>
      </c>
      <c r="B288" s="234" t="s">
        <v>6767</v>
      </c>
      <c r="C288" s="234" t="s">
        <v>6768</v>
      </c>
      <c r="D288" s="234" t="s">
        <v>6769</v>
      </c>
      <c r="E288" s="234" t="s">
        <v>6770</v>
      </c>
      <c r="F288" s="234" t="s">
        <v>6771</v>
      </c>
      <c r="G288" s="234" t="s">
        <v>6772</v>
      </c>
      <c r="H288" s="234" t="s">
        <v>6773</v>
      </c>
      <c r="I288" s="234" t="s">
        <v>5762</v>
      </c>
      <c r="J288" s="234" t="s">
        <v>6774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6775</v>
      </c>
      <c r="B289" s="234" t="s">
        <v>6776</v>
      </c>
      <c r="C289" s="234" t="s">
        <v>6777</v>
      </c>
      <c r="D289" s="234" t="s">
        <v>25</v>
      </c>
      <c r="E289" s="234" t="s">
        <v>6770</v>
      </c>
      <c r="F289" s="234" t="s">
        <v>25</v>
      </c>
      <c r="G289" s="234" t="s">
        <v>6778</v>
      </c>
      <c r="H289" s="234" t="s">
        <v>6779</v>
      </c>
      <c r="I289" s="234" t="s">
        <v>6780</v>
      </c>
      <c r="J289" s="234" t="s">
        <v>6781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6782</v>
      </c>
      <c r="B290" s="234" t="s">
        <v>6783</v>
      </c>
      <c r="C290" s="234" t="s">
        <v>6784</v>
      </c>
      <c r="D290" s="234" t="s">
        <v>25</v>
      </c>
      <c r="E290" s="234" t="s">
        <v>6785</v>
      </c>
      <c r="F290" s="234" t="s">
        <v>25</v>
      </c>
      <c r="G290" s="234" t="s">
        <v>6786</v>
      </c>
      <c r="H290" s="234" t="s">
        <v>6787</v>
      </c>
      <c r="I290" s="234" t="s">
        <v>6788</v>
      </c>
      <c r="J290" s="234" t="s">
        <v>6789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6790</v>
      </c>
      <c r="B291" s="234" t="s">
        <v>6791</v>
      </c>
      <c r="C291" s="234" t="s">
        <v>6792</v>
      </c>
      <c r="D291" s="234" t="s">
        <v>25</v>
      </c>
      <c r="E291" s="234" t="s">
        <v>25</v>
      </c>
      <c r="F291" s="234" t="s">
        <v>25</v>
      </c>
      <c r="G291" s="234" t="s">
        <v>25</v>
      </c>
      <c r="H291" s="234" t="s">
        <v>6793</v>
      </c>
      <c r="I291" s="234" t="s">
        <v>5762</v>
      </c>
      <c r="J291" s="234" t="s">
        <v>6794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2965</v>
      </c>
      <c r="B292" s="233" t="s">
        <v>6795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6796</v>
      </c>
      <c r="B293" s="234" t="s">
        <v>6797</v>
      </c>
      <c r="C293" s="234" t="s">
        <v>6798</v>
      </c>
      <c r="D293" s="234" t="s">
        <v>6799</v>
      </c>
      <c r="E293" s="234" t="s">
        <v>25</v>
      </c>
      <c r="F293" s="234" t="s">
        <v>25</v>
      </c>
      <c r="G293" s="234" t="s">
        <v>25</v>
      </c>
      <c r="H293" s="234" t="s">
        <v>6800</v>
      </c>
      <c r="I293" s="234" t="s">
        <v>6801</v>
      </c>
      <c r="J293" s="234" t="s">
        <v>6802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6803</v>
      </c>
      <c r="B294" s="234" t="s">
        <v>6804</v>
      </c>
      <c r="C294" s="234" t="s">
        <v>6805</v>
      </c>
      <c r="D294" s="234" t="s">
        <v>6799</v>
      </c>
      <c r="E294" s="234" t="s">
        <v>25</v>
      </c>
      <c r="F294" s="234" t="s">
        <v>6806</v>
      </c>
      <c r="G294" s="234" t="s">
        <v>25</v>
      </c>
      <c r="H294" s="234" t="s">
        <v>6807</v>
      </c>
      <c r="I294" s="234" t="s">
        <v>5732</v>
      </c>
      <c r="J294" s="234" t="s">
        <v>6808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6809</v>
      </c>
      <c r="B295" s="234" t="s">
        <v>6810</v>
      </c>
      <c r="C295" s="234" t="s">
        <v>6811</v>
      </c>
      <c r="D295" s="234" t="s">
        <v>6812</v>
      </c>
      <c r="E295" s="234" t="s">
        <v>25</v>
      </c>
      <c r="F295" s="234" t="s">
        <v>25</v>
      </c>
      <c r="G295" s="234" t="s">
        <v>25</v>
      </c>
      <c r="H295" s="234" t="s">
        <v>6813</v>
      </c>
      <c r="I295" s="234" t="s">
        <v>5732</v>
      </c>
      <c r="J295" s="234" t="s">
        <v>6814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2969</v>
      </c>
      <c r="B296" s="233" t="s">
        <v>6815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6816</v>
      </c>
      <c r="B297" s="234" t="s">
        <v>6817</v>
      </c>
      <c r="C297" s="234" t="s">
        <v>6818</v>
      </c>
      <c r="D297" s="234" t="s">
        <v>6812</v>
      </c>
      <c r="E297" s="234" t="s">
        <v>25</v>
      </c>
      <c r="F297" s="234" t="s">
        <v>6819</v>
      </c>
      <c r="G297" s="234" t="s">
        <v>25</v>
      </c>
      <c r="H297" s="234" t="s">
        <v>6820</v>
      </c>
      <c r="I297" s="234" t="s">
        <v>25</v>
      </c>
      <c r="J297" s="234" t="s">
        <v>6821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6822</v>
      </c>
      <c r="B298" s="234" t="s">
        <v>6823</v>
      </c>
      <c r="C298" s="234" t="s">
        <v>6824</v>
      </c>
      <c r="D298" s="234" t="s">
        <v>6825</v>
      </c>
      <c r="E298" s="234" t="s">
        <v>25</v>
      </c>
      <c r="F298" s="234" t="s">
        <v>25</v>
      </c>
      <c r="G298" s="234" t="s">
        <v>6826</v>
      </c>
      <c r="H298" s="234" t="s">
        <v>6827</v>
      </c>
      <c r="I298" s="234" t="s">
        <v>6827</v>
      </c>
      <c r="J298" s="234" t="s">
        <v>6828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6829</v>
      </c>
      <c r="B299" s="234" t="s">
        <v>6830</v>
      </c>
      <c r="C299" s="234" t="s">
        <v>6831</v>
      </c>
      <c r="D299" s="234" t="s">
        <v>25</v>
      </c>
      <c r="E299" s="234" t="s">
        <v>25</v>
      </c>
      <c r="F299" s="234" t="s">
        <v>25</v>
      </c>
      <c r="G299" s="234" t="s">
        <v>25</v>
      </c>
      <c r="H299" s="234" t="s">
        <v>6832</v>
      </c>
      <c r="I299" s="234" t="s">
        <v>6833</v>
      </c>
      <c r="J299" s="234" t="s">
        <v>6834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6835</v>
      </c>
      <c r="B300" s="234" t="s">
        <v>6836</v>
      </c>
      <c r="C300" s="234" t="s">
        <v>6837</v>
      </c>
      <c r="D300" s="234" t="s">
        <v>25</v>
      </c>
      <c r="E300" s="234" t="s">
        <v>25</v>
      </c>
      <c r="F300" s="234" t="s">
        <v>6838</v>
      </c>
      <c r="G300" s="234" t="s">
        <v>25</v>
      </c>
      <c r="H300" s="234" t="s">
        <v>6839</v>
      </c>
      <c r="I300" s="234" t="s">
        <v>6833</v>
      </c>
      <c r="J300" s="234" t="s">
        <v>6840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2973</v>
      </c>
      <c r="B301" s="233" t="s">
        <v>6841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6842</v>
      </c>
      <c r="B302" s="234" t="s">
        <v>6843</v>
      </c>
      <c r="C302" s="234" t="s">
        <v>6844</v>
      </c>
      <c r="D302" s="234" t="s">
        <v>25</v>
      </c>
      <c r="E302" s="234" t="s">
        <v>25</v>
      </c>
      <c r="F302" s="234" t="s">
        <v>25</v>
      </c>
      <c r="G302" s="234" t="s">
        <v>25</v>
      </c>
      <c r="H302" s="234" t="s">
        <v>6845</v>
      </c>
      <c r="I302" s="234" t="s">
        <v>25</v>
      </c>
      <c r="J302" s="234" t="s">
        <v>6846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6847</v>
      </c>
      <c r="B303" s="234" t="s">
        <v>6848</v>
      </c>
      <c r="C303" s="234" t="s">
        <v>6849</v>
      </c>
      <c r="D303" s="234" t="s">
        <v>6850</v>
      </c>
      <c r="E303" s="234" t="s">
        <v>25</v>
      </c>
      <c r="F303" s="234" t="s">
        <v>25</v>
      </c>
      <c r="G303" s="234" t="s">
        <v>25</v>
      </c>
      <c r="H303" s="234" t="s">
        <v>6851</v>
      </c>
      <c r="I303" s="234" t="s">
        <v>5762</v>
      </c>
      <c r="J303" s="234" t="s">
        <v>6852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6853</v>
      </c>
      <c r="B304" s="234" t="s">
        <v>6854</v>
      </c>
      <c r="C304" s="234" t="s">
        <v>6855</v>
      </c>
      <c r="D304" s="234" t="s">
        <v>6850</v>
      </c>
      <c r="E304" s="234" t="s">
        <v>25</v>
      </c>
      <c r="F304" s="234" t="s">
        <v>6856</v>
      </c>
      <c r="G304" s="234" t="s">
        <v>25</v>
      </c>
      <c r="H304" s="234" t="s">
        <v>6857</v>
      </c>
      <c r="I304" s="234" t="s">
        <v>25</v>
      </c>
      <c r="J304" s="234" t="s">
        <v>6858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6859</v>
      </c>
      <c r="B305" s="234" t="s">
        <v>6860</v>
      </c>
      <c r="C305" s="234" t="s">
        <v>6861</v>
      </c>
      <c r="D305" s="234" t="s">
        <v>6862</v>
      </c>
      <c r="E305" s="234" t="s">
        <v>25</v>
      </c>
      <c r="F305" s="234" t="s">
        <v>25</v>
      </c>
      <c r="G305" s="234" t="s">
        <v>25</v>
      </c>
      <c r="H305" s="234" t="s">
        <v>6863</v>
      </c>
      <c r="I305" s="234" t="s">
        <v>6864</v>
      </c>
      <c r="J305" s="234" t="s">
        <v>6865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6866</v>
      </c>
      <c r="B306" s="234" t="s">
        <v>6867</v>
      </c>
      <c r="C306" s="234" t="s">
        <v>6868</v>
      </c>
      <c r="D306" s="234" t="s">
        <v>6869</v>
      </c>
      <c r="E306" s="234" t="s">
        <v>25</v>
      </c>
      <c r="F306" s="234" t="s">
        <v>25</v>
      </c>
      <c r="G306" s="234" t="s">
        <v>25</v>
      </c>
      <c r="H306" s="234" t="s">
        <v>6870</v>
      </c>
      <c r="I306" s="234" t="s">
        <v>5762</v>
      </c>
      <c r="J306" s="234" t="s">
        <v>6871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2977</v>
      </c>
      <c r="B307" s="233" t="s">
        <v>6872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6873</v>
      </c>
      <c r="B308" s="234" t="s">
        <v>6874</v>
      </c>
      <c r="C308" s="234" t="s">
        <v>6875</v>
      </c>
      <c r="D308" s="234" t="s">
        <v>6869</v>
      </c>
      <c r="E308" s="234" t="s">
        <v>25</v>
      </c>
      <c r="F308" s="234" t="s">
        <v>6876</v>
      </c>
      <c r="G308" s="234" t="s">
        <v>25</v>
      </c>
      <c r="H308" s="234" t="s">
        <v>6877</v>
      </c>
      <c r="I308" s="234" t="s">
        <v>6878</v>
      </c>
      <c r="J308" s="234" t="s">
        <v>6879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2981</v>
      </c>
      <c r="B309" s="233" t="s">
        <v>6880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6881</v>
      </c>
      <c r="B310" s="234" t="s">
        <v>6882</v>
      </c>
      <c r="C310" s="234" t="s">
        <v>6883</v>
      </c>
      <c r="D310" s="234" t="s">
        <v>25</v>
      </c>
      <c r="E310" s="234" t="s">
        <v>25</v>
      </c>
      <c r="F310" s="234" t="s">
        <v>6884</v>
      </c>
      <c r="G310" s="234" t="s">
        <v>25</v>
      </c>
      <c r="H310" s="234" t="s">
        <v>6885</v>
      </c>
      <c r="I310" s="234" t="s">
        <v>6886</v>
      </c>
      <c r="J310" s="234" t="s">
        <v>6887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6888</v>
      </c>
      <c r="B311" s="234" t="s">
        <v>6889</v>
      </c>
      <c r="C311" s="234" t="s">
        <v>6890</v>
      </c>
      <c r="D311" s="234" t="s">
        <v>6891</v>
      </c>
      <c r="E311" s="234" t="s">
        <v>25</v>
      </c>
      <c r="F311" s="234" t="s">
        <v>25</v>
      </c>
      <c r="G311" s="234" t="s">
        <v>6892</v>
      </c>
      <c r="H311" s="234" t="s">
        <v>6893</v>
      </c>
      <c r="I311" s="234" t="s">
        <v>25</v>
      </c>
      <c r="J311" s="234" t="s">
        <v>6894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6895</v>
      </c>
      <c r="B312" s="234" t="s">
        <v>6896</v>
      </c>
      <c r="C312" s="234" t="s">
        <v>6897</v>
      </c>
      <c r="D312" s="234" t="s">
        <v>6898</v>
      </c>
      <c r="E312" s="234" t="s">
        <v>25</v>
      </c>
      <c r="F312" s="234" t="s">
        <v>25</v>
      </c>
      <c r="G312" s="234" t="s">
        <v>25</v>
      </c>
      <c r="H312" s="234" t="s">
        <v>6899</v>
      </c>
      <c r="I312" s="234" t="s">
        <v>25</v>
      </c>
      <c r="J312" s="234" t="s">
        <v>6900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6901</v>
      </c>
      <c r="B313" s="234" t="s">
        <v>6902</v>
      </c>
      <c r="C313" s="234" t="s">
        <v>6903</v>
      </c>
      <c r="D313" s="234" t="s">
        <v>6904</v>
      </c>
      <c r="E313" s="234" t="s">
        <v>25</v>
      </c>
      <c r="F313" s="234" t="s">
        <v>25</v>
      </c>
      <c r="G313" s="234" t="s">
        <v>6905</v>
      </c>
      <c r="H313" s="234" t="s">
        <v>6906</v>
      </c>
      <c r="I313" s="234" t="s">
        <v>6907</v>
      </c>
      <c r="J313" s="234" t="s">
        <v>6908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6909</v>
      </c>
      <c r="B314" s="234" t="s">
        <v>6910</v>
      </c>
      <c r="C314" s="234" t="s">
        <v>6911</v>
      </c>
      <c r="D314" s="234" t="s">
        <v>6912</v>
      </c>
      <c r="E314" s="234" t="s">
        <v>25</v>
      </c>
      <c r="F314" s="234" t="s">
        <v>25</v>
      </c>
      <c r="G314" s="234" t="s">
        <v>6913</v>
      </c>
      <c r="H314" s="234" t="s">
        <v>6914</v>
      </c>
      <c r="I314" s="234" t="s">
        <v>6915</v>
      </c>
      <c r="J314" s="234" t="s">
        <v>6916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6917</v>
      </c>
      <c r="B315" s="233" t="s">
        <v>6918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6919</v>
      </c>
      <c r="B316" s="234" t="s">
        <v>6920</v>
      </c>
      <c r="C316" s="234" t="s">
        <v>6921</v>
      </c>
      <c r="D316" s="234" t="s">
        <v>25</v>
      </c>
      <c r="E316" s="234" t="s">
        <v>25</v>
      </c>
      <c r="F316" s="234" t="s">
        <v>25</v>
      </c>
      <c r="G316" s="234" t="s">
        <v>25</v>
      </c>
      <c r="H316" s="234" t="s">
        <v>6922</v>
      </c>
      <c r="I316" s="234" t="s">
        <v>6923</v>
      </c>
      <c r="J316" s="234" t="s">
        <v>6924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6925</v>
      </c>
      <c r="B317" s="234" t="s">
        <v>6926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6927</v>
      </c>
      <c r="B318" s="233" t="s">
        <v>6928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6929</v>
      </c>
      <c r="B319" s="234" t="s">
        <v>6930</v>
      </c>
      <c r="C319" s="234" t="s">
        <v>6931</v>
      </c>
      <c r="D319" s="234" t="s">
        <v>6932</v>
      </c>
      <c r="E319" s="234" t="s">
        <v>25</v>
      </c>
      <c r="F319" s="234" t="s">
        <v>6933</v>
      </c>
      <c r="G319" s="234" t="s">
        <v>6934</v>
      </c>
      <c r="H319" s="234" t="s">
        <v>6935</v>
      </c>
      <c r="I319" s="234" t="s">
        <v>25</v>
      </c>
      <c r="J319" s="234" t="s">
        <v>6936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6937</v>
      </c>
      <c r="B320" s="234" t="s">
        <v>6938</v>
      </c>
      <c r="C320" s="234" t="s">
        <v>6939</v>
      </c>
      <c r="D320" s="234" t="s">
        <v>6940</v>
      </c>
      <c r="E320" s="234" t="s">
        <v>25</v>
      </c>
      <c r="F320" s="234" t="s">
        <v>25</v>
      </c>
      <c r="G320" s="234" t="s">
        <v>25</v>
      </c>
      <c r="H320" s="234" t="s">
        <v>6941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6942</v>
      </c>
      <c r="B321" s="234" t="s">
        <v>6943</v>
      </c>
      <c r="C321" s="234" t="s">
        <v>6944</v>
      </c>
      <c r="D321" s="234" t="s">
        <v>6945</v>
      </c>
      <c r="E321" s="234" t="s">
        <v>25</v>
      </c>
      <c r="F321" s="234" t="s">
        <v>25</v>
      </c>
      <c r="G321" s="234" t="s">
        <v>25</v>
      </c>
      <c r="H321" s="234" t="s">
        <v>6946</v>
      </c>
      <c r="I321" s="234" t="s">
        <v>25</v>
      </c>
      <c r="J321" s="234" t="s">
        <v>6947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6948</v>
      </c>
      <c r="B322" s="234" t="s">
        <v>6949</v>
      </c>
      <c r="C322" s="234" t="s">
        <v>6950</v>
      </c>
      <c r="D322" s="234" t="s">
        <v>6951</v>
      </c>
      <c r="E322" s="234" t="s">
        <v>25</v>
      </c>
      <c r="F322" s="234" t="s">
        <v>25</v>
      </c>
      <c r="G322" s="234" t="s">
        <v>25</v>
      </c>
      <c r="H322" s="234" t="s">
        <v>6952</v>
      </c>
      <c r="I322" s="234" t="s">
        <v>25</v>
      </c>
      <c r="J322" s="234" t="s">
        <v>6953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6954</v>
      </c>
      <c r="B323" s="234" t="s">
        <v>6955</v>
      </c>
      <c r="C323" s="234" t="s">
        <v>6956</v>
      </c>
      <c r="D323" s="234" t="s">
        <v>25</v>
      </c>
      <c r="E323" s="234" t="s">
        <v>25</v>
      </c>
      <c r="F323" s="234" t="s">
        <v>25</v>
      </c>
      <c r="G323" s="234" t="s">
        <v>25</v>
      </c>
      <c r="H323" s="234" t="s">
        <v>6957</v>
      </c>
      <c r="I323" s="234" t="s">
        <v>5762</v>
      </c>
      <c r="J323" s="234" t="s">
        <v>6958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6959</v>
      </c>
      <c r="B324" s="234" t="s">
        <v>6960</v>
      </c>
      <c r="C324" s="234" t="s">
        <v>6961</v>
      </c>
      <c r="D324" s="234" t="s">
        <v>25</v>
      </c>
      <c r="E324" s="234" t="s">
        <v>25</v>
      </c>
      <c r="F324" s="234" t="s">
        <v>25</v>
      </c>
      <c r="G324" s="234" t="s">
        <v>25</v>
      </c>
      <c r="H324" s="234" t="s">
        <v>6962</v>
      </c>
      <c r="I324" s="234" t="s">
        <v>6963</v>
      </c>
      <c r="J324" s="234" t="s">
        <v>6964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6965</v>
      </c>
      <c r="B325" s="234" t="s">
        <v>6966</v>
      </c>
      <c r="C325" s="234" t="s">
        <v>6967</v>
      </c>
      <c r="D325" s="234" t="s">
        <v>6968</v>
      </c>
      <c r="E325" s="234" t="s">
        <v>25</v>
      </c>
      <c r="F325" s="234" t="s">
        <v>25</v>
      </c>
      <c r="G325" s="234" t="s">
        <v>25</v>
      </c>
      <c r="H325" s="234" t="s">
        <v>6969</v>
      </c>
      <c r="I325" s="234" t="s">
        <v>25</v>
      </c>
      <c r="J325" s="234" t="s">
        <v>6970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6971</v>
      </c>
      <c r="B326" s="241" t="s">
        <v>6972</v>
      </c>
      <c r="C326" s="241" t="s">
        <v>6973</v>
      </c>
      <c r="D326" s="241" t="s">
        <v>6974</v>
      </c>
      <c r="E326" s="241" t="s">
        <v>25</v>
      </c>
      <c r="F326" s="241" t="s">
        <v>25</v>
      </c>
      <c r="G326" s="241" t="s">
        <v>25</v>
      </c>
      <c r="H326" s="241" t="s">
        <v>6975</v>
      </c>
      <c r="I326" s="241" t="s">
        <v>5762</v>
      </c>
      <c r="J326" s="241" t="s">
        <v>6976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2267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IFERROR(INDEX('Recommendations'!$I$2:$I$343, MATCH(L2,'Recommendations'!$B$2:$B$343,0))="Implemented", FALSE))</xm:f>
            <x14:dxf>
              <font>
                <color rgb="FF000000"/>
              </font>
              <fill>
                <patternFill>
                  <bgColor rgb="FF3C7D22"/>
                </patternFill>
              </fill>
            </x14:dxf>
          </x14:cfRule>
          <x14:cfRule type="expression" priority="2" id="{00000000-000E-0000-0A00-000002000000}">
            <xm:f>AND(L2&lt;&gt;"", IFERROR(INDEX('Recommendations'!$I$2:$I$343, MATCH(L2,'Recommendations'!$B$2:$B$343,0))="Compensated", FALSE))</xm:f>
            <x14:dxf>
              <font>
                <color rgb="FF000000"/>
              </font>
              <fill>
                <patternFill>
                  <bgColor rgb="FFC6E0B4"/>
                </patternFill>
              </fill>
            </x14:dxf>
          </x14:cfRule>
          <x14:cfRule type="expression" priority="3" id="{00000000-000E-0000-0A00-000003000000}">
            <xm:f>AND(L2&lt;&gt;"", IFERROR(INDEX('Recommendations'!$I$2:$I$343, MATCH(L2,'Recommendations'!$B$2:$B$343,0))="Testing", FALSE))</xm:f>
            <x14:dxf>
              <font>
                <color rgb="FF000000"/>
              </font>
              <fill>
                <patternFill>
                  <bgColor rgb="FFFFC000"/>
                </patternFill>
              </fill>
            </x14:dxf>
          </x14:cfRule>
          <x14:cfRule type="expression" priority="4" id="{00000000-000E-0000-0A00-000004000000}">
            <xm:f>AND(L2&lt;&gt;"", IFERROR(INDEX('Recommendations'!$I$2:$I$343, MATCH(L2,'Recommendations'!$B$2:$B$343,0))="Failed", FALSE))</xm:f>
            <x14:dxf>
              <font>
                <color rgb="FF000000"/>
              </font>
              <fill>
                <patternFill>
                  <bgColor rgb="FFD82891"/>
                </patternFill>
              </fill>
            </x14:dxf>
          </x14:cfRule>
          <x14:cfRule type="expression" priority="5" id="{00000000-000E-0000-0A00-000005000000}">
            <xm:f>AND(L2&lt;&gt;"", IFERROR(INDEX('Recommendations'!$I$2:$I$343, MATCH(L2,'Recommendations'!$B$2:$B$343,0))="Risk Accepted", FALSE))</xm:f>
            <x14:dxf>
              <font>
                <color rgb="FF000000"/>
              </font>
              <fill>
                <patternFill>
                  <bgColor rgb="FFD9D9D9"/>
                </patternFill>
              </fill>
            </x14:dxf>
          </x14:cfRule>
          <x14:cfRule type="expression" priority="6" id="{00000000-000E-0000-0A00-000006000000}">
            <xm:f>AND(L2&lt;&gt;"", IFERROR(INDEX('Recommendations'!$I$2:$I$343, MATCH(L2,'Recommendations'!$B$2:$B$343,0))="N/A",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4147</v>
      </c>
      <c r="B1" s="286" t="s">
        <v>5032</v>
      </c>
      <c r="C1" s="286" t="s">
        <v>1</v>
      </c>
      <c r="D1" s="286" t="s">
        <v>2514</v>
      </c>
      <c r="E1" s="286" t="s">
        <v>6977</v>
      </c>
      <c r="F1" s="286" t="s">
        <v>6978</v>
      </c>
      <c r="G1" s="286" t="s">
        <v>2519</v>
      </c>
      <c r="H1" s="286" t="s">
        <v>2520</v>
      </c>
      <c r="I1" s="286" t="s">
        <v>2521</v>
      </c>
      <c r="J1" s="286" t="s">
        <v>2522</v>
      </c>
      <c r="K1" s="286" t="s">
        <v>2523</v>
      </c>
      <c r="L1" s="286" t="s">
        <v>2524</v>
      </c>
      <c r="M1" s="286" t="s">
        <v>2525</v>
      </c>
      <c r="N1" s="286" t="s">
        <v>2526</v>
      </c>
      <c r="O1" s="286" t="s">
        <v>2527</v>
      </c>
      <c r="P1" s="286" t="s">
        <v>2528</v>
      </c>
      <c r="Q1" s="286" t="s">
        <v>2529</v>
      </c>
      <c r="R1" s="286" t="s">
        <v>2530</v>
      </c>
      <c r="S1" s="286" t="s">
        <v>2531</v>
      </c>
      <c r="T1" s="286" t="s">
        <v>2532</v>
      </c>
      <c r="U1" s="286" t="s">
        <v>2533</v>
      </c>
      <c r="V1" s="286" t="s">
        <v>2534</v>
      </c>
      <c r="W1" s="286" t="s">
        <v>2535</v>
      </c>
      <c r="X1" s="286" t="s">
        <v>2536</v>
      </c>
      <c r="Y1" s="286" t="s">
        <v>2537</v>
      </c>
      <c r="Z1" s="286" t="s">
        <v>2538</v>
      </c>
      <c r="AA1" s="286" t="s">
        <v>2539</v>
      </c>
      <c r="AB1" s="286" t="s">
        <v>2540</v>
      </c>
      <c r="AC1" s="286" t="s">
        <v>2541</v>
      </c>
      <c r="AD1" s="286" t="s">
        <v>2542</v>
      </c>
      <c r="AE1" s="286" t="s">
        <v>2543</v>
      </c>
      <c r="AF1" s="286" t="s">
        <v>2544</v>
      </c>
      <c r="AG1" s="286" t="s">
        <v>2545</v>
      </c>
      <c r="AH1" s="286" t="s">
        <v>2546</v>
      </c>
      <c r="AI1" s="286" t="s">
        <v>2547</v>
      </c>
      <c r="AJ1" s="286" t="s">
        <v>2548</v>
      </c>
      <c r="AK1" s="286" t="s">
        <v>2549</v>
      </c>
      <c r="AL1" s="286" t="s">
        <v>2550</v>
      </c>
      <c r="AM1" s="286" t="s">
        <v>2551</v>
      </c>
      <c r="AN1" s="286" t="s">
        <v>2552</v>
      </c>
      <c r="AO1" s="286" t="s">
        <v>2553</v>
      </c>
      <c r="AP1" s="286" t="s">
        <v>2554</v>
      </c>
      <c r="AQ1" s="286" t="s">
        <v>2555</v>
      </c>
      <c r="AR1" s="286" t="s">
        <v>2556</v>
      </c>
      <c r="AS1" s="286" t="s">
        <v>2557</v>
      </c>
      <c r="AT1" s="286" t="s">
        <v>2558</v>
      </c>
      <c r="AU1" s="287" t="s">
        <v>2559</v>
      </c>
    </row>
    <row r="2" spans="1:47" ht="60" customHeight="1" outlineLevel="1" x14ac:dyDescent="0.35">
      <c r="A2" s="277" t="s">
        <v>6979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6979</v>
      </c>
      <c r="B3" s="256" t="s">
        <v>6980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6979</v>
      </c>
      <c r="B4" s="257" t="s">
        <v>6980</v>
      </c>
      <c r="C4" s="258" t="s">
        <v>6981</v>
      </c>
      <c r="D4" s="261" t="s">
        <v>6982</v>
      </c>
      <c r="E4" s="262" t="s">
        <v>6983</v>
      </c>
      <c r="F4" s="265" t="s">
        <v>6984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6979</v>
      </c>
      <c r="B5" s="257" t="s">
        <v>6980</v>
      </c>
      <c r="C5" s="258" t="s">
        <v>6985</v>
      </c>
      <c r="D5" s="261" t="s">
        <v>6986</v>
      </c>
      <c r="E5" s="262" t="s">
        <v>6983</v>
      </c>
      <c r="F5" s="265" t="s">
        <v>6984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6979</v>
      </c>
      <c r="B6" s="257" t="s">
        <v>6980</v>
      </c>
      <c r="C6" s="258" t="s">
        <v>6987</v>
      </c>
      <c r="D6" s="261" t="s">
        <v>6988</v>
      </c>
      <c r="E6" s="262" t="s">
        <v>6983</v>
      </c>
      <c r="F6" s="265" t="s">
        <v>6984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6979</v>
      </c>
      <c r="B7" s="257" t="s">
        <v>6980</v>
      </c>
      <c r="C7" s="258" t="s">
        <v>6989</v>
      </c>
      <c r="D7" s="261" t="s">
        <v>6990</v>
      </c>
      <c r="E7" s="262" t="s">
        <v>6983</v>
      </c>
      <c r="F7" s="265" t="s">
        <v>6984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6979</v>
      </c>
      <c r="B8" s="257" t="s">
        <v>6980</v>
      </c>
      <c r="C8" s="258" t="s">
        <v>6991</v>
      </c>
      <c r="D8" s="261" t="s">
        <v>6992</v>
      </c>
      <c r="E8" s="262" t="s">
        <v>6983</v>
      </c>
      <c r="F8" s="265" t="s">
        <v>6984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6979</v>
      </c>
      <c r="B9" s="257" t="s">
        <v>6980</v>
      </c>
      <c r="C9" s="258" t="s">
        <v>6993</v>
      </c>
      <c r="D9" s="261" t="s">
        <v>6994</v>
      </c>
      <c r="E9" s="262" t="s">
        <v>6983</v>
      </c>
      <c r="F9" s="265" t="s">
        <v>6984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6979</v>
      </c>
      <c r="B10" s="257" t="s">
        <v>6980</v>
      </c>
      <c r="C10" s="258" t="s">
        <v>6995</v>
      </c>
      <c r="D10" s="261" t="s">
        <v>6996</v>
      </c>
      <c r="E10" s="262" t="s">
        <v>6983</v>
      </c>
      <c r="F10" s="265" t="s">
        <v>6984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6979</v>
      </c>
      <c r="B11" s="257" t="s">
        <v>6980</v>
      </c>
      <c r="C11" s="258" t="s">
        <v>6997</v>
      </c>
      <c r="D11" s="261" t="s">
        <v>6998</v>
      </c>
      <c r="E11" s="262" t="s">
        <v>6983</v>
      </c>
      <c r="F11" s="265" t="s">
        <v>6984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6979</v>
      </c>
      <c r="B12" s="257" t="s">
        <v>6980</v>
      </c>
      <c r="C12" s="258" t="s">
        <v>6999</v>
      </c>
      <c r="D12" s="261" t="s">
        <v>7000</v>
      </c>
      <c r="E12" s="262" t="s">
        <v>6983</v>
      </c>
      <c r="F12" s="265" t="s">
        <v>6984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6979</v>
      </c>
      <c r="B13" s="257" t="s">
        <v>6980</v>
      </c>
      <c r="C13" s="258" t="s">
        <v>7001</v>
      </c>
      <c r="D13" s="261" t="s">
        <v>7002</v>
      </c>
      <c r="E13" s="262" t="s">
        <v>6983</v>
      </c>
      <c r="F13" s="265" t="s">
        <v>6984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6979</v>
      </c>
      <c r="B14" s="257" t="s">
        <v>6980</v>
      </c>
      <c r="C14" s="258" t="s">
        <v>7003</v>
      </c>
      <c r="D14" s="261" t="s">
        <v>7004</v>
      </c>
      <c r="E14" s="262" t="s">
        <v>6983</v>
      </c>
      <c r="F14" s="265" t="s">
        <v>6984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6979</v>
      </c>
      <c r="B15" s="257" t="s">
        <v>6980</v>
      </c>
      <c r="C15" s="258" t="s">
        <v>7005</v>
      </c>
      <c r="D15" s="261" t="s">
        <v>7006</v>
      </c>
      <c r="E15" s="262" t="s">
        <v>6983</v>
      </c>
      <c r="F15" s="265" t="s">
        <v>6984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6979</v>
      </c>
      <c r="B16" s="257" t="s">
        <v>6980</v>
      </c>
      <c r="C16" s="258" t="s">
        <v>7007</v>
      </c>
      <c r="D16" s="261" t="s">
        <v>7008</v>
      </c>
      <c r="E16" s="262" t="s">
        <v>6983</v>
      </c>
      <c r="F16" s="265" t="s">
        <v>6984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6979</v>
      </c>
      <c r="B17" s="256" t="s">
        <v>7009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6979</v>
      </c>
      <c r="B18" s="257" t="s">
        <v>7009</v>
      </c>
      <c r="C18" s="258" t="s">
        <v>7010</v>
      </c>
      <c r="D18" s="261" t="s">
        <v>7011</v>
      </c>
      <c r="E18" s="262" t="s">
        <v>7012</v>
      </c>
      <c r="F18" s="265" t="s">
        <v>7013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6979</v>
      </c>
      <c r="B19" s="257" t="s">
        <v>7009</v>
      </c>
      <c r="C19" s="258" t="s">
        <v>7014</v>
      </c>
      <c r="D19" s="261" t="s">
        <v>7015</v>
      </c>
      <c r="E19" s="262" t="s">
        <v>7012</v>
      </c>
      <c r="F19" s="265" t="s">
        <v>7013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6979</v>
      </c>
      <c r="B20" s="257" t="s">
        <v>7009</v>
      </c>
      <c r="C20" s="258" t="s">
        <v>7016</v>
      </c>
      <c r="D20" s="261" t="s">
        <v>7017</v>
      </c>
      <c r="E20" s="262" t="s">
        <v>7012</v>
      </c>
      <c r="F20" s="265" t="s">
        <v>7013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6979</v>
      </c>
      <c r="B21" s="257" t="s">
        <v>7009</v>
      </c>
      <c r="C21" s="258" t="s">
        <v>7018</v>
      </c>
      <c r="D21" s="261" t="s">
        <v>7019</v>
      </c>
      <c r="E21" s="262" t="s">
        <v>7012</v>
      </c>
      <c r="F21" s="265" t="s">
        <v>7013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6979</v>
      </c>
      <c r="B22" s="257" t="s">
        <v>7009</v>
      </c>
      <c r="C22" s="258" t="s">
        <v>7020</v>
      </c>
      <c r="D22" s="261" t="s">
        <v>7021</v>
      </c>
      <c r="E22" s="262" t="s">
        <v>7012</v>
      </c>
      <c r="F22" s="265" t="s">
        <v>7013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6979</v>
      </c>
      <c r="B23" s="257" t="s">
        <v>7009</v>
      </c>
      <c r="C23" s="258" t="s">
        <v>7022</v>
      </c>
      <c r="D23" s="261" t="s">
        <v>7023</v>
      </c>
      <c r="E23" s="262" t="s">
        <v>6983</v>
      </c>
      <c r="F23" s="265" t="s">
        <v>6984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6979</v>
      </c>
      <c r="B24" s="257" t="s">
        <v>7009</v>
      </c>
      <c r="C24" s="258" t="s">
        <v>7024</v>
      </c>
      <c r="D24" s="261" t="s">
        <v>7025</v>
      </c>
      <c r="E24" s="262" t="s">
        <v>6983</v>
      </c>
      <c r="F24" s="265" t="s">
        <v>6984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6979</v>
      </c>
      <c r="B25" s="257" t="s">
        <v>7009</v>
      </c>
      <c r="C25" s="258" t="s">
        <v>7026</v>
      </c>
      <c r="D25" s="261" t="s">
        <v>7027</v>
      </c>
      <c r="E25" s="262" t="s">
        <v>6983</v>
      </c>
      <c r="F25" s="265" t="s">
        <v>7028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6979</v>
      </c>
      <c r="B26" s="257" t="s">
        <v>7009</v>
      </c>
      <c r="C26" s="258" t="s">
        <v>7029</v>
      </c>
      <c r="D26" s="261" t="s">
        <v>7030</v>
      </c>
      <c r="E26" s="262" t="s">
        <v>6983</v>
      </c>
      <c r="F26" s="265" t="s">
        <v>7028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6979</v>
      </c>
      <c r="B27" s="257" t="s">
        <v>7009</v>
      </c>
      <c r="C27" s="258" t="s">
        <v>7031</v>
      </c>
      <c r="D27" s="261" t="s">
        <v>7032</v>
      </c>
      <c r="E27" s="262" t="s">
        <v>6983</v>
      </c>
      <c r="F27" s="265" t="s">
        <v>7028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6979</v>
      </c>
      <c r="B28" s="257" t="s">
        <v>7009</v>
      </c>
      <c r="C28" s="258" t="s">
        <v>7033</v>
      </c>
      <c r="D28" s="261" t="s">
        <v>7034</v>
      </c>
      <c r="E28" s="262" t="s">
        <v>6983</v>
      </c>
      <c r="F28" s="265" t="s">
        <v>7028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6979</v>
      </c>
      <c r="B29" s="257" t="s">
        <v>7009</v>
      </c>
      <c r="C29" s="258" t="s">
        <v>7035</v>
      </c>
      <c r="D29" s="261" t="s">
        <v>7036</v>
      </c>
      <c r="E29" s="262" t="s">
        <v>6983</v>
      </c>
      <c r="F29" s="265" t="s">
        <v>7028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6979</v>
      </c>
      <c r="B30" s="257" t="s">
        <v>7009</v>
      </c>
      <c r="C30" s="258" t="s">
        <v>7037</v>
      </c>
      <c r="D30" s="261" t="s">
        <v>7038</v>
      </c>
      <c r="E30" s="262" t="s">
        <v>6983</v>
      </c>
      <c r="F30" s="265" t="s">
        <v>7028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6979</v>
      </c>
      <c r="B31" s="257" t="s">
        <v>7009</v>
      </c>
      <c r="C31" s="258" t="s">
        <v>7039</v>
      </c>
      <c r="D31" s="261" t="s">
        <v>7040</v>
      </c>
      <c r="E31" s="262" t="s">
        <v>6983</v>
      </c>
      <c r="F31" s="265" t="s">
        <v>7028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6979</v>
      </c>
      <c r="B32" s="257" t="s">
        <v>7009</v>
      </c>
      <c r="C32" s="258" t="s">
        <v>7041</v>
      </c>
      <c r="D32" s="261" t="s">
        <v>7042</v>
      </c>
      <c r="E32" s="262" t="s">
        <v>6983</v>
      </c>
      <c r="F32" s="265" t="s">
        <v>7028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6979</v>
      </c>
      <c r="B33" s="257" t="s">
        <v>7009</v>
      </c>
      <c r="C33" s="258" t="s">
        <v>7043</v>
      </c>
      <c r="D33" s="261" t="s">
        <v>7044</v>
      </c>
      <c r="E33" s="262" t="s">
        <v>7012</v>
      </c>
      <c r="F33" s="265" t="s">
        <v>7013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6979</v>
      </c>
      <c r="B34" s="257" t="s">
        <v>7009</v>
      </c>
      <c r="C34" s="258" t="s">
        <v>7045</v>
      </c>
      <c r="D34" s="261" t="s">
        <v>7046</v>
      </c>
      <c r="E34" s="262" t="s">
        <v>6983</v>
      </c>
      <c r="F34" s="265" t="s">
        <v>7028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6979</v>
      </c>
      <c r="B35" s="256" t="s">
        <v>7047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6979</v>
      </c>
      <c r="B36" s="257" t="s">
        <v>7047</v>
      </c>
      <c r="C36" s="258" t="s">
        <v>7048</v>
      </c>
      <c r="D36" s="261" t="s">
        <v>7049</v>
      </c>
      <c r="E36" s="262" t="s">
        <v>6983</v>
      </c>
      <c r="F36" s="265" t="s">
        <v>7028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6979</v>
      </c>
      <c r="B37" s="257" t="s">
        <v>7047</v>
      </c>
      <c r="C37" s="258" t="s">
        <v>7050</v>
      </c>
      <c r="D37" s="261" t="s">
        <v>7051</v>
      </c>
      <c r="E37" s="262" t="s">
        <v>6983</v>
      </c>
      <c r="F37" s="265" t="s">
        <v>7052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6979</v>
      </c>
      <c r="B38" s="257" t="s">
        <v>7047</v>
      </c>
      <c r="C38" s="258" t="s">
        <v>7053</v>
      </c>
      <c r="D38" s="261" t="s">
        <v>7054</v>
      </c>
      <c r="E38" s="262" t="s">
        <v>6983</v>
      </c>
      <c r="F38" s="265" t="s">
        <v>7052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6979</v>
      </c>
      <c r="B39" s="257" t="s">
        <v>7047</v>
      </c>
      <c r="C39" s="258" t="s">
        <v>7055</v>
      </c>
      <c r="D39" s="261" t="s">
        <v>7056</v>
      </c>
      <c r="E39" s="262" t="s">
        <v>6983</v>
      </c>
      <c r="F39" s="265" t="s">
        <v>7052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6979</v>
      </c>
      <c r="B40" s="257" t="s">
        <v>7047</v>
      </c>
      <c r="C40" s="258" t="s">
        <v>7057</v>
      </c>
      <c r="D40" s="261" t="s">
        <v>7058</v>
      </c>
      <c r="E40" s="262" t="s">
        <v>6983</v>
      </c>
      <c r="F40" s="265" t="s">
        <v>7052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6979</v>
      </c>
      <c r="B41" s="257" t="s">
        <v>7047</v>
      </c>
      <c r="C41" s="258" t="s">
        <v>7059</v>
      </c>
      <c r="D41" s="261" t="s">
        <v>7060</v>
      </c>
      <c r="E41" s="262" t="s">
        <v>6983</v>
      </c>
      <c r="F41" s="265" t="s">
        <v>7052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6979</v>
      </c>
      <c r="B42" s="257" t="s">
        <v>7047</v>
      </c>
      <c r="C42" s="258" t="s">
        <v>7061</v>
      </c>
      <c r="D42" s="261" t="s">
        <v>7062</v>
      </c>
      <c r="E42" s="262" t="s">
        <v>6983</v>
      </c>
      <c r="F42" s="265" t="s">
        <v>7052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6979</v>
      </c>
      <c r="B43" s="257" t="s">
        <v>7047</v>
      </c>
      <c r="C43" s="258" t="s">
        <v>7063</v>
      </c>
      <c r="D43" s="261" t="s">
        <v>7064</v>
      </c>
      <c r="E43" s="262" t="s">
        <v>6983</v>
      </c>
      <c r="F43" s="265" t="s">
        <v>7052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6979</v>
      </c>
      <c r="B44" s="257" t="s">
        <v>7047</v>
      </c>
      <c r="C44" s="258" t="s">
        <v>7065</v>
      </c>
      <c r="D44" s="261" t="s">
        <v>7066</v>
      </c>
      <c r="E44" s="262" t="s">
        <v>6983</v>
      </c>
      <c r="F44" s="265" t="s">
        <v>7052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6979</v>
      </c>
      <c r="B45" s="257" t="s">
        <v>7047</v>
      </c>
      <c r="C45" s="258" t="s">
        <v>7067</v>
      </c>
      <c r="D45" s="261" t="s">
        <v>7068</v>
      </c>
      <c r="E45" s="262" t="s">
        <v>6983</v>
      </c>
      <c r="F45" s="265" t="s">
        <v>7052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6979</v>
      </c>
      <c r="B46" s="257" t="s">
        <v>7047</v>
      </c>
      <c r="C46" s="258" t="s">
        <v>7069</v>
      </c>
      <c r="D46" s="261" t="s">
        <v>7070</v>
      </c>
      <c r="E46" s="262" t="s">
        <v>6983</v>
      </c>
      <c r="F46" s="265" t="s">
        <v>7052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6979</v>
      </c>
      <c r="B47" s="257" t="s">
        <v>7047</v>
      </c>
      <c r="C47" s="258" t="s">
        <v>7071</v>
      </c>
      <c r="D47" s="261" t="s">
        <v>7072</v>
      </c>
      <c r="E47" s="262" t="s">
        <v>6983</v>
      </c>
      <c r="F47" s="265" t="s">
        <v>7052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6979</v>
      </c>
      <c r="B48" s="257" t="s">
        <v>7047</v>
      </c>
      <c r="C48" s="258" t="s">
        <v>7073</v>
      </c>
      <c r="D48" s="261" t="s">
        <v>7074</v>
      </c>
      <c r="E48" s="262" t="s">
        <v>6983</v>
      </c>
      <c r="F48" s="265" t="s">
        <v>7052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6979</v>
      </c>
      <c r="B49" s="257" t="s">
        <v>7047</v>
      </c>
      <c r="C49" s="258" t="s">
        <v>7075</v>
      </c>
      <c r="D49" s="261" t="s">
        <v>7076</v>
      </c>
      <c r="E49" s="262" t="s">
        <v>6983</v>
      </c>
      <c r="F49" s="265" t="s">
        <v>7052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6979</v>
      </c>
      <c r="B50" s="256" t="s">
        <v>4271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6979</v>
      </c>
      <c r="B51" s="257" t="s">
        <v>4271</v>
      </c>
      <c r="C51" s="258" t="s">
        <v>7077</v>
      </c>
      <c r="D51" s="261" t="s">
        <v>7078</v>
      </c>
      <c r="E51" s="262" t="s">
        <v>7079</v>
      </c>
      <c r="F51" s="265" t="s">
        <v>7080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6979</v>
      </c>
      <c r="B52" s="257" t="s">
        <v>4271</v>
      </c>
      <c r="C52" s="258" t="s">
        <v>7081</v>
      </c>
      <c r="D52" s="261" t="s">
        <v>7082</v>
      </c>
      <c r="E52" s="262" t="s">
        <v>7079</v>
      </c>
      <c r="F52" s="265" t="s">
        <v>7080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6979</v>
      </c>
      <c r="B53" s="257" t="s">
        <v>4271</v>
      </c>
      <c r="C53" s="258" t="s">
        <v>7083</v>
      </c>
      <c r="D53" s="261" t="s">
        <v>7084</v>
      </c>
      <c r="E53" s="262" t="s">
        <v>7079</v>
      </c>
      <c r="F53" s="265" t="s">
        <v>7080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6979</v>
      </c>
      <c r="B54" s="257" t="s">
        <v>4271</v>
      </c>
      <c r="C54" s="258" t="s">
        <v>7085</v>
      </c>
      <c r="D54" s="261" t="s">
        <v>7086</v>
      </c>
      <c r="E54" s="262" t="s">
        <v>7079</v>
      </c>
      <c r="F54" s="265" t="s">
        <v>7080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6979</v>
      </c>
      <c r="B55" s="257" t="s">
        <v>4271</v>
      </c>
      <c r="C55" s="258" t="s">
        <v>7087</v>
      </c>
      <c r="D55" s="261" t="s">
        <v>7088</v>
      </c>
      <c r="E55" s="262" t="s">
        <v>7079</v>
      </c>
      <c r="F55" s="265" t="s">
        <v>7080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6979</v>
      </c>
      <c r="B56" s="257" t="s">
        <v>4271</v>
      </c>
      <c r="C56" s="258" t="s">
        <v>7089</v>
      </c>
      <c r="D56" s="261" t="s">
        <v>7090</v>
      </c>
      <c r="E56" s="262" t="s">
        <v>7079</v>
      </c>
      <c r="F56" s="265" t="s">
        <v>7080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6979</v>
      </c>
      <c r="B57" s="257" t="s">
        <v>4271</v>
      </c>
      <c r="C57" s="258" t="s">
        <v>7091</v>
      </c>
      <c r="D57" s="261" t="s">
        <v>7092</v>
      </c>
      <c r="E57" s="262" t="s">
        <v>7079</v>
      </c>
      <c r="F57" s="265" t="s">
        <v>7080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6979</v>
      </c>
      <c r="B58" s="257" t="s">
        <v>4271</v>
      </c>
      <c r="C58" s="258" t="s">
        <v>7093</v>
      </c>
      <c r="D58" s="261" t="s">
        <v>7094</v>
      </c>
      <c r="E58" s="262" t="s">
        <v>6983</v>
      </c>
      <c r="F58" s="265" t="s">
        <v>7080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6979</v>
      </c>
      <c r="B59" s="257" t="s">
        <v>4271</v>
      </c>
      <c r="C59" s="258" t="s">
        <v>7095</v>
      </c>
      <c r="D59" s="261" t="s">
        <v>7096</v>
      </c>
      <c r="E59" s="262" t="s">
        <v>6983</v>
      </c>
      <c r="F59" s="265" t="s">
        <v>7080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6979</v>
      </c>
      <c r="B60" s="256" t="s">
        <v>7097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6979</v>
      </c>
      <c r="B61" s="257" t="s">
        <v>7097</v>
      </c>
      <c r="C61" s="258" t="s">
        <v>7098</v>
      </c>
      <c r="D61" s="261" t="s">
        <v>7099</v>
      </c>
      <c r="E61" s="262" t="s">
        <v>6983</v>
      </c>
      <c r="F61" s="265" t="s">
        <v>7100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6979</v>
      </c>
      <c r="B62" s="257" t="s">
        <v>7097</v>
      </c>
      <c r="C62" s="258" t="s">
        <v>7101</v>
      </c>
      <c r="D62" s="261" t="s">
        <v>7102</v>
      </c>
      <c r="E62" s="262" t="s">
        <v>6983</v>
      </c>
      <c r="F62" s="265" t="s">
        <v>7100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6979</v>
      </c>
      <c r="B63" s="257" t="s">
        <v>7097</v>
      </c>
      <c r="C63" s="258" t="s">
        <v>7103</v>
      </c>
      <c r="D63" s="261" t="s">
        <v>7104</v>
      </c>
      <c r="E63" s="262" t="s">
        <v>6983</v>
      </c>
      <c r="F63" s="265" t="s">
        <v>7100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6979</v>
      </c>
      <c r="B64" s="257" t="s">
        <v>7097</v>
      </c>
      <c r="C64" s="258" t="s">
        <v>7105</v>
      </c>
      <c r="D64" s="261" t="s">
        <v>7106</v>
      </c>
      <c r="E64" s="262" t="s">
        <v>6983</v>
      </c>
      <c r="F64" s="265" t="s">
        <v>7100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6979</v>
      </c>
      <c r="B65" s="257" t="s">
        <v>7097</v>
      </c>
      <c r="C65" s="258" t="s">
        <v>7107</v>
      </c>
      <c r="D65" s="261" t="s">
        <v>7108</v>
      </c>
      <c r="E65" s="262" t="s">
        <v>6983</v>
      </c>
      <c r="F65" s="265" t="s">
        <v>7100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6979</v>
      </c>
      <c r="B66" s="257" t="s">
        <v>7097</v>
      </c>
      <c r="C66" s="258" t="s">
        <v>7109</v>
      </c>
      <c r="D66" s="261" t="s">
        <v>7110</v>
      </c>
      <c r="E66" s="262" t="s">
        <v>6983</v>
      </c>
      <c r="F66" s="265" t="s">
        <v>7100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6979</v>
      </c>
      <c r="B67" s="257" t="s">
        <v>7097</v>
      </c>
      <c r="C67" s="258" t="s">
        <v>7111</v>
      </c>
      <c r="D67" s="261" t="s">
        <v>7112</v>
      </c>
      <c r="E67" s="262" t="s">
        <v>6983</v>
      </c>
      <c r="F67" s="265" t="s">
        <v>7100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6979</v>
      </c>
      <c r="B68" s="257" t="s">
        <v>7097</v>
      </c>
      <c r="C68" s="258" t="s">
        <v>7113</v>
      </c>
      <c r="D68" s="261" t="s">
        <v>7114</v>
      </c>
      <c r="E68" s="262" t="s">
        <v>6983</v>
      </c>
      <c r="F68" s="265" t="s">
        <v>7115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6979</v>
      </c>
      <c r="B69" s="257" t="s">
        <v>7097</v>
      </c>
      <c r="C69" s="258" t="s">
        <v>7116</v>
      </c>
      <c r="D69" s="261" t="s">
        <v>7117</v>
      </c>
      <c r="E69" s="262" t="s">
        <v>6983</v>
      </c>
      <c r="F69" s="265" t="s">
        <v>7115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6979</v>
      </c>
      <c r="B70" s="257" t="s">
        <v>7097</v>
      </c>
      <c r="C70" s="258" t="s">
        <v>7118</v>
      </c>
      <c r="D70" s="261" t="s">
        <v>7119</v>
      </c>
      <c r="E70" s="262" t="s">
        <v>6983</v>
      </c>
      <c r="F70" s="265" t="s">
        <v>7115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6979</v>
      </c>
      <c r="B71" s="257" t="s">
        <v>7097</v>
      </c>
      <c r="C71" s="258" t="s">
        <v>7120</v>
      </c>
      <c r="D71" s="261" t="s">
        <v>7121</v>
      </c>
      <c r="E71" s="262" t="s">
        <v>6983</v>
      </c>
      <c r="F71" s="265" t="s">
        <v>7122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6979</v>
      </c>
      <c r="B72" s="257" t="s">
        <v>7097</v>
      </c>
      <c r="C72" s="258" t="s">
        <v>7123</v>
      </c>
      <c r="D72" s="261" t="s">
        <v>7124</v>
      </c>
      <c r="E72" s="262" t="s">
        <v>6983</v>
      </c>
      <c r="F72" s="265" t="s">
        <v>7100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6979</v>
      </c>
      <c r="B73" s="257" t="s">
        <v>7097</v>
      </c>
      <c r="C73" s="258" t="s">
        <v>7125</v>
      </c>
      <c r="D73" s="261" t="s">
        <v>7126</v>
      </c>
      <c r="E73" s="262" t="s">
        <v>7127</v>
      </c>
      <c r="F73" s="265" t="s">
        <v>7100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6979</v>
      </c>
      <c r="B74" s="256" t="s">
        <v>7128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6979</v>
      </c>
      <c r="B75" s="257" t="s">
        <v>7128</v>
      </c>
      <c r="C75" s="258" t="s">
        <v>7129</v>
      </c>
      <c r="D75" s="261" t="s">
        <v>7130</v>
      </c>
      <c r="E75" s="262" t="s">
        <v>7127</v>
      </c>
      <c r="F75" s="265" t="s">
        <v>7131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6979</v>
      </c>
      <c r="B76" s="257" t="s">
        <v>7128</v>
      </c>
      <c r="C76" s="258" t="s">
        <v>7132</v>
      </c>
      <c r="D76" s="261" t="s">
        <v>7133</v>
      </c>
      <c r="E76" s="262" t="s">
        <v>7127</v>
      </c>
      <c r="F76" s="265" t="s">
        <v>7131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6979</v>
      </c>
      <c r="B77" s="257" t="s">
        <v>7128</v>
      </c>
      <c r="C77" s="258" t="s">
        <v>7134</v>
      </c>
      <c r="D77" s="261" t="s">
        <v>7135</v>
      </c>
      <c r="E77" s="262" t="s">
        <v>7127</v>
      </c>
      <c r="F77" s="265" t="s">
        <v>7131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6979</v>
      </c>
      <c r="B78" s="257" t="s">
        <v>7128</v>
      </c>
      <c r="C78" s="258" t="s">
        <v>7136</v>
      </c>
      <c r="D78" s="261" t="s">
        <v>7137</v>
      </c>
      <c r="E78" s="262" t="s">
        <v>7127</v>
      </c>
      <c r="F78" s="265" t="s">
        <v>7131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6979</v>
      </c>
      <c r="B79" s="257" t="s">
        <v>7128</v>
      </c>
      <c r="C79" s="258" t="s">
        <v>7138</v>
      </c>
      <c r="D79" s="261" t="s">
        <v>7139</v>
      </c>
      <c r="E79" s="262" t="s">
        <v>7127</v>
      </c>
      <c r="F79" s="265" t="s">
        <v>7131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6979</v>
      </c>
      <c r="B80" s="257" t="s">
        <v>7128</v>
      </c>
      <c r="C80" s="258" t="s">
        <v>7140</v>
      </c>
      <c r="D80" s="261" t="s">
        <v>7141</v>
      </c>
      <c r="E80" s="262" t="s">
        <v>7127</v>
      </c>
      <c r="F80" s="265" t="s">
        <v>7131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6979</v>
      </c>
      <c r="B81" s="257" t="s">
        <v>7128</v>
      </c>
      <c r="C81" s="258" t="s">
        <v>7142</v>
      </c>
      <c r="D81" s="261" t="s">
        <v>7143</v>
      </c>
      <c r="E81" s="262" t="s">
        <v>7127</v>
      </c>
      <c r="F81" s="265" t="s">
        <v>7131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6979</v>
      </c>
      <c r="B82" s="257" t="s">
        <v>7128</v>
      </c>
      <c r="C82" s="258" t="s">
        <v>7144</v>
      </c>
      <c r="D82" s="261" t="s">
        <v>7145</v>
      </c>
      <c r="E82" s="262" t="s">
        <v>7127</v>
      </c>
      <c r="F82" s="265" t="s">
        <v>7131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6979</v>
      </c>
      <c r="B83" s="257" t="s">
        <v>7128</v>
      </c>
      <c r="C83" s="258" t="s">
        <v>7146</v>
      </c>
      <c r="D83" s="261" t="s">
        <v>7147</v>
      </c>
      <c r="E83" s="262" t="s">
        <v>7127</v>
      </c>
      <c r="F83" s="265" t="s">
        <v>7131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6979</v>
      </c>
      <c r="B84" s="257" t="s">
        <v>7128</v>
      </c>
      <c r="C84" s="258" t="s">
        <v>7148</v>
      </c>
      <c r="D84" s="261" t="s">
        <v>7149</v>
      </c>
      <c r="E84" s="262" t="s">
        <v>7127</v>
      </c>
      <c r="F84" s="265" t="s">
        <v>7131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6979</v>
      </c>
      <c r="B85" s="257" t="s">
        <v>7128</v>
      </c>
      <c r="C85" s="258" t="s">
        <v>7150</v>
      </c>
      <c r="D85" s="261" t="s">
        <v>7151</v>
      </c>
      <c r="E85" s="262" t="s">
        <v>7127</v>
      </c>
      <c r="F85" s="265" t="s">
        <v>7131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6979</v>
      </c>
      <c r="B86" s="257" t="s">
        <v>7128</v>
      </c>
      <c r="C86" s="258" t="s">
        <v>7152</v>
      </c>
      <c r="D86" s="261" t="s">
        <v>7153</v>
      </c>
      <c r="E86" s="262" t="s">
        <v>7127</v>
      </c>
      <c r="F86" s="265" t="s">
        <v>7131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6979</v>
      </c>
      <c r="B87" s="257" t="s">
        <v>7128</v>
      </c>
      <c r="C87" s="258" t="s">
        <v>7154</v>
      </c>
      <c r="D87" s="261" t="s">
        <v>7155</v>
      </c>
      <c r="E87" s="262" t="s">
        <v>7127</v>
      </c>
      <c r="F87" s="265" t="s">
        <v>7131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6979</v>
      </c>
      <c r="B88" s="257" t="s">
        <v>7128</v>
      </c>
      <c r="C88" s="258" t="s">
        <v>7156</v>
      </c>
      <c r="D88" s="261" t="s">
        <v>7157</v>
      </c>
      <c r="E88" s="262" t="s">
        <v>7127</v>
      </c>
      <c r="F88" s="265" t="s">
        <v>7115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6979</v>
      </c>
      <c r="B89" s="257" t="s">
        <v>7128</v>
      </c>
      <c r="C89" s="258" t="s">
        <v>7158</v>
      </c>
      <c r="D89" s="261" t="s">
        <v>7159</v>
      </c>
      <c r="E89" s="262" t="s">
        <v>7127</v>
      </c>
      <c r="F89" s="265" t="s">
        <v>7115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6979</v>
      </c>
      <c r="B90" s="257" t="s">
        <v>7128</v>
      </c>
      <c r="C90" s="258" t="s">
        <v>7160</v>
      </c>
      <c r="D90" s="261" t="s">
        <v>7161</v>
      </c>
      <c r="E90" s="262" t="s">
        <v>7127</v>
      </c>
      <c r="F90" s="265" t="s">
        <v>7115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6979</v>
      </c>
      <c r="B91" s="256" t="s">
        <v>7162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6979</v>
      </c>
      <c r="B92" s="257" t="s">
        <v>7162</v>
      </c>
      <c r="C92" s="258" t="s">
        <v>7163</v>
      </c>
      <c r="D92" s="261" t="s">
        <v>7164</v>
      </c>
      <c r="E92" s="262" t="s">
        <v>6983</v>
      </c>
      <c r="F92" s="265" t="s">
        <v>7115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6979</v>
      </c>
      <c r="B93" s="257" t="s">
        <v>7162</v>
      </c>
      <c r="C93" s="258" t="s">
        <v>7165</v>
      </c>
      <c r="D93" s="261" t="s">
        <v>7166</v>
      </c>
      <c r="E93" s="262" t="s">
        <v>6983</v>
      </c>
      <c r="F93" s="265" t="s">
        <v>7115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6979</v>
      </c>
      <c r="B94" s="257" t="s">
        <v>7162</v>
      </c>
      <c r="C94" s="258" t="s">
        <v>7167</v>
      </c>
      <c r="D94" s="261" t="s">
        <v>7168</v>
      </c>
      <c r="E94" s="262" t="s">
        <v>6983</v>
      </c>
      <c r="F94" s="265" t="s">
        <v>7115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6979</v>
      </c>
      <c r="B95" s="257" t="s">
        <v>7162</v>
      </c>
      <c r="C95" s="258" t="s">
        <v>7169</v>
      </c>
      <c r="D95" s="261" t="s">
        <v>7170</v>
      </c>
      <c r="E95" s="262" t="s">
        <v>6983</v>
      </c>
      <c r="F95" s="265" t="s">
        <v>7115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6979</v>
      </c>
      <c r="B96" s="257" t="s">
        <v>7162</v>
      </c>
      <c r="C96" s="258" t="s">
        <v>7171</v>
      </c>
      <c r="D96" s="261" t="s">
        <v>7172</v>
      </c>
      <c r="E96" s="262" t="s">
        <v>6983</v>
      </c>
      <c r="F96" s="265" t="s">
        <v>7115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6979</v>
      </c>
      <c r="B97" s="257" t="s">
        <v>7162</v>
      </c>
      <c r="C97" s="258" t="s">
        <v>7173</v>
      </c>
      <c r="D97" s="261" t="s">
        <v>7174</v>
      </c>
      <c r="E97" s="262" t="s">
        <v>6983</v>
      </c>
      <c r="F97" s="265" t="s">
        <v>7175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6979</v>
      </c>
      <c r="B98" s="257" t="s">
        <v>7162</v>
      </c>
      <c r="C98" s="258" t="s">
        <v>7176</v>
      </c>
      <c r="D98" s="261" t="s">
        <v>7177</v>
      </c>
      <c r="E98" s="262" t="s">
        <v>6983</v>
      </c>
      <c r="F98" s="265" t="s">
        <v>7175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6979</v>
      </c>
      <c r="B99" s="257" t="s">
        <v>7162</v>
      </c>
      <c r="C99" s="258" t="s">
        <v>7178</v>
      </c>
      <c r="D99" s="261" t="s">
        <v>7179</v>
      </c>
      <c r="E99" s="262" t="s">
        <v>6983</v>
      </c>
      <c r="F99" s="265" t="s">
        <v>7175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6979</v>
      </c>
      <c r="B100" s="257" t="s">
        <v>7162</v>
      </c>
      <c r="C100" s="258" t="s">
        <v>7180</v>
      </c>
      <c r="D100" s="261" t="s">
        <v>7181</v>
      </c>
      <c r="E100" s="262" t="s">
        <v>6983</v>
      </c>
      <c r="F100" s="265" t="s">
        <v>7175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6979</v>
      </c>
      <c r="B101" s="257" t="s">
        <v>7162</v>
      </c>
      <c r="C101" s="258" t="s">
        <v>7182</v>
      </c>
      <c r="D101" s="261" t="s">
        <v>7183</v>
      </c>
      <c r="E101" s="262" t="s">
        <v>6983</v>
      </c>
      <c r="F101" s="265" t="s">
        <v>7115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6979</v>
      </c>
      <c r="B102" s="257" t="s">
        <v>7162</v>
      </c>
      <c r="C102" s="258" t="s">
        <v>7184</v>
      </c>
      <c r="D102" s="261" t="s">
        <v>7185</v>
      </c>
      <c r="E102" s="262" t="s">
        <v>7127</v>
      </c>
      <c r="F102" s="265" t="s">
        <v>7115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6979</v>
      </c>
      <c r="B103" s="257" t="s">
        <v>7162</v>
      </c>
      <c r="C103" s="258" t="s">
        <v>7186</v>
      </c>
      <c r="D103" s="261" t="s">
        <v>7187</v>
      </c>
      <c r="E103" s="262" t="s">
        <v>7127</v>
      </c>
      <c r="F103" s="265" t="s">
        <v>7115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6979</v>
      </c>
      <c r="B104" s="257" t="s">
        <v>7162</v>
      </c>
      <c r="C104" s="258" t="s">
        <v>7188</v>
      </c>
      <c r="D104" s="261" t="s">
        <v>7189</v>
      </c>
      <c r="E104" s="262" t="s">
        <v>7127</v>
      </c>
      <c r="F104" s="265" t="s">
        <v>7115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6979</v>
      </c>
      <c r="B105" s="257" t="s">
        <v>7162</v>
      </c>
      <c r="C105" s="258" t="s">
        <v>7190</v>
      </c>
      <c r="D105" s="261" t="s">
        <v>7191</v>
      </c>
      <c r="E105" s="262" t="s">
        <v>7012</v>
      </c>
      <c r="F105" s="265" t="s">
        <v>7115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6979</v>
      </c>
      <c r="B106" s="256" t="s">
        <v>7192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6979</v>
      </c>
      <c r="B107" s="257" t="s">
        <v>7192</v>
      </c>
      <c r="C107" s="258" t="s">
        <v>7193</v>
      </c>
      <c r="D107" s="261" t="s">
        <v>7194</v>
      </c>
      <c r="E107" s="262" t="s">
        <v>7127</v>
      </c>
      <c r="F107" s="265" t="s">
        <v>7115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6979</v>
      </c>
      <c r="B108" s="257" t="s">
        <v>7192</v>
      </c>
      <c r="C108" s="258" t="s">
        <v>7195</v>
      </c>
      <c r="D108" s="261" t="s">
        <v>7196</v>
      </c>
      <c r="E108" s="262" t="s">
        <v>7127</v>
      </c>
      <c r="F108" s="265" t="s">
        <v>7115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6979</v>
      </c>
      <c r="B109" s="257" t="s">
        <v>7192</v>
      </c>
      <c r="C109" s="258" t="s">
        <v>7197</v>
      </c>
      <c r="D109" s="261" t="s">
        <v>7198</v>
      </c>
      <c r="E109" s="262" t="s">
        <v>7127</v>
      </c>
      <c r="F109" s="265" t="s">
        <v>7115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6979</v>
      </c>
      <c r="B110" s="257" t="s">
        <v>7192</v>
      </c>
      <c r="C110" s="258" t="s">
        <v>7199</v>
      </c>
      <c r="D110" s="261" t="s">
        <v>7200</v>
      </c>
      <c r="E110" s="262" t="s">
        <v>7127</v>
      </c>
      <c r="F110" s="265" t="s">
        <v>7115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6979</v>
      </c>
      <c r="B111" s="257" t="s">
        <v>7192</v>
      </c>
      <c r="C111" s="258" t="s">
        <v>7201</v>
      </c>
      <c r="D111" s="261" t="s">
        <v>7202</v>
      </c>
      <c r="E111" s="262" t="s">
        <v>7127</v>
      </c>
      <c r="F111" s="265" t="s">
        <v>7115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6979</v>
      </c>
      <c r="B112" s="257" t="s">
        <v>7192</v>
      </c>
      <c r="C112" s="258" t="s">
        <v>7203</v>
      </c>
      <c r="D112" s="261" t="s">
        <v>7204</v>
      </c>
      <c r="E112" s="262" t="s">
        <v>7127</v>
      </c>
      <c r="F112" s="265" t="s">
        <v>7115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6979</v>
      </c>
      <c r="B113" s="257" t="s">
        <v>7192</v>
      </c>
      <c r="C113" s="258" t="s">
        <v>7205</v>
      </c>
      <c r="D113" s="261" t="s">
        <v>7206</v>
      </c>
      <c r="E113" s="262" t="s">
        <v>7127</v>
      </c>
      <c r="F113" s="265" t="s">
        <v>7115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6979</v>
      </c>
      <c r="B114" s="257" t="s">
        <v>7192</v>
      </c>
      <c r="C114" s="258" t="s">
        <v>7207</v>
      </c>
      <c r="D114" s="261" t="s">
        <v>7208</v>
      </c>
      <c r="E114" s="262" t="s">
        <v>7127</v>
      </c>
      <c r="F114" s="265" t="s">
        <v>7115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6979</v>
      </c>
      <c r="B115" s="257" t="s">
        <v>7192</v>
      </c>
      <c r="C115" s="258" t="s">
        <v>7209</v>
      </c>
      <c r="D115" s="261" t="s">
        <v>7210</v>
      </c>
      <c r="E115" s="262" t="s">
        <v>7127</v>
      </c>
      <c r="F115" s="265" t="s">
        <v>7115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6979</v>
      </c>
      <c r="B116" s="257" t="s">
        <v>7192</v>
      </c>
      <c r="C116" s="258" t="s">
        <v>7211</v>
      </c>
      <c r="D116" s="261" t="s">
        <v>7212</v>
      </c>
      <c r="E116" s="262" t="s">
        <v>7127</v>
      </c>
      <c r="F116" s="265" t="s">
        <v>7115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6979</v>
      </c>
      <c r="B117" s="257" t="s">
        <v>7192</v>
      </c>
      <c r="C117" s="258" t="s">
        <v>7213</v>
      </c>
      <c r="D117" s="261" t="s">
        <v>7214</v>
      </c>
      <c r="E117" s="262" t="s">
        <v>7127</v>
      </c>
      <c r="F117" s="265" t="s">
        <v>7115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7215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7215</v>
      </c>
      <c r="B119" s="256" t="s">
        <v>7216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7215</v>
      </c>
      <c r="B120" s="257" t="s">
        <v>7216</v>
      </c>
      <c r="C120" s="258" t="s">
        <v>7217</v>
      </c>
      <c r="D120" s="261" t="s">
        <v>7218</v>
      </c>
      <c r="E120" s="262" t="s">
        <v>6983</v>
      </c>
      <c r="F120" s="265" t="s">
        <v>7219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7215</v>
      </c>
      <c r="B121" s="257" t="s">
        <v>7216</v>
      </c>
      <c r="C121" s="258" t="s">
        <v>7220</v>
      </c>
      <c r="D121" s="261" t="s">
        <v>7221</v>
      </c>
      <c r="E121" s="262" t="s">
        <v>6983</v>
      </c>
      <c r="F121" s="265" t="s">
        <v>7219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7215</v>
      </c>
      <c r="B122" s="257" t="s">
        <v>7216</v>
      </c>
      <c r="C122" s="258" t="s">
        <v>7222</v>
      </c>
      <c r="D122" s="261" t="s">
        <v>7223</v>
      </c>
      <c r="E122" s="262" t="s">
        <v>6983</v>
      </c>
      <c r="F122" s="265" t="s">
        <v>7219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7215</v>
      </c>
      <c r="B123" s="257" t="s">
        <v>7216</v>
      </c>
      <c r="C123" s="258" t="s">
        <v>7224</v>
      </c>
      <c r="D123" s="261" t="s">
        <v>7225</v>
      </c>
      <c r="E123" s="262" t="s">
        <v>6983</v>
      </c>
      <c r="F123" s="265" t="s">
        <v>7219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7215</v>
      </c>
      <c r="B124" s="257" t="s">
        <v>7216</v>
      </c>
      <c r="C124" s="258" t="s">
        <v>7226</v>
      </c>
      <c r="D124" s="261" t="s">
        <v>7227</v>
      </c>
      <c r="E124" s="262" t="s">
        <v>6983</v>
      </c>
      <c r="F124" s="265" t="s">
        <v>7219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7215</v>
      </c>
      <c r="B125" s="257" t="s">
        <v>7216</v>
      </c>
      <c r="C125" s="258" t="s">
        <v>7228</v>
      </c>
      <c r="D125" s="261" t="s">
        <v>7229</v>
      </c>
      <c r="E125" s="262" t="s">
        <v>6983</v>
      </c>
      <c r="F125" s="265" t="s">
        <v>7219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7215</v>
      </c>
      <c r="B126" s="257" t="s">
        <v>7216</v>
      </c>
      <c r="C126" s="258" t="s">
        <v>7230</v>
      </c>
      <c r="D126" s="261" t="s">
        <v>7231</v>
      </c>
      <c r="E126" s="262" t="s">
        <v>6983</v>
      </c>
      <c r="F126" s="265" t="s">
        <v>7219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7215</v>
      </c>
      <c r="B127" s="257" t="s">
        <v>7216</v>
      </c>
      <c r="C127" s="258" t="s">
        <v>7232</v>
      </c>
      <c r="D127" s="261" t="s">
        <v>7233</v>
      </c>
      <c r="E127" s="262" t="s">
        <v>6983</v>
      </c>
      <c r="F127" s="265" t="s">
        <v>7219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7215</v>
      </c>
      <c r="B128" s="257" t="s">
        <v>7216</v>
      </c>
      <c r="C128" s="258" t="s">
        <v>7234</v>
      </c>
      <c r="D128" s="261" t="s">
        <v>7235</v>
      </c>
      <c r="E128" s="262" t="s">
        <v>6983</v>
      </c>
      <c r="F128" s="265" t="s">
        <v>7219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7215</v>
      </c>
      <c r="B129" s="257" t="s">
        <v>7216</v>
      </c>
      <c r="C129" s="258" t="s">
        <v>7236</v>
      </c>
      <c r="D129" s="261" t="s">
        <v>7237</v>
      </c>
      <c r="E129" s="262" t="s">
        <v>6983</v>
      </c>
      <c r="F129" s="265" t="s">
        <v>7219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7215</v>
      </c>
      <c r="B130" s="257" t="s">
        <v>7216</v>
      </c>
      <c r="C130" s="258" t="s">
        <v>7238</v>
      </c>
      <c r="D130" s="261" t="s">
        <v>7239</v>
      </c>
      <c r="E130" s="262" t="s">
        <v>6983</v>
      </c>
      <c r="F130" s="265" t="s">
        <v>7219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7215</v>
      </c>
      <c r="B131" s="257" t="s">
        <v>7216</v>
      </c>
      <c r="C131" s="258" t="s">
        <v>7240</v>
      </c>
      <c r="D131" s="261" t="s">
        <v>7241</v>
      </c>
      <c r="E131" s="262" t="s">
        <v>6983</v>
      </c>
      <c r="F131" s="265" t="s">
        <v>7219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7215</v>
      </c>
      <c r="B132" s="257" t="s">
        <v>7216</v>
      </c>
      <c r="C132" s="258" t="s">
        <v>7242</v>
      </c>
      <c r="D132" s="261" t="s">
        <v>7243</v>
      </c>
      <c r="E132" s="262" t="s">
        <v>6983</v>
      </c>
      <c r="F132" s="265" t="s">
        <v>7219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7215</v>
      </c>
      <c r="B133" s="257" t="s">
        <v>7216</v>
      </c>
      <c r="C133" s="258" t="s">
        <v>7244</v>
      </c>
      <c r="D133" s="261" t="s">
        <v>7245</v>
      </c>
      <c r="E133" s="262" t="s">
        <v>7012</v>
      </c>
      <c r="F133" s="265" t="s">
        <v>7219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7215</v>
      </c>
      <c r="B134" s="257" t="s">
        <v>7216</v>
      </c>
      <c r="C134" s="258" t="s">
        <v>7246</v>
      </c>
      <c r="D134" s="261" t="s">
        <v>7247</v>
      </c>
      <c r="E134" s="262" t="s">
        <v>7012</v>
      </c>
      <c r="F134" s="265" t="s">
        <v>7219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7215</v>
      </c>
      <c r="B135" s="257" t="s">
        <v>7216</v>
      </c>
      <c r="C135" s="258" t="s">
        <v>7248</v>
      </c>
      <c r="D135" s="261" t="s">
        <v>7249</v>
      </c>
      <c r="E135" s="262" t="s">
        <v>7127</v>
      </c>
      <c r="F135" s="265" t="s">
        <v>7219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7215</v>
      </c>
      <c r="B136" s="257" t="s">
        <v>7216</v>
      </c>
      <c r="C136" s="258" t="s">
        <v>7250</v>
      </c>
      <c r="D136" s="261" t="s">
        <v>7251</v>
      </c>
      <c r="E136" s="262" t="s">
        <v>7012</v>
      </c>
      <c r="F136" s="265" t="s">
        <v>7219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7215</v>
      </c>
      <c r="B137" s="257" t="s">
        <v>7216</v>
      </c>
      <c r="C137" s="258" t="s">
        <v>7252</v>
      </c>
      <c r="D137" s="261" t="s">
        <v>7253</v>
      </c>
      <c r="E137" s="262" t="s">
        <v>7012</v>
      </c>
      <c r="F137" s="265" t="s">
        <v>7219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7215</v>
      </c>
      <c r="B138" s="257" t="s">
        <v>7216</v>
      </c>
      <c r="C138" s="258" t="s">
        <v>7254</v>
      </c>
      <c r="D138" s="261" t="s">
        <v>7255</v>
      </c>
      <c r="E138" s="262" t="s">
        <v>7127</v>
      </c>
      <c r="F138" s="265" t="s">
        <v>7219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7215</v>
      </c>
      <c r="B139" s="257" t="s">
        <v>7216</v>
      </c>
      <c r="C139" s="258" t="s">
        <v>7256</v>
      </c>
      <c r="D139" s="261" t="s">
        <v>7257</v>
      </c>
      <c r="E139" s="262" t="s">
        <v>7127</v>
      </c>
      <c r="F139" s="265" t="s">
        <v>7219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7215</v>
      </c>
      <c r="B140" s="257" t="s">
        <v>7216</v>
      </c>
      <c r="C140" s="258" t="s">
        <v>7258</v>
      </c>
      <c r="D140" s="261" t="s">
        <v>7259</v>
      </c>
      <c r="E140" s="262" t="s">
        <v>6983</v>
      </c>
      <c r="F140" s="265" t="s">
        <v>7219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7215</v>
      </c>
      <c r="B141" s="257" t="s">
        <v>7216</v>
      </c>
      <c r="C141" s="258" t="s">
        <v>7260</v>
      </c>
      <c r="D141" s="261" t="s">
        <v>7261</v>
      </c>
      <c r="E141" s="262" t="s">
        <v>7262</v>
      </c>
      <c r="F141" s="265" t="s">
        <v>7263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7215</v>
      </c>
      <c r="B142" s="257" t="s">
        <v>7216</v>
      </c>
      <c r="C142" s="258" t="s">
        <v>7264</v>
      </c>
      <c r="D142" s="261" t="s">
        <v>7265</v>
      </c>
      <c r="E142" s="262" t="s">
        <v>7262</v>
      </c>
      <c r="F142" s="265" t="s">
        <v>7263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7215</v>
      </c>
      <c r="B143" s="257" t="s">
        <v>7216</v>
      </c>
      <c r="C143" s="258" t="s">
        <v>7266</v>
      </c>
      <c r="D143" s="261" t="s">
        <v>7267</v>
      </c>
      <c r="E143" s="262" t="s">
        <v>7262</v>
      </c>
      <c r="F143" s="265" t="s">
        <v>7263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7215</v>
      </c>
      <c r="B144" s="257" t="s">
        <v>7216</v>
      </c>
      <c r="C144" s="258" t="s">
        <v>7268</v>
      </c>
      <c r="D144" s="261" t="s">
        <v>7269</v>
      </c>
      <c r="E144" s="262" t="s">
        <v>7079</v>
      </c>
      <c r="F144" s="265" t="s">
        <v>7263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7215</v>
      </c>
      <c r="B145" s="257" t="s">
        <v>7216</v>
      </c>
      <c r="C145" s="258" t="s">
        <v>7270</v>
      </c>
      <c r="D145" s="261" t="s">
        <v>7271</v>
      </c>
      <c r="E145" s="262" t="s">
        <v>7079</v>
      </c>
      <c r="F145" s="265" t="s">
        <v>7263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7215</v>
      </c>
      <c r="B146" s="257" t="s">
        <v>7216</v>
      </c>
      <c r="C146" s="258" t="s">
        <v>7272</v>
      </c>
      <c r="D146" s="261" t="s">
        <v>7273</v>
      </c>
      <c r="E146" s="262" t="s">
        <v>7079</v>
      </c>
      <c r="F146" s="265" t="s">
        <v>7263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7215</v>
      </c>
      <c r="B147" s="256" t="s">
        <v>7274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7215</v>
      </c>
      <c r="B148" s="257" t="s">
        <v>7274</v>
      </c>
      <c r="C148" s="258" t="s">
        <v>7275</v>
      </c>
      <c r="D148" s="261" t="s">
        <v>7276</v>
      </c>
      <c r="E148" s="262" t="s">
        <v>7012</v>
      </c>
      <c r="F148" s="265" t="s">
        <v>7277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7215</v>
      </c>
      <c r="B149" s="257" t="s">
        <v>7274</v>
      </c>
      <c r="C149" s="258" t="s">
        <v>7278</v>
      </c>
      <c r="D149" s="261" t="s">
        <v>7279</v>
      </c>
      <c r="E149" s="262" t="s">
        <v>7012</v>
      </c>
      <c r="F149" s="265" t="s">
        <v>7277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7215</v>
      </c>
      <c r="B150" s="257" t="s">
        <v>7274</v>
      </c>
      <c r="C150" s="258" t="s">
        <v>7280</v>
      </c>
      <c r="D150" s="261" t="s">
        <v>7281</v>
      </c>
      <c r="E150" s="262" t="s">
        <v>7012</v>
      </c>
      <c r="F150" s="265" t="s">
        <v>7277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7215</v>
      </c>
      <c r="B151" s="257" t="s">
        <v>7274</v>
      </c>
      <c r="C151" s="258" t="s">
        <v>7282</v>
      </c>
      <c r="D151" s="261" t="s">
        <v>7283</v>
      </c>
      <c r="E151" s="262" t="s">
        <v>7012</v>
      </c>
      <c r="F151" s="265" t="s">
        <v>7277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7215</v>
      </c>
      <c r="B152" s="257" t="s">
        <v>7274</v>
      </c>
      <c r="C152" s="258" t="s">
        <v>7284</v>
      </c>
      <c r="D152" s="261" t="s">
        <v>7285</v>
      </c>
      <c r="E152" s="262" t="s">
        <v>7012</v>
      </c>
      <c r="F152" s="265" t="s">
        <v>7277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7215</v>
      </c>
      <c r="B153" s="257" t="s">
        <v>7274</v>
      </c>
      <c r="C153" s="258" t="s">
        <v>7286</v>
      </c>
      <c r="D153" s="261" t="s">
        <v>7287</v>
      </c>
      <c r="E153" s="262" t="s">
        <v>7012</v>
      </c>
      <c r="F153" s="265" t="s">
        <v>7277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7215</v>
      </c>
      <c r="B154" s="257" t="s">
        <v>7274</v>
      </c>
      <c r="C154" s="258" t="s">
        <v>7288</v>
      </c>
      <c r="D154" s="261" t="s">
        <v>7289</v>
      </c>
      <c r="E154" s="262" t="s">
        <v>7012</v>
      </c>
      <c r="F154" s="265" t="s">
        <v>7277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7215</v>
      </c>
      <c r="B155" s="257" t="s">
        <v>7274</v>
      </c>
      <c r="C155" s="258" t="s">
        <v>7290</v>
      </c>
      <c r="D155" s="261" t="s">
        <v>7291</v>
      </c>
      <c r="E155" s="262" t="s">
        <v>7012</v>
      </c>
      <c r="F155" s="265" t="s">
        <v>7277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7215</v>
      </c>
      <c r="B156" s="257" t="s">
        <v>7274</v>
      </c>
      <c r="C156" s="258" t="s">
        <v>7292</v>
      </c>
      <c r="D156" s="261" t="s">
        <v>7293</v>
      </c>
      <c r="E156" s="262" t="s">
        <v>7012</v>
      </c>
      <c r="F156" s="265" t="s">
        <v>7277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7215</v>
      </c>
      <c r="B157" s="257" t="s">
        <v>7274</v>
      </c>
      <c r="C157" s="258" t="s">
        <v>7294</v>
      </c>
      <c r="D157" s="261" t="s">
        <v>7295</v>
      </c>
      <c r="E157" s="262" t="s">
        <v>7012</v>
      </c>
      <c r="F157" s="265" t="s">
        <v>7277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7215</v>
      </c>
      <c r="B158" s="257" t="s">
        <v>7274</v>
      </c>
      <c r="C158" s="258" t="s">
        <v>7296</v>
      </c>
      <c r="D158" s="261" t="s">
        <v>7297</v>
      </c>
      <c r="E158" s="262" t="s">
        <v>7012</v>
      </c>
      <c r="F158" s="265" t="s">
        <v>7277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7215</v>
      </c>
      <c r="B159" s="257" t="s">
        <v>7274</v>
      </c>
      <c r="C159" s="258" t="s">
        <v>7298</v>
      </c>
      <c r="D159" s="261" t="s">
        <v>7299</v>
      </c>
      <c r="E159" s="262" t="s">
        <v>7012</v>
      </c>
      <c r="F159" s="265" t="s">
        <v>7277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7215</v>
      </c>
      <c r="B160" s="257" t="s">
        <v>7274</v>
      </c>
      <c r="C160" s="258" t="s">
        <v>7300</v>
      </c>
      <c r="D160" s="261" t="s">
        <v>7301</v>
      </c>
      <c r="E160" s="262" t="s">
        <v>7012</v>
      </c>
      <c r="F160" s="265" t="s">
        <v>7302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7215</v>
      </c>
      <c r="B161" s="257" t="s">
        <v>7274</v>
      </c>
      <c r="C161" s="258" t="s">
        <v>7303</v>
      </c>
      <c r="D161" s="261" t="s">
        <v>7304</v>
      </c>
      <c r="E161" s="262" t="s">
        <v>7012</v>
      </c>
      <c r="F161" s="265" t="s">
        <v>7302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7215</v>
      </c>
      <c r="B162" s="257" t="s">
        <v>7274</v>
      </c>
      <c r="C162" s="258" t="s">
        <v>7305</v>
      </c>
      <c r="D162" s="261" t="s">
        <v>7306</v>
      </c>
      <c r="E162" s="262" t="s">
        <v>7012</v>
      </c>
      <c r="F162" s="265" t="s">
        <v>7302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7215</v>
      </c>
      <c r="B163" s="257" t="s">
        <v>7274</v>
      </c>
      <c r="C163" s="258" t="s">
        <v>7307</v>
      </c>
      <c r="D163" s="261" t="s">
        <v>7308</v>
      </c>
      <c r="E163" s="262" t="s">
        <v>7012</v>
      </c>
      <c r="F163" s="265" t="s">
        <v>7302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7215</v>
      </c>
      <c r="B164" s="257" t="s">
        <v>7274</v>
      </c>
      <c r="C164" s="258" t="s">
        <v>7309</v>
      </c>
      <c r="D164" s="261" t="s">
        <v>7310</v>
      </c>
      <c r="E164" s="262" t="s">
        <v>7012</v>
      </c>
      <c r="F164" s="265" t="s">
        <v>7302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7215</v>
      </c>
      <c r="B165" s="256" t="s">
        <v>7311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7215</v>
      </c>
      <c r="B166" s="257" t="s">
        <v>7311</v>
      </c>
      <c r="C166" s="258" t="s">
        <v>7312</v>
      </c>
      <c r="D166" s="261" t="s">
        <v>7313</v>
      </c>
      <c r="E166" s="262" t="s">
        <v>6983</v>
      </c>
      <c r="F166" s="265" t="s">
        <v>7314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7215</v>
      </c>
      <c r="B167" s="257" t="s">
        <v>7311</v>
      </c>
      <c r="C167" s="258" t="s">
        <v>7315</v>
      </c>
      <c r="D167" s="261" t="s">
        <v>7316</v>
      </c>
      <c r="E167" s="262" t="s">
        <v>7127</v>
      </c>
      <c r="F167" s="265" t="s">
        <v>7314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7215</v>
      </c>
      <c r="B168" s="257" t="s">
        <v>7311</v>
      </c>
      <c r="C168" s="258" t="s">
        <v>7317</v>
      </c>
      <c r="D168" s="261" t="s">
        <v>7318</v>
      </c>
      <c r="E168" s="262" t="s">
        <v>7079</v>
      </c>
      <c r="F168" s="265" t="s">
        <v>7314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7215</v>
      </c>
      <c r="B169" s="257" t="s">
        <v>7311</v>
      </c>
      <c r="C169" s="258" t="s">
        <v>7319</v>
      </c>
      <c r="D169" s="261" t="s">
        <v>7320</v>
      </c>
      <c r="E169" s="262" t="s">
        <v>7079</v>
      </c>
      <c r="F169" s="265" t="s">
        <v>7314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7215</v>
      </c>
      <c r="B170" s="257" t="s">
        <v>7311</v>
      </c>
      <c r="C170" s="258" t="s">
        <v>7321</v>
      </c>
      <c r="D170" s="261" t="s">
        <v>7322</v>
      </c>
      <c r="E170" s="262" t="s">
        <v>7127</v>
      </c>
      <c r="F170" s="265" t="s">
        <v>7314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7215</v>
      </c>
      <c r="B171" s="257" t="s">
        <v>7311</v>
      </c>
      <c r="C171" s="258" t="s">
        <v>7323</v>
      </c>
      <c r="D171" s="261" t="s">
        <v>7324</v>
      </c>
      <c r="E171" s="262" t="s">
        <v>7012</v>
      </c>
      <c r="F171" s="265" t="s">
        <v>7314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7215</v>
      </c>
      <c r="B172" s="257" t="s">
        <v>7311</v>
      </c>
      <c r="C172" s="258" t="s">
        <v>7325</v>
      </c>
      <c r="D172" s="261" t="s">
        <v>7326</v>
      </c>
      <c r="E172" s="262" t="s">
        <v>7079</v>
      </c>
      <c r="F172" s="265" t="s">
        <v>7314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7215</v>
      </c>
      <c r="B173" s="257" t="s">
        <v>7311</v>
      </c>
      <c r="C173" s="258" t="s">
        <v>7327</v>
      </c>
      <c r="D173" s="261" t="s">
        <v>7328</v>
      </c>
      <c r="E173" s="262" t="s">
        <v>7012</v>
      </c>
      <c r="F173" s="265" t="s">
        <v>7314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7215</v>
      </c>
      <c r="B174" s="257" t="s">
        <v>7311</v>
      </c>
      <c r="C174" s="258" t="s">
        <v>7329</v>
      </c>
      <c r="D174" s="261" t="s">
        <v>7330</v>
      </c>
      <c r="E174" s="262" t="s">
        <v>7079</v>
      </c>
      <c r="F174" s="265" t="s">
        <v>7314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7215</v>
      </c>
      <c r="B175" s="257" t="s">
        <v>7311</v>
      </c>
      <c r="C175" s="258" t="s">
        <v>7331</v>
      </c>
      <c r="D175" s="261" t="s">
        <v>7332</v>
      </c>
      <c r="E175" s="262" t="s">
        <v>7012</v>
      </c>
      <c r="F175" s="265" t="s">
        <v>7314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7215</v>
      </c>
      <c r="B176" s="257" t="s">
        <v>7311</v>
      </c>
      <c r="C176" s="258" t="s">
        <v>7333</v>
      </c>
      <c r="D176" s="261" t="s">
        <v>7334</v>
      </c>
      <c r="E176" s="262" t="s">
        <v>6983</v>
      </c>
      <c r="F176" s="265" t="s">
        <v>7314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7215</v>
      </c>
      <c r="B177" s="257" t="s">
        <v>7311</v>
      </c>
      <c r="C177" s="258" t="s">
        <v>7335</v>
      </c>
      <c r="D177" s="261" t="s">
        <v>7336</v>
      </c>
      <c r="E177" s="262" t="s">
        <v>6983</v>
      </c>
      <c r="F177" s="265" t="s">
        <v>7314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7215</v>
      </c>
      <c r="B178" s="257" t="s">
        <v>7311</v>
      </c>
      <c r="C178" s="258" t="s">
        <v>7337</v>
      </c>
      <c r="D178" s="261" t="s">
        <v>7338</v>
      </c>
      <c r="E178" s="262" t="s">
        <v>7012</v>
      </c>
      <c r="F178" s="265" t="s">
        <v>7314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7215</v>
      </c>
      <c r="B179" s="257" t="s">
        <v>7311</v>
      </c>
      <c r="C179" s="258" t="s">
        <v>7339</v>
      </c>
      <c r="D179" s="261" t="s">
        <v>7340</v>
      </c>
      <c r="E179" s="262" t="s">
        <v>7127</v>
      </c>
      <c r="F179" s="265" t="s">
        <v>7314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7215</v>
      </c>
      <c r="B180" s="257" t="s">
        <v>7311</v>
      </c>
      <c r="C180" s="258" t="s">
        <v>7341</v>
      </c>
      <c r="D180" s="261" t="s">
        <v>7342</v>
      </c>
      <c r="E180" s="262" t="s">
        <v>7127</v>
      </c>
      <c r="F180" s="265" t="s">
        <v>7314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7215</v>
      </c>
      <c r="B181" s="256" t="s">
        <v>7343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7215</v>
      </c>
      <c r="B182" s="257" t="s">
        <v>7343</v>
      </c>
      <c r="C182" s="258" t="s">
        <v>7344</v>
      </c>
      <c r="D182" s="261" t="s">
        <v>7345</v>
      </c>
      <c r="E182" s="262" t="s">
        <v>6983</v>
      </c>
      <c r="F182" s="265" t="s">
        <v>7346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7215</v>
      </c>
      <c r="B183" s="257" t="s">
        <v>7343</v>
      </c>
      <c r="C183" s="258" t="s">
        <v>7347</v>
      </c>
      <c r="D183" s="261" t="s">
        <v>7348</v>
      </c>
      <c r="E183" s="262" t="s">
        <v>6983</v>
      </c>
      <c r="F183" s="265" t="s">
        <v>7346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7215</v>
      </c>
      <c r="B184" s="257" t="s">
        <v>7343</v>
      </c>
      <c r="C184" s="258" t="s">
        <v>7349</v>
      </c>
      <c r="D184" s="261" t="s">
        <v>7350</v>
      </c>
      <c r="E184" s="262" t="s">
        <v>6983</v>
      </c>
      <c r="F184" s="265" t="s">
        <v>7346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7215</v>
      </c>
      <c r="B185" s="257" t="s">
        <v>7343</v>
      </c>
      <c r="C185" s="258" t="s">
        <v>7351</v>
      </c>
      <c r="D185" s="261" t="s">
        <v>7352</v>
      </c>
      <c r="E185" s="262" t="s">
        <v>6983</v>
      </c>
      <c r="F185" s="265" t="s">
        <v>7346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7215</v>
      </c>
      <c r="B186" s="257" t="s">
        <v>7343</v>
      </c>
      <c r="C186" s="258" t="s">
        <v>7353</v>
      </c>
      <c r="D186" s="261" t="s">
        <v>7354</v>
      </c>
      <c r="E186" s="262" t="s">
        <v>6983</v>
      </c>
      <c r="F186" s="265" t="s">
        <v>7346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7215</v>
      </c>
      <c r="B187" s="257" t="s">
        <v>7343</v>
      </c>
      <c r="C187" s="258" t="s">
        <v>7355</v>
      </c>
      <c r="D187" s="261" t="s">
        <v>7356</v>
      </c>
      <c r="E187" s="262" t="s">
        <v>7012</v>
      </c>
      <c r="F187" s="265" t="s">
        <v>7346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7215</v>
      </c>
      <c r="B188" s="257" t="s">
        <v>7343</v>
      </c>
      <c r="C188" s="258" t="s">
        <v>7357</v>
      </c>
      <c r="D188" s="261" t="s">
        <v>7358</v>
      </c>
      <c r="E188" s="262" t="s">
        <v>7012</v>
      </c>
      <c r="F188" s="265" t="s">
        <v>7346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7215</v>
      </c>
      <c r="B189" s="257" t="s">
        <v>7343</v>
      </c>
      <c r="C189" s="258" t="s">
        <v>7359</v>
      </c>
      <c r="D189" s="261" t="s">
        <v>7360</v>
      </c>
      <c r="E189" s="262" t="s">
        <v>7012</v>
      </c>
      <c r="F189" s="265" t="s">
        <v>7346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7215</v>
      </c>
      <c r="B190" s="257" t="s">
        <v>7343</v>
      </c>
      <c r="C190" s="258" t="s">
        <v>7361</v>
      </c>
      <c r="D190" s="261" t="s">
        <v>7362</v>
      </c>
      <c r="E190" s="262" t="s">
        <v>7012</v>
      </c>
      <c r="F190" s="265" t="s">
        <v>7346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7215</v>
      </c>
      <c r="B191" s="257" t="s">
        <v>7343</v>
      </c>
      <c r="C191" s="258" t="s">
        <v>7363</v>
      </c>
      <c r="D191" s="261" t="s">
        <v>7364</v>
      </c>
      <c r="E191" s="262" t="s">
        <v>6983</v>
      </c>
      <c r="F191" s="265" t="s">
        <v>7346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7215</v>
      </c>
      <c r="B192" s="257" t="s">
        <v>7343</v>
      </c>
      <c r="C192" s="258" t="s">
        <v>7365</v>
      </c>
      <c r="D192" s="261" t="s">
        <v>7366</v>
      </c>
      <c r="E192" s="262" t="s">
        <v>6983</v>
      </c>
      <c r="F192" s="265" t="s">
        <v>7346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7215</v>
      </c>
      <c r="B193" s="257" t="s">
        <v>7343</v>
      </c>
      <c r="C193" s="258" t="s">
        <v>7367</v>
      </c>
      <c r="D193" s="261" t="s">
        <v>7368</v>
      </c>
      <c r="E193" s="262" t="s">
        <v>6983</v>
      </c>
      <c r="F193" s="265" t="s">
        <v>7346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7215</v>
      </c>
      <c r="B194" s="257" t="s">
        <v>7343</v>
      </c>
      <c r="C194" s="258" t="s">
        <v>7369</v>
      </c>
      <c r="D194" s="261" t="s">
        <v>7370</v>
      </c>
      <c r="E194" s="262" t="s">
        <v>6983</v>
      </c>
      <c r="F194" s="265" t="s">
        <v>7346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7215</v>
      </c>
      <c r="B195" s="257" t="s">
        <v>7343</v>
      </c>
      <c r="C195" s="258" t="s">
        <v>7371</v>
      </c>
      <c r="D195" s="261" t="s">
        <v>7372</v>
      </c>
      <c r="E195" s="262" t="s">
        <v>6983</v>
      </c>
      <c r="F195" s="265" t="s">
        <v>7346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7215</v>
      </c>
      <c r="B196" s="257" t="s">
        <v>7343</v>
      </c>
      <c r="C196" s="258" t="s">
        <v>7373</v>
      </c>
      <c r="D196" s="261" t="s">
        <v>7374</v>
      </c>
      <c r="E196" s="262" t="s">
        <v>6983</v>
      </c>
      <c r="F196" s="265" t="s">
        <v>7375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7215</v>
      </c>
      <c r="B197" s="257" t="s">
        <v>7343</v>
      </c>
      <c r="C197" s="258" t="s">
        <v>7376</v>
      </c>
      <c r="D197" s="261" t="s">
        <v>7377</v>
      </c>
      <c r="E197" s="262" t="s">
        <v>6983</v>
      </c>
      <c r="F197" s="265" t="s">
        <v>7375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7215</v>
      </c>
      <c r="B198" s="257" t="s">
        <v>7343</v>
      </c>
      <c r="C198" s="258" t="s">
        <v>7378</v>
      </c>
      <c r="D198" s="261" t="s">
        <v>7379</v>
      </c>
      <c r="E198" s="262" t="s">
        <v>6983</v>
      </c>
      <c r="F198" s="265" t="s">
        <v>7375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7215</v>
      </c>
      <c r="B199" s="257" t="s">
        <v>7343</v>
      </c>
      <c r="C199" s="258" t="s">
        <v>7380</v>
      </c>
      <c r="D199" s="261" t="s">
        <v>7381</v>
      </c>
      <c r="E199" s="262" t="s">
        <v>6983</v>
      </c>
      <c r="F199" s="265" t="s">
        <v>7375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7382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7382</v>
      </c>
      <c r="B201" s="256" t="s">
        <v>7383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7382</v>
      </c>
      <c r="B202" s="257" t="s">
        <v>7383</v>
      </c>
      <c r="C202" s="258" t="s">
        <v>7384</v>
      </c>
      <c r="D202" s="261" t="s">
        <v>7385</v>
      </c>
      <c r="E202" s="262" t="s">
        <v>7262</v>
      </c>
      <c r="F202" s="265" t="s">
        <v>7386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7382</v>
      </c>
      <c r="B203" s="257" t="s">
        <v>7383</v>
      </c>
      <c r="C203" s="258" t="s">
        <v>7387</v>
      </c>
      <c r="D203" s="261" t="s">
        <v>7388</v>
      </c>
      <c r="E203" s="262" t="s">
        <v>7262</v>
      </c>
      <c r="F203" s="265" t="s">
        <v>7386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7382</v>
      </c>
      <c r="B204" s="257" t="s">
        <v>7383</v>
      </c>
      <c r="C204" s="258" t="s">
        <v>7389</v>
      </c>
      <c r="D204" s="261" t="s">
        <v>7390</v>
      </c>
      <c r="E204" s="262" t="s">
        <v>7262</v>
      </c>
      <c r="F204" s="265" t="s">
        <v>7386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7382</v>
      </c>
      <c r="B205" s="257" t="s">
        <v>7383</v>
      </c>
      <c r="C205" s="258" t="s">
        <v>7391</v>
      </c>
      <c r="D205" s="261" t="s">
        <v>7392</v>
      </c>
      <c r="E205" s="262" t="s">
        <v>7262</v>
      </c>
      <c r="F205" s="265" t="s">
        <v>7386</v>
      </c>
      <c r="G205" s="268">
        <f>IF(COUNTIF(H205:AU205,"&lt;&gt;")=0,"",SUMPRODUCT(((Recommendations[ImplStatus]="Implemented")+(Recommendations[ImplStatus]="Compensated"))*ISNUMBER(MATCH(Recommendations[Id],H205:AU205,0)))/COUNTIF(H205:AU205,"&lt;&gt;"))</f>
        <v>0</v>
      </c>
      <c r="H205" s="269" t="s">
        <v>2007</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7382</v>
      </c>
      <c r="B206" s="257" t="s">
        <v>7383</v>
      </c>
      <c r="C206" s="258" t="s">
        <v>7393</v>
      </c>
      <c r="D206" s="261" t="s">
        <v>7394</v>
      </c>
      <c r="E206" s="262" t="s">
        <v>7262</v>
      </c>
      <c r="F206" s="265" t="s">
        <v>7386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7382</v>
      </c>
      <c r="B207" s="257" t="s">
        <v>7383</v>
      </c>
      <c r="C207" s="258" t="s">
        <v>7395</v>
      </c>
      <c r="D207" s="261" t="s">
        <v>7396</v>
      </c>
      <c r="E207" s="262" t="s">
        <v>7127</v>
      </c>
      <c r="F207" s="265" t="s">
        <v>7386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7382</v>
      </c>
      <c r="B208" s="257" t="s">
        <v>7383</v>
      </c>
      <c r="C208" s="258" t="s">
        <v>7397</v>
      </c>
      <c r="D208" s="261" t="s">
        <v>7398</v>
      </c>
      <c r="E208" s="262" t="s">
        <v>7127</v>
      </c>
      <c r="F208" s="265" t="s">
        <v>7386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7382</v>
      </c>
      <c r="B209" s="257" t="s">
        <v>7383</v>
      </c>
      <c r="C209" s="258" t="s">
        <v>7399</v>
      </c>
      <c r="D209" s="261" t="s">
        <v>7400</v>
      </c>
      <c r="E209" s="262" t="s">
        <v>7262</v>
      </c>
      <c r="F209" s="265" t="s">
        <v>7386</v>
      </c>
      <c r="G209" s="268">
        <f>IF(COUNTIF(H209:AU209,"&lt;&gt;")=0,"",SUMPRODUCT(((Recommendations[ImplStatus]="Implemented")+(Recommendations[ImplStatus]="Compensated"))*ISNUMBER(MATCH(Recommendations[Id],H209:AU209,0)))/COUNTIF(H209:AU209,"&lt;&gt;"))</f>
        <v>0</v>
      </c>
      <c r="H209" s="269" t="s">
        <v>939</v>
      </c>
      <c r="I209" s="269" t="s">
        <v>1242</v>
      </c>
      <c r="J209" s="269" t="s">
        <v>1249</v>
      </c>
      <c r="K209" s="269" t="s">
        <v>1255</v>
      </c>
      <c r="L209" s="269" t="s">
        <v>1261</v>
      </c>
      <c r="M209" s="269" t="s">
        <v>1267</v>
      </c>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7382</v>
      </c>
      <c r="B210" s="257" t="s">
        <v>7383</v>
      </c>
      <c r="C210" s="258" t="s">
        <v>7401</v>
      </c>
      <c r="D210" s="261" t="s">
        <v>7402</v>
      </c>
      <c r="E210" s="262" t="s">
        <v>7012</v>
      </c>
      <c r="F210" s="265" t="s">
        <v>7403</v>
      </c>
      <c r="G210" s="268">
        <f>IF(COUNTIF(H210:AU210,"&lt;&gt;")=0,"",SUMPRODUCT(((Recommendations[ImplStatus]="Implemented")+(Recommendations[ImplStatus]="Compensated"))*ISNUMBER(MATCH(Recommendations[Id],H210:AU210,0)))/COUNTIF(H210:AU210,"&lt;&gt;"))</f>
        <v>0</v>
      </c>
      <c r="H210" s="269" t="s">
        <v>653</v>
      </c>
      <c r="I210" s="269" t="s">
        <v>665</v>
      </c>
      <c r="J210" s="269" t="s">
        <v>701</v>
      </c>
      <c r="K210" s="269" t="s">
        <v>711</v>
      </c>
      <c r="L210" s="269" t="s">
        <v>716</v>
      </c>
      <c r="M210" s="269" t="s">
        <v>721</v>
      </c>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7382</v>
      </c>
      <c r="B211" s="257" t="s">
        <v>7383</v>
      </c>
      <c r="C211" s="258" t="s">
        <v>7404</v>
      </c>
      <c r="D211" s="261" t="s">
        <v>7405</v>
      </c>
      <c r="E211" s="262" t="s">
        <v>7012</v>
      </c>
      <c r="F211" s="265" t="s">
        <v>7403</v>
      </c>
      <c r="G211" s="268">
        <f>IF(COUNTIF(H211:AU211,"&lt;&gt;")=0,"",SUMPRODUCT(((Recommendations[ImplStatus]="Implemented")+(Recommendations[ImplStatus]="Compensated"))*ISNUMBER(MATCH(Recommendations[Id],H211:AU211,0)))/COUNTIF(H211:AU211,"&lt;&gt;"))</f>
        <v>0</v>
      </c>
      <c r="H211" s="269" t="s">
        <v>659</v>
      </c>
      <c r="I211" s="269" t="s">
        <v>706</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7382</v>
      </c>
      <c r="B212" s="257" t="s">
        <v>7383</v>
      </c>
      <c r="C212" s="258" t="s">
        <v>7406</v>
      </c>
      <c r="D212" s="261" t="s">
        <v>7407</v>
      </c>
      <c r="E212" s="262" t="s">
        <v>7079</v>
      </c>
      <c r="F212" s="265" t="s">
        <v>7408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7382</v>
      </c>
      <c r="B213" s="257" t="s">
        <v>7383</v>
      </c>
      <c r="C213" s="258" t="s">
        <v>7409</v>
      </c>
      <c r="D213" s="261" t="s">
        <v>7410</v>
      </c>
      <c r="E213" s="262" t="s">
        <v>7012</v>
      </c>
      <c r="F213" s="265" t="s">
        <v>7411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7382</v>
      </c>
      <c r="B214" s="257" t="s">
        <v>7383</v>
      </c>
      <c r="C214" s="258" t="s">
        <v>7412</v>
      </c>
      <c r="D214" s="261" t="s">
        <v>7413</v>
      </c>
      <c r="E214" s="262" t="s">
        <v>7079</v>
      </c>
      <c r="F214" s="265" t="s">
        <v>7414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7382</v>
      </c>
      <c r="B215" s="257" t="s">
        <v>7383</v>
      </c>
      <c r="C215" s="258" t="s">
        <v>7415</v>
      </c>
      <c r="D215" s="261" t="s">
        <v>7416</v>
      </c>
      <c r="E215" s="262" t="s">
        <v>6983</v>
      </c>
      <c r="F215" s="265" t="s">
        <v>7414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7382</v>
      </c>
      <c r="B216" s="257" t="s">
        <v>7383</v>
      </c>
      <c r="C216" s="258" t="s">
        <v>7417</v>
      </c>
      <c r="D216" s="261" t="s">
        <v>7418</v>
      </c>
      <c r="E216" s="262" t="s">
        <v>6983</v>
      </c>
      <c r="F216" s="265" t="s">
        <v>7414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7382</v>
      </c>
      <c r="B217" s="257" t="s">
        <v>7383</v>
      </c>
      <c r="C217" s="258" t="s">
        <v>7419</v>
      </c>
      <c r="D217" s="261" t="s">
        <v>7420</v>
      </c>
      <c r="E217" s="262" t="s">
        <v>7012</v>
      </c>
      <c r="F217" s="265" t="s">
        <v>7414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7382</v>
      </c>
      <c r="B218" s="257" t="s">
        <v>7383</v>
      </c>
      <c r="C218" s="258" t="s">
        <v>7421</v>
      </c>
      <c r="D218" s="261" t="s">
        <v>7422</v>
      </c>
      <c r="E218" s="262" t="s">
        <v>7012</v>
      </c>
      <c r="F218" s="265" t="s">
        <v>7414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7382</v>
      </c>
      <c r="B219" s="257" t="s">
        <v>7383</v>
      </c>
      <c r="C219" s="258" t="s">
        <v>7423</v>
      </c>
      <c r="D219" s="261" t="s">
        <v>7424</v>
      </c>
      <c r="E219" s="262" t="s">
        <v>7012</v>
      </c>
      <c r="F219" s="265" t="s">
        <v>7414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7382</v>
      </c>
      <c r="B220" s="257" t="s">
        <v>7383</v>
      </c>
      <c r="C220" s="258" t="s">
        <v>7425</v>
      </c>
      <c r="D220" s="261" t="s">
        <v>7426</v>
      </c>
      <c r="E220" s="262" t="s">
        <v>7012</v>
      </c>
      <c r="F220" s="265" t="s">
        <v>7414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7382</v>
      </c>
      <c r="B221" s="256" t="s">
        <v>7427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7382</v>
      </c>
      <c r="B222" s="257" t="s">
        <v>7427</v>
      </c>
      <c r="C222" s="258" t="s">
        <v>7428</v>
      </c>
      <c r="D222" s="261" t="s">
        <v>7429</v>
      </c>
      <c r="E222" s="262" t="s">
        <v>7079</v>
      </c>
      <c r="F222" s="265" t="s">
        <v>7430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7382</v>
      </c>
      <c r="B223" s="257" t="s">
        <v>7427</v>
      </c>
      <c r="C223" s="258" t="s">
        <v>7431</v>
      </c>
      <c r="D223" s="261" t="s">
        <v>7432</v>
      </c>
      <c r="E223" s="262" t="s">
        <v>7079</v>
      </c>
      <c r="F223" s="265" t="s">
        <v>7430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7382</v>
      </c>
      <c r="B224" s="257" t="s">
        <v>7427</v>
      </c>
      <c r="C224" s="258" t="s">
        <v>7433</v>
      </c>
      <c r="D224" s="261" t="s">
        <v>7434</v>
      </c>
      <c r="E224" s="262" t="s">
        <v>7079</v>
      </c>
      <c r="F224" s="265" t="s">
        <v>7430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7382</v>
      </c>
      <c r="B225" s="257" t="s">
        <v>7427</v>
      </c>
      <c r="C225" s="258" t="s">
        <v>7435</v>
      </c>
      <c r="D225" s="261" t="s">
        <v>7436</v>
      </c>
      <c r="E225" s="262" t="s">
        <v>7079</v>
      </c>
      <c r="F225" s="265" t="s">
        <v>7430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7382</v>
      </c>
      <c r="B226" s="257" t="s">
        <v>7427</v>
      </c>
      <c r="C226" s="258" t="s">
        <v>7437</v>
      </c>
      <c r="D226" s="261" t="s">
        <v>7438</v>
      </c>
      <c r="E226" s="262" t="s">
        <v>7079</v>
      </c>
      <c r="F226" s="265" t="s">
        <v>7430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7382</v>
      </c>
      <c r="B227" s="257" t="s">
        <v>7427</v>
      </c>
      <c r="C227" s="258" t="s">
        <v>7439</v>
      </c>
      <c r="D227" s="261" t="s">
        <v>7440</v>
      </c>
      <c r="E227" s="262" t="s">
        <v>7079</v>
      </c>
      <c r="F227" s="265" t="s">
        <v>7430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7382</v>
      </c>
      <c r="B228" s="257" t="s">
        <v>7427</v>
      </c>
      <c r="C228" s="258" t="s">
        <v>7441</v>
      </c>
      <c r="D228" s="261" t="s">
        <v>7442</v>
      </c>
      <c r="E228" s="262" t="s">
        <v>7079</v>
      </c>
      <c r="F228" s="265" t="s">
        <v>7430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7382</v>
      </c>
      <c r="B229" s="257" t="s">
        <v>7427</v>
      </c>
      <c r="C229" s="258" t="s">
        <v>7443</v>
      </c>
      <c r="D229" s="261" t="s">
        <v>7444</v>
      </c>
      <c r="E229" s="262" t="s">
        <v>6983</v>
      </c>
      <c r="F229" s="265" t="s">
        <v>7430</v>
      </c>
      <c r="G229" s="268">
        <f>IF(COUNTIF(H229:AU229,"&lt;&gt;")=0,"",SUMPRODUCT(((Recommendations[ImplStatus]="Implemented")+(Recommendations[ImplStatus]="Compensated"))*ISNUMBER(MATCH(Recommendations[Id],H229:AU229,0)))/COUNTIF(H229:AU229,"&lt;&gt;"))</f>
        <v>0</v>
      </c>
      <c r="H229" s="269" t="s">
        <v>2132</v>
      </c>
      <c r="I229" s="269" t="s">
        <v>2140</v>
      </c>
      <c r="J229" s="269" t="s">
        <v>2147</v>
      </c>
      <c r="K229" s="269" t="s">
        <v>2154</v>
      </c>
      <c r="L229" s="269" t="s">
        <v>2169</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7382</v>
      </c>
      <c r="B230" s="257" t="s">
        <v>7427</v>
      </c>
      <c r="C230" s="258" t="s">
        <v>7445</v>
      </c>
      <c r="D230" s="261" t="s">
        <v>7446</v>
      </c>
      <c r="E230" s="262" t="s">
        <v>6983</v>
      </c>
      <c r="F230" s="265" t="s">
        <v>7430</v>
      </c>
      <c r="G230" s="268">
        <f>IF(COUNTIF(H230:AU230,"&lt;&gt;")=0,"",SUMPRODUCT(((Recommendations[ImplStatus]="Implemented")+(Recommendations[ImplStatus]="Compensated"))*ISNUMBER(MATCH(Recommendations[Id],H230:AU230,0)))/COUNTIF(H230:AU230,"&lt;&gt;"))</f>
        <v>0</v>
      </c>
      <c r="H230" s="269" t="s">
        <v>1696</v>
      </c>
      <c r="I230" s="269" t="s">
        <v>1724</v>
      </c>
      <c r="J230" s="269" t="s">
        <v>1738</v>
      </c>
      <c r="K230" s="269" t="s">
        <v>2015</v>
      </c>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7382</v>
      </c>
      <c r="B231" s="257" t="s">
        <v>7427</v>
      </c>
      <c r="C231" s="258" t="s">
        <v>7447</v>
      </c>
      <c r="D231" s="261" t="s">
        <v>7448</v>
      </c>
      <c r="E231" s="262" t="s">
        <v>7079</v>
      </c>
      <c r="F231" s="265" t="s">
        <v>7449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7382</v>
      </c>
      <c r="B232" s="257" t="s">
        <v>7427</v>
      </c>
      <c r="C232" s="258" t="s">
        <v>7450</v>
      </c>
      <c r="D232" s="261" t="s">
        <v>7451</v>
      </c>
      <c r="E232" s="262" t="s">
        <v>7079</v>
      </c>
      <c r="F232" s="265" t="s">
        <v>7449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7382</v>
      </c>
      <c r="B233" s="257" t="s">
        <v>7427</v>
      </c>
      <c r="C233" s="258" t="s">
        <v>7452</v>
      </c>
      <c r="D233" s="261" t="s">
        <v>7453</v>
      </c>
      <c r="E233" s="262" t="s">
        <v>7012</v>
      </c>
      <c r="F233" s="265" t="s">
        <v>7449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7382</v>
      </c>
      <c r="B234" s="257" t="s">
        <v>7427</v>
      </c>
      <c r="C234" s="258" t="s">
        <v>7454</v>
      </c>
      <c r="D234" s="261" t="s">
        <v>7455</v>
      </c>
      <c r="E234" s="262" t="s">
        <v>7012</v>
      </c>
      <c r="F234" s="265" t="s">
        <v>7449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7382</v>
      </c>
      <c r="B235" s="257" t="s">
        <v>7427</v>
      </c>
      <c r="C235" s="258" t="s">
        <v>7456</v>
      </c>
      <c r="D235" s="261" t="s">
        <v>7457</v>
      </c>
      <c r="E235" s="262" t="s">
        <v>7079</v>
      </c>
      <c r="F235" s="265" t="s">
        <v>7449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7382</v>
      </c>
      <c r="B236" s="257" t="s">
        <v>7427</v>
      </c>
      <c r="C236" s="258" t="s">
        <v>7458</v>
      </c>
      <c r="D236" s="261" t="s">
        <v>7459</v>
      </c>
      <c r="E236" s="262" t="s">
        <v>7012</v>
      </c>
      <c r="F236" s="265" t="s">
        <v>7449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7382</v>
      </c>
      <c r="B237" s="256" t="s">
        <v>3638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7382</v>
      </c>
      <c r="B238" s="257" t="s">
        <v>3638</v>
      </c>
      <c r="C238" s="258" t="s">
        <v>7460</v>
      </c>
      <c r="D238" s="261" t="s">
        <v>7461</v>
      </c>
      <c r="E238" s="262" t="s">
        <v>6983</v>
      </c>
      <c r="F238" s="265" t="s">
        <v>7462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7382</v>
      </c>
      <c r="B239" s="257" t="s">
        <v>3638</v>
      </c>
      <c r="C239" s="258" t="s">
        <v>7463</v>
      </c>
      <c r="D239" s="261" t="s">
        <v>7464</v>
      </c>
      <c r="E239" s="262" t="s">
        <v>6983</v>
      </c>
      <c r="F239" s="265" t="s">
        <v>7462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7382</v>
      </c>
      <c r="B240" s="257" t="s">
        <v>3638</v>
      </c>
      <c r="C240" s="258" t="s">
        <v>7465</v>
      </c>
      <c r="D240" s="261" t="s">
        <v>7466</v>
      </c>
      <c r="E240" s="262" t="s">
        <v>6983</v>
      </c>
      <c r="F240" s="265" t="s">
        <v>7462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7382</v>
      </c>
      <c r="B241" s="257" t="s">
        <v>3638</v>
      </c>
      <c r="C241" s="258" t="s">
        <v>7467</v>
      </c>
      <c r="D241" s="261" t="s">
        <v>7468</v>
      </c>
      <c r="E241" s="262" t="s">
        <v>6983</v>
      </c>
      <c r="F241" s="265" t="s">
        <v>7462</v>
      </c>
      <c r="G241" s="268">
        <f>IF(COUNTIF(H241:AU241,"&lt;&gt;")=0,"",SUMPRODUCT(((Recommendations[ImplStatus]="Implemented")+(Recommendations[ImplStatus]="Compensated"))*ISNUMBER(MATCH(Recommendations[Id],H241:AU241,0)))/COUNTIF(H241:AU241,"&lt;&gt;"))</f>
        <v>0</v>
      </c>
      <c r="H241" s="269" t="s">
        <v>645</v>
      </c>
      <c r="I241" s="269" t="s">
        <v>919</v>
      </c>
      <c r="J241" s="269" t="s">
        <v>925</v>
      </c>
      <c r="K241" s="269" t="s">
        <v>1038</v>
      </c>
      <c r="L241" s="269" t="s">
        <v>1137</v>
      </c>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7382</v>
      </c>
      <c r="B242" s="257" t="s">
        <v>3638</v>
      </c>
      <c r="C242" s="258" t="s">
        <v>7469</v>
      </c>
      <c r="D242" s="261" t="s">
        <v>7470</v>
      </c>
      <c r="E242" s="262" t="s">
        <v>6983</v>
      </c>
      <c r="F242" s="265" t="s">
        <v>7462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7382</v>
      </c>
      <c r="B243" s="257" t="s">
        <v>3638</v>
      </c>
      <c r="C243" s="258" t="s">
        <v>7471</v>
      </c>
      <c r="D243" s="261" t="s">
        <v>7472</v>
      </c>
      <c r="E243" s="262" t="s">
        <v>6983</v>
      </c>
      <c r="F243" s="265" t="s">
        <v>7462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7382</v>
      </c>
      <c r="B244" s="257" t="s">
        <v>3638</v>
      </c>
      <c r="C244" s="258" t="s">
        <v>7473</v>
      </c>
      <c r="D244" s="261" t="s">
        <v>7474</v>
      </c>
      <c r="E244" s="262" t="s">
        <v>6983</v>
      </c>
      <c r="F244" s="265" t="s">
        <v>7462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7382</v>
      </c>
      <c r="B245" s="257" t="s">
        <v>3638</v>
      </c>
      <c r="C245" s="258" t="s">
        <v>7475</v>
      </c>
      <c r="D245" s="261" t="s">
        <v>7476</v>
      </c>
      <c r="E245" s="262" t="s">
        <v>6983</v>
      </c>
      <c r="F245" s="265" t="s">
        <v>7462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7382</v>
      </c>
      <c r="B246" s="257" t="s">
        <v>3638</v>
      </c>
      <c r="C246" s="258" t="s">
        <v>7477</v>
      </c>
      <c r="D246" s="261" t="s">
        <v>7478</v>
      </c>
      <c r="E246" s="262" t="s">
        <v>6983</v>
      </c>
      <c r="F246" s="265" t="s">
        <v>7462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7382</v>
      </c>
      <c r="B247" s="257" t="s">
        <v>3638</v>
      </c>
      <c r="C247" s="258" t="s">
        <v>7479</v>
      </c>
      <c r="D247" s="261" t="s">
        <v>7480</v>
      </c>
      <c r="E247" s="262" t="s">
        <v>6983</v>
      </c>
      <c r="F247" s="265" t="s">
        <v>7462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7382</v>
      </c>
      <c r="B248" s="257" t="s">
        <v>3638</v>
      </c>
      <c r="C248" s="258" t="s">
        <v>7481</v>
      </c>
      <c r="D248" s="261" t="s">
        <v>7482</v>
      </c>
      <c r="E248" s="262" t="s">
        <v>7012</v>
      </c>
      <c r="F248" s="265" t="s">
        <v>7462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7382</v>
      </c>
      <c r="B249" s="257" t="s">
        <v>3638</v>
      </c>
      <c r="C249" s="258" t="s">
        <v>7483</v>
      </c>
      <c r="D249" s="261" t="s">
        <v>7484</v>
      </c>
      <c r="E249" s="262" t="s">
        <v>7012</v>
      </c>
      <c r="F249" s="265" t="s">
        <v>7485</v>
      </c>
      <c r="G249" s="268">
        <f>IF(COUNTIF(H249:AU249,"&lt;&gt;")=0,"",SUMPRODUCT(((Recommendations[ImplStatus]="Implemented")+(Recommendations[ImplStatus]="Compensated"))*ISNUMBER(MATCH(Recommendations[Id],H249:AU249,0)))/COUNTIF(H249:AU249,"&lt;&gt;"))</f>
        <v>0</v>
      </c>
      <c r="H249" s="269" t="s">
        <v>1304</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7382</v>
      </c>
      <c r="B250" s="257" t="s">
        <v>3638</v>
      </c>
      <c r="C250" s="258" t="s">
        <v>7486</v>
      </c>
      <c r="D250" s="261" t="s">
        <v>7487</v>
      </c>
      <c r="E250" s="262" t="s">
        <v>7012</v>
      </c>
      <c r="F250" s="265" t="s">
        <v>7485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7382</v>
      </c>
      <c r="B251" s="256" t="s">
        <v>7488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7382</v>
      </c>
      <c r="B252" s="257" t="s">
        <v>7488</v>
      </c>
      <c r="C252" s="258" t="s">
        <v>7489</v>
      </c>
      <c r="D252" s="261" t="s">
        <v>7490</v>
      </c>
      <c r="E252" s="262" t="s">
        <v>7079</v>
      </c>
      <c r="F252" s="265" t="s">
        <v>7491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7382</v>
      </c>
      <c r="B253" s="257" t="s">
        <v>7488</v>
      </c>
      <c r="C253" s="258" t="s">
        <v>7492</v>
      </c>
      <c r="D253" s="261" t="s">
        <v>7493</v>
      </c>
      <c r="E253" s="262" t="s">
        <v>7079</v>
      </c>
      <c r="F253" s="265" t="s">
        <v>7491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7382</v>
      </c>
      <c r="B254" s="257" t="s">
        <v>7488</v>
      </c>
      <c r="C254" s="258" t="s">
        <v>7494</v>
      </c>
      <c r="D254" s="261" t="s">
        <v>7495</v>
      </c>
      <c r="E254" s="262" t="s">
        <v>7079</v>
      </c>
      <c r="F254" s="265" t="s">
        <v>7491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7382</v>
      </c>
      <c r="B255" s="257" t="s">
        <v>7488</v>
      </c>
      <c r="C255" s="258" t="s">
        <v>7496</v>
      </c>
      <c r="D255" s="261" t="s">
        <v>7497</v>
      </c>
      <c r="E255" s="262" t="s">
        <v>7079</v>
      </c>
      <c r="F255" s="265" t="s">
        <v>7491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7382</v>
      </c>
      <c r="B256" s="257" t="s">
        <v>7488</v>
      </c>
      <c r="C256" s="258" t="s">
        <v>7498</v>
      </c>
      <c r="D256" s="261" t="s">
        <v>7499</v>
      </c>
      <c r="E256" s="262" t="s">
        <v>7079</v>
      </c>
      <c r="F256" s="265" t="s">
        <v>7491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7382</v>
      </c>
      <c r="B257" s="257" t="s">
        <v>7488</v>
      </c>
      <c r="C257" s="258" t="s">
        <v>7500</v>
      </c>
      <c r="D257" s="261" t="s">
        <v>7501</v>
      </c>
      <c r="E257" s="262" t="s">
        <v>6983</v>
      </c>
      <c r="F257" s="265" t="s">
        <v>7491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7382</v>
      </c>
      <c r="B258" s="257" t="s">
        <v>7488</v>
      </c>
      <c r="C258" s="258" t="s">
        <v>7502</v>
      </c>
      <c r="D258" s="261" t="s">
        <v>7503</v>
      </c>
      <c r="E258" s="262" t="s">
        <v>6983</v>
      </c>
      <c r="F258" s="265" t="s">
        <v>7491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7382</v>
      </c>
      <c r="B259" s="257" t="s">
        <v>7488</v>
      </c>
      <c r="C259" s="258" t="s">
        <v>7504</v>
      </c>
      <c r="D259" s="261" t="s">
        <v>7505</v>
      </c>
      <c r="E259" s="262" t="s">
        <v>6983</v>
      </c>
      <c r="F259" s="265" t="s">
        <v>7491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7382</v>
      </c>
      <c r="B260" s="257" t="s">
        <v>7488</v>
      </c>
      <c r="C260" s="258" t="s">
        <v>7506</v>
      </c>
      <c r="D260" s="261" t="s">
        <v>7507</v>
      </c>
      <c r="E260" s="262" t="s">
        <v>6983</v>
      </c>
      <c r="F260" s="265" t="s">
        <v>7491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7382</v>
      </c>
      <c r="B261" s="257" t="s">
        <v>7488</v>
      </c>
      <c r="C261" s="258" t="s">
        <v>7508</v>
      </c>
      <c r="D261" s="261" t="s">
        <v>7509</v>
      </c>
      <c r="E261" s="262" t="s">
        <v>7127</v>
      </c>
      <c r="F261" s="265" t="s">
        <v>7491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7382</v>
      </c>
      <c r="B262" s="257" t="s">
        <v>7488</v>
      </c>
      <c r="C262" s="258" t="s">
        <v>7510</v>
      </c>
      <c r="D262" s="261" t="s">
        <v>7511</v>
      </c>
      <c r="E262" s="262" t="s">
        <v>7127</v>
      </c>
      <c r="F262" s="265" t="s">
        <v>7491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7382</v>
      </c>
      <c r="B263" s="257" t="s">
        <v>7488</v>
      </c>
      <c r="C263" s="258" t="s">
        <v>7512</v>
      </c>
      <c r="D263" s="261" t="s">
        <v>7513</v>
      </c>
      <c r="E263" s="262" t="s">
        <v>7127</v>
      </c>
      <c r="F263" s="265" t="s">
        <v>7491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7382</v>
      </c>
      <c r="B264" s="256" t="s">
        <v>7514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7382</v>
      </c>
      <c r="B265" s="257" t="s">
        <v>7514</v>
      </c>
      <c r="C265" s="258" t="s">
        <v>7515</v>
      </c>
      <c r="D265" s="261" t="s">
        <v>7516</v>
      </c>
      <c r="E265" s="262" t="s">
        <v>7012</v>
      </c>
      <c r="F265" s="265" t="s">
        <v>7517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7382</v>
      </c>
      <c r="B266" s="257" t="s">
        <v>7514</v>
      </c>
      <c r="C266" s="258" t="s">
        <v>7518</v>
      </c>
      <c r="D266" s="261" t="s">
        <v>7519</v>
      </c>
      <c r="E266" s="262" t="s">
        <v>7012</v>
      </c>
      <c r="F266" s="265" t="s">
        <v>7517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7382</v>
      </c>
      <c r="B267" s="257" t="s">
        <v>7514</v>
      </c>
      <c r="C267" s="258" t="s">
        <v>7520</v>
      </c>
      <c r="D267" s="261" t="s">
        <v>7521</v>
      </c>
      <c r="E267" s="262" t="s">
        <v>7012</v>
      </c>
      <c r="F267" s="265" t="s">
        <v>7517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7382</v>
      </c>
      <c r="B268" s="257" t="s">
        <v>7514</v>
      </c>
      <c r="C268" s="258" t="s">
        <v>7522</v>
      </c>
      <c r="D268" s="261" t="s">
        <v>7523</v>
      </c>
      <c r="E268" s="262" t="s">
        <v>7012</v>
      </c>
      <c r="F268" s="265" t="s">
        <v>7517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7382</v>
      </c>
      <c r="B269" s="257" t="s">
        <v>7514</v>
      </c>
      <c r="C269" s="258" t="s">
        <v>7524</v>
      </c>
      <c r="D269" s="261" t="s">
        <v>7525</v>
      </c>
      <c r="E269" s="262" t="s">
        <v>7012</v>
      </c>
      <c r="F269" s="265" t="s">
        <v>7517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7382</v>
      </c>
      <c r="B270" s="257" t="s">
        <v>7514</v>
      </c>
      <c r="C270" s="258" t="s">
        <v>7526</v>
      </c>
      <c r="D270" s="261" t="s">
        <v>7527</v>
      </c>
      <c r="E270" s="262" t="s">
        <v>7012</v>
      </c>
      <c r="F270" s="265" t="s">
        <v>7517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7382</v>
      </c>
      <c r="B271" s="257" t="s">
        <v>7514</v>
      </c>
      <c r="C271" s="258" t="s">
        <v>7528</v>
      </c>
      <c r="D271" s="261" t="s">
        <v>7529</v>
      </c>
      <c r="E271" s="262" t="s">
        <v>7012</v>
      </c>
      <c r="F271" s="265" t="s">
        <v>7517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7382</v>
      </c>
      <c r="B272" s="257" t="s">
        <v>7514</v>
      </c>
      <c r="C272" s="258" t="s">
        <v>7530</v>
      </c>
      <c r="D272" s="261" t="s">
        <v>7531</v>
      </c>
      <c r="E272" s="262" t="s">
        <v>7012</v>
      </c>
      <c r="F272" s="265" t="s">
        <v>7517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7382</v>
      </c>
      <c r="B273" s="257" t="s">
        <v>7514</v>
      </c>
      <c r="C273" s="258" t="s">
        <v>7532</v>
      </c>
      <c r="D273" s="261" t="s">
        <v>7533</v>
      </c>
      <c r="E273" s="262" t="s">
        <v>7012</v>
      </c>
      <c r="F273" s="265" t="s">
        <v>7517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7534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7534</v>
      </c>
      <c r="B275" s="256" t="s">
        <v>7535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7534</v>
      </c>
      <c r="B276" s="257" t="s">
        <v>7535</v>
      </c>
      <c r="C276" s="258" t="s">
        <v>7536</v>
      </c>
      <c r="D276" s="261" t="s">
        <v>7537</v>
      </c>
      <c r="E276" s="262" t="s">
        <v>6983</v>
      </c>
      <c r="F276" s="265" t="s">
        <v>7538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7534</v>
      </c>
      <c r="B277" s="257" t="s">
        <v>7535</v>
      </c>
      <c r="C277" s="258" t="s">
        <v>7539</v>
      </c>
      <c r="D277" s="261" t="s">
        <v>7540</v>
      </c>
      <c r="E277" s="262" t="s">
        <v>6983</v>
      </c>
      <c r="F277" s="265" t="s">
        <v>7538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7534</v>
      </c>
      <c r="B278" s="257" t="s">
        <v>7535</v>
      </c>
      <c r="C278" s="258" t="s">
        <v>7541</v>
      </c>
      <c r="D278" s="261" t="s">
        <v>7542</v>
      </c>
      <c r="E278" s="262" t="s">
        <v>6983</v>
      </c>
      <c r="F278" s="265" t="s">
        <v>7538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7534</v>
      </c>
      <c r="B279" s="257" t="s">
        <v>7535</v>
      </c>
      <c r="C279" s="258" t="s">
        <v>7543</v>
      </c>
      <c r="D279" s="261" t="s">
        <v>7544</v>
      </c>
      <c r="E279" s="262" t="s">
        <v>6983</v>
      </c>
      <c r="F279" s="265" t="s">
        <v>7538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7534</v>
      </c>
      <c r="B280" s="257" t="s">
        <v>7535</v>
      </c>
      <c r="C280" s="258" t="s">
        <v>7545</v>
      </c>
      <c r="D280" s="261" t="s">
        <v>7546</v>
      </c>
      <c r="E280" s="262" t="s">
        <v>6983</v>
      </c>
      <c r="F280" s="265" t="s">
        <v>7538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7534</v>
      </c>
      <c r="B281" s="257" t="s">
        <v>7535</v>
      </c>
      <c r="C281" s="258" t="s">
        <v>7547</v>
      </c>
      <c r="D281" s="261" t="s">
        <v>7548</v>
      </c>
      <c r="E281" s="262" t="s">
        <v>6983</v>
      </c>
      <c r="F281" s="265" t="s">
        <v>7538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7534</v>
      </c>
      <c r="B282" s="257" t="s">
        <v>7535</v>
      </c>
      <c r="C282" s="258" t="s">
        <v>7549</v>
      </c>
      <c r="D282" s="261" t="s">
        <v>7550</v>
      </c>
      <c r="E282" s="262" t="s">
        <v>6983</v>
      </c>
      <c r="F282" s="265" t="s">
        <v>7538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7534</v>
      </c>
      <c r="B283" s="257" t="s">
        <v>7535</v>
      </c>
      <c r="C283" s="258" t="s">
        <v>7551</v>
      </c>
      <c r="D283" s="261" t="s">
        <v>7552</v>
      </c>
      <c r="E283" s="262" t="s">
        <v>7079</v>
      </c>
      <c r="F283" s="265" t="s">
        <v>7553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7534</v>
      </c>
      <c r="B284" s="257" t="s">
        <v>7535</v>
      </c>
      <c r="C284" s="258" t="s">
        <v>7554</v>
      </c>
      <c r="D284" s="261" t="s">
        <v>7555</v>
      </c>
      <c r="E284" s="262" t="s">
        <v>7079</v>
      </c>
      <c r="F284" s="265" t="s">
        <v>7553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7534</v>
      </c>
      <c r="B285" s="257" t="s">
        <v>7535</v>
      </c>
      <c r="C285" s="258" t="s">
        <v>7556</v>
      </c>
      <c r="D285" s="261" t="s">
        <v>7557</v>
      </c>
      <c r="E285" s="262" t="s">
        <v>6983</v>
      </c>
      <c r="F285" s="265" t="s">
        <v>7553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7534</v>
      </c>
      <c r="B286" s="257" t="s">
        <v>7535</v>
      </c>
      <c r="C286" s="258" t="s">
        <v>7558</v>
      </c>
      <c r="D286" s="261" t="s">
        <v>7559</v>
      </c>
      <c r="E286" s="262" t="s">
        <v>7012</v>
      </c>
      <c r="F286" s="265" t="s">
        <v>7553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7534</v>
      </c>
      <c r="B287" s="257" t="s">
        <v>7535</v>
      </c>
      <c r="C287" s="258" t="s">
        <v>7560</v>
      </c>
      <c r="D287" s="261" t="s">
        <v>7561</v>
      </c>
      <c r="E287" s="262" t="s">
        <v>7012</v>
      </c>
      <c r="F287" s="265" t="s">
        <v>7553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7534</v>
      </c>
      <c r="B288" s="257" t="s">
        <v>7535</v>
      </c>
      <c r="C288" s="258" t="s">
        <v>7562</v>
      </c>
      <c r="D288" s="261" t="s">
        <v>7563</v>
      </c>
      <c r="E288" s="262" t="s">
        <v>7012</v>
      </c>
      <c r="F288" s="265" t="s">
        <v>7553</v>
      </c>
      <c r="G288" s="268">
        <f>IF(COUNTIF(H288:AU288,"&lt;&gt;")=0,"",SUMPRODUCT(((Recommendations[ImplStatus]="Implemented")+(Recommendations[ImplStatus]="Compensated"))*ISNUMBER(MATCH(Recommendations[Id],H288:AU288,0)))/COUNTIF(H288:AU288,"&lt;&gt;"))</f>
        <v>0</v>
      </c>
      <c r="H288" s="269" t="s">
        <v>276</v>
      </c>
      <c r="I288" s="269" t="s">
        <v>318</v>
      </c>
      <c r="J288" s="269" t="s">
        <v>1427</v>
      </c>
      <c r="K288" s="269" t="s">
        <v>1435</v>
      </c>
      <c r="L288" s="269" t="s">
        <v>1570</v>
      </c>
      <c r="M288" s="269" t="s">
        <v>1646</v>
      </c>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7534</v>
      </c>
      <c r="B289" s="257" t="s">
        <v>7535</v>
      </c>
      <c r="C289" s="258" t="s">
        <v>7564</v>
      </c>
      <c r="D289" s="261" t="s">
        <v>7565</v>
      </c>
      <c r="E289" s="262" t="s">
        <v>7012</v>
      </c>
      <c r="F289" s="265" t="s">
        <v>7553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7534</v>
      </c>
      <c r="B290" s="257" t="s">
        <v>7535</v>
      </c>
      <c r="C290" s="258" t="s">
        <v>7566</v>
      </c>
      <c r="D290" s="261" t="s">
        <v>7567</v>
      </c>
      <c r="E290" s="262" t="s">
        <v>6983</v>
      </c>
      <c r="F290" s="265" t="s">
        <v>7553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7534</v>
      </c>
      <c r="B291" s="257" t="s">
        <v>7535</v>
      </c>
      <c r="C291" s="258" t="s">
        <v>7568</v>
      </c>
      <c r="D291" s="261" t="s">
        <v>7569</v>
      </c>
      <c r="E291" s="262" t="s">
        <v>7012</v>
      </c>
      <c r="F291" s="265" t="s">
        <v>7570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7534</v>
      </c>
      <c r="B292" s="257" t="s">
        <v>7535</v>
      </c>
      <c r="C292" s="258" t="s">
        <v>7571</v>
      </c>
      <c r="D292" s="261" t="s">
        <v>7572</v>
      </c>
      <c r="E292" s="262" t="s">
        <v>7012</v>
      </c>
      <c r="F292" s="265" t="s">
        <v>7570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7534</v>
      </c>
      <c r="B293" s="257" t="s">
        <v>7535</v>
      </c>
      <c r="C293" s="258" t="s">
        <v>7573</v>
      </c>
      <c r="D293" s="261" t="s">
        <v>7574</v>
      </c>
      <c r="E293" s="262" t="s">
        <v>7262</v>
      </c>
      <c r="F293" s="265" t="s">
        <v>7553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7534</v>
      </c>
      <c r="B294" s="257" t="s">
        <v>7535</v>
      </c>
      <c r="C294" s="258" t="s">
        <v>7575</v>
      </c>
      <c r="D294" s="261" t="s">
        <v>7576</v>
      </c>
      <c r="E294" s="262" t="s">
        <v>7262</v>
      </c>
      <c r="F294" s="265" t="s">
        <v>7553</v>
      </c>
      <c r="G294" s="268">
        <f>IF(COUNTIF(H294:AU294,"&lt;&gt;")=0,"",SUMPRODUCT(((Recommendations[ImplStatus]="Implemented")+(Recommendations[ImplStatus]="Compensated"))*ISNUMBER(MATCH(Recommendations[Id],H294:AU294,0)))/COUNTIF(H294:AU294,"&lt;&gt;"))</f>
        <v>0</v>
      </c>
      <c r="H294" s="269" t="s">
        <v>1929</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7534</v>
      </c>
      <c r="B295" s="257" t="s">
        <v>7535</v>
      </c>
      <c r="C295" s="258" t="s">
        <v>7577</v>
      </c>
      <c r="D295" s="261" t="s">
        <v>7578</v>
      </c>
      <c r="E295" s="262" t="s">
        <v>7079</v>
      </c>
      <c r="F295" s="265" t="s">
        <v>7553</v>
      </c>
      <c r="G295" s="268">
        <f>IF(COUNTIF(H295:AU295,"&lt;&gt;")=0,"",SUMPRODUCT(((Recommendations[ImplStatus]="Implemented")+(Recommendations[ImplStatus]="Compensated"))*ISNUMBER(MATCH(Recommendations[Id],H295:AU295,0)))/COUNTIF(H295:AU295,"&lt;&gt;"))</f>
        <v>0</v>
      </c>
      <c r="H295" s="269" t="s">
        <v>18</v>
      </c>
      <c r="I295" s="269" t="s">
        <v>31</v>
      </c>
      <c r="J295" s="269" t="s">
        <v>37</v>
      </c>
      <c r="K295" s="269" t="s">
        <v>43</v>
      </c>
      <c r="L295" s="269" t="s">
        <v>49</v>
      </c>
      <c r="M295" s="269" t="s">
        <v>55</v>
      </c>
      <c r="N295" s="269" t="s">
        <v>62</v>
      </c>
      <c r="O295" s="269" t="s">
        <v>287</v>
      </c>
      <c r="P295" s="269" t="s">
        <v>360</v>
      </c>
      <c r="Q295" s="269" t="s">
        <v>430</v>
      </c>
      <c r="R295" s="269" t="s">
        <v>517</v>
      </c>
      <c r="S295" s="269" t="s">
        <v>1844</v>
      </c>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7534</v>
      </c>
      <c r="B296" s="257" t="s">
        <v>7535</v>
      </c>
      <c r="C296" s="258" t="s">
        <v>7579</v>
      </c>
      <c r="D296" s="261" t="s">
        <v>7580</v>
      </c>
      <c r="E296" s="262" t="s">
        <v>7079</v>
      </c>
      <c r="F296" s="265" t="s">
        <v>7553</v>
      </c>
      <c r="G296" s="268">
        <f>IF(COUNTIF(H296:AU296,"&lt;&gt;")=0,"",SUMPRODUCT(((Recommendations[ImplStatus]="Implemented")+(Recommendations[ImplStatus]="Compensated"))*ISNUMBER(MATCH(Recommendations[Id],H296:AU296,0)))/COUNTIF(H296:AU296,"&lt;&gt;"))</f>
        <v>0</v>
      </c>
      <c r="H296" s="269" t="s">
        <v>69</v>
      </c>
      <c r="I296" s="269" t="s">
        <v>75</v>
      </c>
      <c r="J296" s="269" t="s">
        <v>81</v>
      </c>
      <c r="K296" s="269" t="s">
        <v>88</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7534</v>
      </c>
      <c r="B297" s="257" t="s">
        <v>7535</v>
      </c>
      <c r="C297" s="258" t="s">
        <v>7581</v>
      </c>
      <c r="D297" s="261" t="s">
        <v>7582</v>
      </c>
      <c r="E297" s="262" t="s">
        <v>6983</v>
      </c>
      <c r="F297" s="265" t="s">
        <v>7553</v>
      </c>
      <c r="G297" s="268">
        <f>IF(COUNTIF(H297:AU297,"&lt;&gt;")=0,"",SUMPRODUCT(((Recommendations[ImplStatus]="Implemented")+(Recommendations[ImplStatus]="Compensated"))*ISNUMBER(MATCH(Recommendations[Id],H297:AU297,0)))/COUNTIF(H297:AU297,"&lt;&gt;"))</f>
        <v>0</v>
      </c>
      <c r="H297" s="269" t="s">
        <v>333</v>
      </c>
      <c r="I297" s="269" t="s">
        <v>1490</v>
      </c>
      <c r="J297" s="269" t="s">
        <v>1496</v>
      </c>
      <c r="K297" s="269" t="s">
        <v>1943</v>
      </c>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7534</v>
      </c>
      <c r="B298" s="257" t="s">
        <v>7535</v>
      </c>
      <c r="C298" s="258" t="s">
        <v>7583</v>
      </c>
      <c r="D298" s="261" t="s">
        <v>7584</v>
      </c>
      <c r="E298" s="262" t="s">
        <v>7079</v>
      </c>
      <c r="F298" s="265" t="s">
        <v>7553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7534</v>
      </c>
      <c r="B299" s="257" t="s">
        <v>7535</v>
      </c>
      <c r="C299" s="258" t="s">
        <v>7585</v>
      </c>
      <c r="D299" s="261" t="s">
        <v>7586</v>
      </c>
      <c r="E299" s="262" t="s">
        <v>7012</v>
      </c>
      <c r="F299" s="265" t="s">
        <v>7553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7534</v>
      </c>
      <c r="B300" s="257" t="s">
        <v>7535</v>
      </c>
      <c r="C300" s="258" t="s">
        <v>7587</v>
      </c>
      <c r="D300" s="261" t="s">
        <v>7588</v>
      </c>
      <c r="E300" s="262" t="s">
        <v>7079</v>
      </c>
      <c r="F300" s="265" t="s">
        <v>7553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7534</v>
      </c>
      <c r="B301" s="257" t="s">
        <v>7535</v>
      </c>
      <c r="C301" s="258" t="s">
        <v>7589</v>
      </c>
      <c r="D301" s="261" t="s">
        <v>7590</v>
      </c>
      <c r="E301" s="262" t="s">
        <v>7127</v>
      </c>
      <c r="F301" s="265" t="s">
        <v>7553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7534</v>
      </c>
      <c r="B302" s="257" t="s">
        <v>7535</v>
      </c>
      <c r="C302" s="258" t="s">
        <v>7591</v>
      </c>
      <c r="D302" s="261" t="s">
        <v>7592</v>
      </c>
      <c r="E302" s="262" t="s">
        <v>7127</v>
      </c>
      <c r="F302" s="265" t="s">
        <v>7553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7534</v>
      </c>
      <c r="B303" s="256" t="s">
        <v>3372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7534</v>
      </c>
      <c r="B304" s="257" t="s">
        <v>3372</v>
      </c>
      <c r="C304" s="258" t="s">
        <v>7593</v>
      </c>
      <c r="D304" s="261" t="s">
        <v>7594</v>
      </c>
      <c r="E304" s="262" t="s">
        <v>6983</v>
      </c>
      <c r="F304" s="265" t="s">
        <v>7595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7534</v>
      </c>
      <c r="B305" s="257" t="s">
        <v>3372</v>
      </c>
      <c r="C305" s="258" t="s">
        <v>7596</v>
      </c>
      <c r="D305" s="261" t="s">
        <v>7597</v>
      </c>
      <c r="E305" s="262" t="s">
        <v>6983</v>
      </c>
      <c r="F305" s="265" t="s">
        <v>7595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7534</v>
      </c>
      <c r="B306" s="257" t="s">
        <v>3372</v>
      </c>
      <c r="C306" s="258" t="s">
        <v>7598</v>
      </c>
      <c r="D306" s="261" t="s">
        <v>7599</v>
      </c>
      <c r="E306" s="262" t="s">
        <v>6983</v>
      </c>
      <c r="F306" s="265" t="s">
        <v>7595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7534</v>
      </c>
      <c r="B307" s="257" t="s">
        <v>3372</v>
      </c>
      <c r="C307" s="258" t="s">
        <v>7600</v>
      </c>
      <c r="D307" s="261" t="s">
        <v>7601</v>
      </c>
      <c r="E307" s="262" t="s">
        <v>6983</v>
      </c>
      <c r="F307" s="265" t="s">
        <v>7595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7534</v>
      </c>
      <c r="B308" s="257" t="s">
        <v>3372</v>
      </c>
      <c r="C308" s="258" t="s">
        <v>7602</v>
      </c>
      <c r="D308" s="261" t="s">
        <v>7603</v>
      </c>
      <c r="E308" s="262" t="s">
        <v>7079</v>
      </c>
      <c r="F308" s="265" t="s">
        <v>7595</v>
      </c>
      <c r="G308" s="268">
        <f>IF(COUNTIF(H308:AU308,"&lt;&gt;")=0,"",SUMPRODUCT(((Recommendations[ImplStatus]="Implemented")+(Recommendations[ImplStatus]="Compensated"))*ISNUMBER(MATCH(Recommendations[Id],H308:AU308,0)))/COUNTIF(H308:AU308,"&lt;&gt;"))</f>
        <v>0</v>
      </c>
      <c r="H308" s="269" t="s">
        <v>591</v>
      </c>
      <c r="I308" s="269" t="s">
        <v>598</v>
      </c>
      <c r="J308" s="269" t="s">
        <v>605</v>
      </c>
      <c r="K308" s="269" t="s">
        <v>612</v>
      </c>
      <c r="L308" s="269" t="s">
        <v>619</v>
      </c>
      <c r="M308" s="269" t="s">
        <v>625</v>
      </c>
      <c r="N308" s="269" t="s">
        <v>632</v>
      </c>
      <c r="O308" s="269" t="s">
        <v>638</v>
      </c>
      <c r="P308" s="269" t="s">
        <v>912</v>
      </c>
      <c r="Q308" s="269" t="s">
        <v>2022</v>
      </c>
      <c r="R308" s="269" t="s">
        <v>2036</v>
      </c>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7534</v>
      </c>
      <c r="B309" s="257" t="s">
        <v>3372</v>
      </c>
      <c r="C309" s="258" t="s">
        <v>7604</v>
      </c>
      <c r="D309" s="261" t="s">
        <v>7605</v>
      </c>
      <c r="E309" s="262" t="s">
        <v>7079</v>
      </c>
      <c r="F309" s="265" t="s">
        <v>7595</v>
      </c>
      <c r="G309" s="268">
        <f>IF(COUNTIF(H309:AU309,"&lt;&gt;")=0,"",SUMPRODUCT(((Recommendations[ImplStatus]="Implemented")+(Recommendations[ImplStatus]="Compensated"))*ISNUMBER(MATCH(Recommendations[Id],H309:AU309,0)))/COUNTIF(H309:AU309,"&lt;&gt;"))</f>
        <v>0</v>
      </c>
      <c r="H309" s="269" t="s">
        <v>94</v>
      </c>
      <c r="I309" s="269" t="s">
        <v>111</v>
      </c>
      <c r="J309" s="269" t="s">
        <v>117</v>
      </c>
      <c r="K309" s="269" t="s">
        <v>150</v>
      </c>
      <c r="L309" s="269" t="s">
        <v>169</v>
      </c>
      <c r="M309" s="269" t="s">
        <v>184</v>
      </c>
      <c r="N309" s="269" t="s">
        <v>189</v>
      </c>
      <c r="O309" s="269" t="s">
        <v>194</v>
      </c>
      <c r="P309" s="269" t="s">
        <v>234</v>
      </c>
      <c r="Q309" s="269" t="s">
        <v>238</v>
      </c>
      <c r="R309" s="269" t="s">
        <v>250</v>
      </c>
      <c r="S309" s="269" t="s">
        <v>255</v>
      </c>
      <c r="T309" s="269" t="s">
        <v>265</v>
      </c>
      <c r="U309" s="269" t="s">
        <v>311</v>
      </c>
      <c r="V309" s="269" t="s">
        <v>476</v>
      </c>
      <c r="W309" s="269" t="s">
        <v>1187</v>
      </c>
      <c r="X309" s="269" t="s">
        <v>1199</v>
      </c>
      <c r="Y309" s="269" t="s">
        <v>1205</v>
      </c>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7534</v>
      </c>
      <c r="B310" s="257" t="s">
        <v>3372</v>
      </c>
      <c r="C310" s="258" t="s">
        <v>7606</v>
      </c>
      <c r="D310" s="261" t="s">
        <v>7607</v>
      </c>
      <c r="E310" s="262" t="s">
        <v>7079</v>
      </c>
      <c r="F310" s="265" t="s">
        <v>7595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7534</v>
      </c>
      <c r="B311" s="257" t="s">
        <v>3372</v>
      </c>
      <c r="C311" s="258" t="s">
        <v>7608</v>
      </c>
      <c r="D311" s="261" t="s">
        <v>7609</v>
      </c>
      <c r="E311" s="262" t="s">
        <v>7079</v>
      </c>
      <c r="F311" s="265" t="s">
        <v>7595</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7534</v>
      </c>
      <c r="B312" s="257" t="s">
        <v>3372</v>
      </c>
      <c r="C312" s="258" t="s">
        <v>7610</v>
      </c>
      <c r="D312" s="261" t="s">
        <v>7611</v>
      </c>
      <c r="E312" s="262" t="s">
        <v>7079</v>
      </c>
      <c r="F312" s="265" t="s">
        <v>7595</v>
      </c>
      <c r="G312" s="268">
        <f>IF(COUNTIF(H312:AU312,"&lt;&gt;")=0,"",SUMPRODUCT(((Recommendations[ImplStatus]="Implemented")+(Recommendations[ImplStatus]="Compensated"))*ISNUMBER(MATCH(Recommendations[Id],H312:AU312,0)))/COUNTIF(H312:AU312,"&lt;&gt;"))</f>
        <v>0</v>
      </c>
      <c r="H312" s="269" t="s">
        <v>281</v>
      </c>
      <c r="I312" s="269" t="s">
        <v>293</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7534</v>
      </c>
      <c r="B313" s="257" t="s">
        <v>3372</v>
      </c>
      <c r="C313" s="258" t="s">
        <v>7612</v>
      </c>
      <c r="D313" s="261" t="s">
        <v>7613</v>
      </c>
      <c r="E313" s="262" t="s">
        <v>7012</v>
      </c>
      <c r="F313" s="265" t="s">
        <v>7595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7534</v>
      </c>
      <c r="B314" s="257" t="s">
        <v>3372</v>
      </c>
      <c r="C314" s="258" t="s">
        <v>7614</v>
      </c>
      <c r="D314" s="261" t="s">
        <v>7615</v>
      </c>
      <c r="E314" s="262" t="s">
        <v>7012</v>
      </c>
      <c r="F314" s="265" t="s">
        <v>7595</v>
      </c>
      <c r="G314" s="268">
        <f>IF(COUNTIF(H314:AU314,"&lt;&gt;")=0,"",SUMPRODUCT(((Recommendations[ImplStatus]="Implemented")+(Recommendations[ImplStatus]="Compensated"))*ISNUMBER(MATCH(Recommendations[Id],H314:AU314,0)))/COUNTIF(H314:AU314,"&lt;&gt;"))</f>
        <v>0</v>
      </c>
      <c r="H314" s="269" t="s">
        <v>2116</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7534</v>
      </c>
      <c r="B315" s="257" t="s">
        <v>3372</v>
      </c>
      <c r="C315" s="258" t="s">
        <v>7616</v>
      </c>
      <c r="D315" s="261" t="s">
        <v>7617</v>
      </c>
      <c r="E315" s="262" t="s">
        <v>7012</v>
      </c>
      <c r="F315" s="265" t="s">
        <v>7595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7534</v>
      </c>
      <c r="B316" s="257" t="s">
        <v>3372</v>
      </c>
      <c r="C316" s="258" t="s">
        <v>7618</v>
      </c>
      <c r="D316" s="261" t="s">
        <v>7619</v>
      </c>
      <c r="E316" s="262" t="s">
        <v>7012</v>
      </c>
      <c r="F316" s="265" t="s">
        <v>7595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7534</v>
      </c>
      <c r="B317" s="257" t="s">
        <v>3372</v>
      </c>
      <c r="C317" s="258" t="s">
        <v>7620</v>
      </c>
      <c r="D317" s="261" t="s">
        <v>7621</v>
      </c>
      <c r="E317" s="262" t="s">
        <v>7079</v>
      </c>
      <c r="F317" s="265" t="s">
        <v>7553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7534</v>
      </c>
      <c r="B318" s="257" t="s">
        <v>3372</v>
      </c>
      <c r="C318" s="258" t="s">
        <v>7622</v>
      </c>
      <c r="D318" s="261" t="s">
        <v>7623</v>
      </c>
      <c r="E318" s="262" t="s">
        <v>7127</v>
      </c>
      <c r="F318" s="265" t="s">
        <v>7553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7534</v>
      </c>
      <c r="B319" s="257" t="s">
        <v>3372</v>
      </c>
      <c r="C319" s="258" t="s">
        <v>7624</v>
      </c>
      <c r="D319" s="261" t="s">
        <v>7625</v>
      </c>
      <c r="E319" s="262" t="s">
        <v>7127</v>
      </c>
      <c r="F319" s="265" t="s">
        <v>7553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7534</v>
      </c>
      <c r="B320" s="256" t="s">
        <v>7626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7534</v>
      </c>
      <c r="B321" s="257" t="s">
        <v>7626</v>
      </c>
      <c r="C321" s="258" t="s">
        <v>7627</v>
      </c>
      <c r="D321" s="261" t="s">
        <v>7628</v>
      </c>
      <c r="E321" s="262" t="s">
        <v>7012</v>
      </c>
      <c r="F321" s="265" t="s">
        <v>7629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7534</v>
      </c>
      <c r="B322" s="257" t="s">
        <v>7626</v>
      </c>
      <c r="C322" s="258" t="s">
        <v>7630</v>
      </c>
      <c r="D322" s="261" t="s">
        <v>7631</v>
      </c>
      <c r="E322" s="262" t="s">
        <v>7012</v>
      </c>
      <c r="F322" s="265" t="s">
        <v>7629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7534</v>
      </c>
      <c r="B323" s="257" t="s">
        <v>7626</v>
      </c>
      <c r="C323" s="258" t="s">
        <v>7632</v>
      </c>
      <c r="D323" s="261" t="s">
        <v>7633</v>
      </c>
      <c r="E323" s="262" t="s">
        <v>7012</v>
      </c>
      <c r="F323" s="265" t="s">
        <v>7629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7534</v>
      </c>
      <c r="B324" s="257" t="s">
        <v>7626</v>
      </c>
      <c r="C324" s="258" t="s">
        <v>7634</v>
      </c>
      <c r="D324" s="261" t="s">
        <v>7635</v>
      </c>
      <c r="E324" s="262" t="s">
        <v>7012</v>
      </c>
      <c r="F324" s="265" t="s">
        <v>7629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7534</v>
      </c>
      <c r="B325" s="257" t="s">
        <v>7626</v>
      </c>
      <c r="C325" s="258" t="s">
        <v>7636</v>
      </c>
      <c r="D325" s="261" t="s">
        <v>7637</v>
      </c>
      <c r="E325" s="262" t="s">
        <v>7012</v>
      </c>
      <c r="F325" s="265" t="s">
        <v>7629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7534</v>
      </c>
      <c r="B326" s="257" t="s">
        <v>7626</v>
      </c>
      <c r="C326" s="258" t="s">
        <v>7638</v>
      </c>
      <c r="D326" s="261" t="s">
        <v>7639</v>
      </c>
      <c r="E326" s="262" t="s">
        <v>7012</v>
      </c>
      <c r="F326" s="265" t="s">
        <v>7629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7534</v>
      </c>
      <c r="B327" s="257" t="s">
        <v>7626</v>
      </c>
      <c r="C327" s="258" t="s">
        <v>7640</v>
      </c>
      <c r="D327" s="261" t="s">
        <v>7641</v>
      </c>
      <c r="E327" s="262" t="s">
        <v>7012</v>
      </c>
      <c r="F327" s="265" t="s">
        <v>7629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7534</v>
      </c>
      <c r="B328" s="257" t="s">
        <v>7626</v>
      </c>
      <c r="C328" s="258" t="s">
        <v>7642</v>
      </c>
      <c r="D328" s="261" t="s">
        <v>7643</v>
      </c>
      <c r="E328" s="262" t="s">
        <v>7012</v>
      </c>
      <c r="F328" s="265" t="s">
        <v>7629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7534</v>
      </c>
      <c r="B329" s="257" t="s">
        <v>7626</v>
      </c>
      <c r="C329" s="258" t="s">
        <v>7644</v>
      </c>
      <c r="D329" s="261" t="s">
        <v>7645</v>
      </c>
      <c r="E329" s="262" t="s">
        <v>7012</v>
      </c>
      <c r="F329" s="265" t="s">
        <v>7629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7534</v>
      </c>
      <c r="B330" s="257" t="s">
        <v>7626</v>
      </c>
      <c r="C330" s="258" t="s">
        <v>7646</v>
      </c>
      <c r="D330" s="261" t="s">
        <v>7647</v>
      </c>
      <c r="E330" s="262" t="s">
        <v>7012</v>
      </c>
      <c r="F330" s="265" t="s">
        <v>7629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7534</v>
      </c>
      <c r="B331" s="257" t="s">
        <v>7626</v>
      </c>
      <c r="C331" s="258" t="s">
        <v>7648</v>
      </c>
      <c r="D331" s="261" t="s">
        <v>7649</v>
      </c>
      <c r="E331" s="262" t="s">
        <v>7012</v>
      </c>
      <c r="F331" s="265" t="s">
        <v>7629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7534</v>
      </c>
      <c r="B332" s="257" t="s">
        <v>7626</v>
      </c>
      <c r="C332" s="258" t="s">
        <v>7650</v>
      </c>
      <c r="D332" s="261" t="s">
        <v>7651</v>
      </c>
      <c r="E332" s="262" t="s">
        <v>7012</v>
      </c>
      <c r="F332" s="265" t="s">
        <v>7629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7534</v>
      </c>
      <c r="B333" s="257" t="s">
        <v>7626</v>
      </c>
      <c r="C333" s="258" t="s">
        <v>7652</v>
      </c>
      <c r="D333" s="261" t="s">
        <v>7653</v>
      </c>
      <c r="E333" s="262" t="s">
        <v>7012</v>
      </c>
      <c r="F333" s="265" t="s">
        <v>7629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7534</v>
      </c>
      <c r="B334" s="257" t="s">
        <v>7626</v>
      </c>
      <c r="C334" s="258" t="s">
        <v>7654</v>
      </c>
      <c r="D334" s="261" t="s">
        <v>7655</v>
      </c>
      <c r="E334" s="262" t="s">
        <v>7012</v>
      </c>
      <c r="F334" s="265" t="s">
        <v>7629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7534</v>
      </c>
      <c r="B335" s="257" t="s">
        <v>7626</v>
      </c>
      <c r="C335" s="258" t="s">
        <v>7656</v>
      </c>
      <c r="D335" s="261" t="s">
        <v>7657</v>
      </c>
      <c r="E335" s="262" t="s">
        <v>7012</v>
      </c>
      <c r="F335" s="265" t="s">
        <v>7629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7534</v>
      </c>
      <c r="B336" s="257" t="s">
        <v>7626</v>
      </c>
      <c r="C336" s="258" t="s">
        <v>7658</v>
      </c>
      <c r="D336" s="261" t="s">
        <v>7659</v>
      </c>
      <c r="E336" s="262" t="s">
        <v>7127</v>
      </c>
      <c r="F336" s="265" t="s">
        <v>7629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7534</v>
      </c>
      <c r="B337" s="257" t="s">
        <v>7626</v>
      </c>
      <c r="C337" s="258" t="s">
        <v>7660</v>
      </c>
      <c r="D337" s="261" t="s">
        <v>7661</v>
      </c>
      <c r="E337" s="262" t="s">
        <v>7127</v>
      </c>
      <c r="F337" s="265" t="s">
        <v>7629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7534</v>
      </c>
      <c r="B338" s="257" t="s">
        <v>7626</v>
      </c>
      <c r="C338" s="258" t="s">
        <v>7662</v>
      </c>
      <c r="D338" s="261" t="s">
        <v>7663</v>
      </c>
      <c r="E338" s="262" t="s">
        <v>7012</v>
      </c>
      <c r="F338" s="265" t="s">
        <v>7629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7534</v>
      </c>
      <c r="B339" s="257" t="s">
        <v>7626</v>
      </c>
      <c r="C339" s="258" t="s">
        <v>7664</v>
      </c>
      <c r="D339" s="261" t="s">
        <v>7665</v>
      </c>
      <c r="E339" s="262" t="s">
        <v>7012</v>
      </c>
      <c r="F339" s="265" t="s">
        <v>7629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7534</v>
      </c>
      <c r="B340" s="256" t="s">
        <v>7666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7534</v>
      </c>
      <c r="B341" s="257" t="s">
        <v>7666</v>
      </c>
      <c r="C341" s="258" t="s">
        <v>7667</v>
      </c>
      <c r="D341" s="261" t="s">
        <v>7668</v>
      </c>
      <c r="E341" s="262" t="s">
        <v>6983</v>
      </c>
      <c r="F341" s="265" t="s">
        <v>7553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7534</v>
      </c>
      <c r="B342" s="257" t="s">
        <v>7666</v>
      </c>
      <c r="C342" s="258" t="s">
        <v>7669</v>
      </c>
      <c r="D342" s="261" t="s">
        <v>7670</v>
      </c>
      <c r="E342" s="262" t="s">
        <v>6983</v>
      </c>
      <c r="F342" s="265" t="s">
        <v>7553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7534</v>
      </c>
      <c r="B343" s="257" t="s">
        <v>7666</v>
      </c>
      <c r="C343" s="258" t="s">
        <v>7671</v>
      </c>
      <c r="D343" s="261" t="s">
        <v>7672</v>
      </c>
      <c r="E343" s="262" t="s">
        <v>7079</v>
      </c>
      <c r="F343" s="265" t="s">
        <v>7673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7534</v>
      </c>
      <c r="B344" s="257" t="s">
        <v>7666</v>
      </c>
      <c r="C344" s="258" t="s">
        <v>7674</v>
      </c>
      <c r="D344" s="261" t="s">
        <v>7675</v>
      </c>
      <c r="E344" s="262" t="s">
        <v>7012</v>
      </c>
      <c r="F344" s="265" t="s">
        <v>7673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7534</v>
      </c>
      <c r="B345" s="257" t="s">
        <v>7666</v>
      </c>
      <c r="C345" s="258" t="s">
        <v>7676</v>
      </c>
      <c r="D345" s="261" t="s">
        <v>7677</v>
      </c>
      <c r="E345" s="262" t="s">
        <v>7012</v>
      </c>
      <c r="F345" s="265" t="s">
        <v>7673</v>
      </c>
      <c r="G345" s="268">
        <f>IF(COUNTIF(H345:AU345,"&lt;&gt;")=0,"",SUMPRODUCT(((Recommendations[ImplStatus]="Implemented")+(Recommendations[ImplStatus]="Compensated"))*ISNUMBER(MATCH(Recommendations[Id],H345:AU345,0)))/COUNTIF(H345:AU345,"&lt;&gt;"))</f>
        <v>0</v>
      </c>
      <c r="H345" s="269" t="s">
        <v>100</v>
      </c>
      <c r="I345" s="269" t="s">
        <v>106</v>
      </c>
      <c r="J345" s="269" t="s">
        <v>129</v>
      </c>
      <c r="K345" s="269" t="s">
        <v>135</v>
      </c>
      <c r="L345" s="269" t="s">
        <v>141</v>
      </c>
      <c r="M345" s="269" t="s">
        <v>146</v>
      </c>
      <c r="N345" s="269" t="s">
        <v>198</v>
      </c>
      <c r="O345" s="269" t="s">
        <v>204</v>
      </c>
      <c r="P345" s="269" t="s">
        <v>210</v>
      </c>
      <c r="Q345" s="269" t="s">
        <v>215</v>
      </c>
      <c r="R345" s="269" t="s">
        <v>220</v>
      </c>
      <c r="S345" s="269" t="s">
        <v>226</v>
      </c>
      <c r="T345" s="269" t="s">
        <v>230</v>
      </c>
      <c r="U345" s="269" t="s">
        <v>411</v>
      </c>
      <c r="V345" s="269" t="s">
        <v>416</v>
      </c>
      <c r="W345" s="269" t="s">
        <v>423</v>
      </c>
      <c r="X345" s="269" t="s">
        <v>437</v>
      </c>
      <c r="Y345" s="269" t="s">
        <v>443</v>
      </c>
      <c r="Z345" s="269" t="s">
        <v>450</v>
      </c>
      <c r="AA345" s="269" t="s">
        <v>470</v>
      </c>
      <c r="AB345" s="269" t="s">
        <v>482</v>
      </c>
      <c r="AC345" s="269" t="s">
        <v>1046</v>
      </c>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7534</v>
      </c>
      <c r="B346" s="257" t="s">
        <v>7666</v>
      </c>
      <c r="C346" s="258" t="s">
        <v>7678</v>
      </c>
      <c r="D346" s="261" t="s">
        <v>7679</v>
      </c>
      <c r="E346" s="262" t="s">
        <v>7012</v>
      </c>
      <c r="F346" s="265" t="s">
        <v>7673</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7534</v>
      </c>
      <c r="B347" s="257" t="s">
        <v>7666</v>
      </c>
      <c r="C347" s="258" t="s">
        <v>7680</v>
      </c>
      <c r="D347" s="261" t="s">
        <v>7681</v>
      </c>
      <c r="E347" s="262" t="s">
        <v>7012</v>
      </c>
      <c r="F347" s="265" t="s">
        <v>7673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7534</v>
      </c>
      <c r="B348" s="257" t="s">
        <v>7666</v>
      </c>
      <c r="C348" s="258" t="s">
        <v>7682</v>
      </c>
      <c r="D348" s="261" t="s">
        <v>7683</v>
      </c>
      <c r="E348" s="262" t="s">
        <v>7012</v>
      </c>
      <c r="F348" s="265" t="s">
        <v>7673</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7534</v>
      </c>
      <c r="B349" s="257" t="s">
        <v>7666</v>
      </c>
      <c r="C349" s="258" t="s">
        <v>7684</v>
      </c>
      <c r="D349" s="261" t="s">
        <v>7685</v>
      </c>
      <c r="E349" s="262" t="s">
        <v>7012</v>
      </c>
      <c r="F349" s="265" t="s">
        <v>7673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7534</v>
      </c>
      <c r="B350" s="257" t="s">
        <v>7666</v>
      </c>
      <c r="C350" s="258" t="s">
        <v>7686</v>
      </c>
      <c r="D350" s="261" t="s">
        <v>7687</v>
      </c>
      <c r="E350" s="262" t="s">
        <v>6983</v>
      </c>
      <c r="F350" s="265" t="s">
        <v>7673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7534</v>
      </c>
      <c r="B351" s="257" t="s">
        <v>7666</v>
      </c>
      <c r="C351" s="258" t="s">
        <v>7688</v>
      </c>
      <c r="D351" s="261" t="s">
        <v>7689</v>
      </c>
      <c r="E351" s="262" t="s">
        <v>6983</v>
      </c>
      <c r="F351" s="265" t="s">
        <v>7673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7534</v>
      </c>
      <c r="B352" s="257" t="s">
        <v>7666</v>
      </c>
      <c r="C352" s="258" t="s">
        <v>7690</v>
      </c>
      <c r="D352" s="261" t="s">
        <v>7691</v>
      </c>
      <c r="E352" s="262" t="s">
        <v>6983</v>
      </c>
      <c r="F352" s="265" t="s">
        <v>7673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7534</v>
      </c>
      <c r="B353" s="257" t="s">
        <v>7666</v>
      </c>
      <c r="C353" s="258" t="s">
        <v>7692</v>
      </c>
      <c r="D353" s="261" t="s">
        <v>7693</v>
      </c>
      <c r="E353" s="262" t="s">
        <v>7079</v>
      </c>
      <c r="F353" s="265" t="s">
        <v>7553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7534</v>
      </c>
      <c r="B354" s="256" t="s">
        <v>7694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7534</v>
      </c>
      <c r="B355" s="257" t="s">
        <v>7694</v>
      </c>
      <c r="C355" s="258" t="s">
        <v>7695</v>
      </c>
      <c r="D355" s="261" t="s">
        <v>7696</v>
      </c>
      <c r="E355" s="262" t="s">
        <v>7079</v>
      </c>
      <c r="F355" s="265" t="s">
        <v>7697</v>
      </c>
      <c r="G355" s="268">
        <f>IF(COUNTIF(H355:AU355,"&lt;&gt;")=0,"",SUMPRODUCT(((Recommendations[ImplStatus]="Implemented")+(Recommendations[ImplStatus]="Compensated"))*ISNUMBER(MATCH(Recommendations[Id],H355:AU355,0)))/COUNTIF(H355:AU355,"&lt;&gt;"))</f>
        <v>0</v>
      </c>
      <c r="H355" s="269" t="s">
        <v>1555</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7534</v>
      </c>
      <c r="B356" s="257" t="s">
        <v>7694</v>
      </c>
      <c r="C356" s="258" t="s">
        <v>7698</v>
      </c>
      <c r="D356" s="261" t="s">
        <v>7699</v>
      </c>
      <c r="E356" s="262" t="s">
        <v>7079</v>
      </c>
      <c r="F356" s="265" t="s">
        <v>7697</v>
      </c>
      <c r="G356" s="268">
        <f>IF(COUNTIF(H356:AU356,"&lt;&gt;")=0,"",SUMPRODUCT(((Recommendations[ImplStatus]="Implemented")+(Recommendations[ImplStatus]="Compensated"))*ISNUMBER(MATCH(Recommendations[Id],H356:AU356,0)))/COUNTIF(H356:AU356,"&lt;&gt;"))</f>
        <v>0</v>
      </c>
      <c r="H356" s="269" t="s">
        <v>246</v>
      </c>
      <c r="I356" s="269" t="s">
        <v>299</v>
      </c>
      <c r="J356" s="269" t="s">
        <v>305</v>
      </c>
      <c r="K356" s="269" t="s">
        <v>556</v>
      </c>
      <c r="L356" s="269" t="s">
        <v>563</v>
      </c>
      <c r="M356" s="269" t="s">
        <v>734</v>
      </c>
      <c r="N356" s="269" t="s">
        <v>742</v>
      </c>
      <c r="O356" s="269" t="s">
        <v>748</v>
      </c>
      <c r="P356" s="269" t="s">
        <v>753</v>
      </c>
      <c r="Q356" s="269" t="s">
        <v>759</v>
      </c>
      <c r="R356" s="269" t="s">
        <v>764</v>
      </c>
      <c r="S356" s="269" t="s">
        <v>770</v>
      </c>
      <c r="T356" s="269" t="s">
        <v>775</v>
      </c>
      <c r="U356" s="269" t="s">
        <v>780</v>
      </c>
      <c r="V356" s="269" t="s">
        <v>785</v>
      </c>
      <c r="W356" s="269" t="s">
        <v>791</v>
      </c>
      <c r="X356" s="269" t="s">
        <v>796</v>
      </c>
      <c r="Y356" s="269" t="s">
        <v>802</v>
      </c>
      <c r="Z356" s="269" t="s">
        <v>807</v>
      </c>
      <c r="AA356" s="269" t="s">
        <v>812</v>
      </c>
      <c r="AB356" s="269" t="s">
        <v>817</v>
      </c>
      <c r="AC356" s="269" t="s">
        <v>823</v>
      </c>
      <c r="AD356" s="269" t="s">
        <v>828</v>
      </c>
      <c r="AE356" s="269" t="s">
        <v>833</v>
      </c>
      <c r="AF356" s="269" t="s">
        <v>838</v>
      </c>
      <c r="AG356" s="269" t="s">
        <v>843</v>
      </c>
      <c r="AH356" s="269" t="s">
        <v>849</v>
      </c>
      <c r="AI356" s="269" t="s">
        <v>855</v>
      </c>
      <c r="AJ356" s="269" t="s">
        <v>860</v>
      </c>
      <c r="AK356" s="269" t="s">
        <v>865</v>
      </c>
      <c r="AL356" s="269" t="s">
        <v>870</v>
      </c>
      <c r="AM356" s="269" t="s">
        <v>875</v>
      </c>
      <c r="AN356" s="269" t="s">
        <v>1219</v>
      </c>
      <c r="AO356" s="269" t="s">
        <v>1681</v>
      </c>
      <c r="AP356" s="269" t="s">
        <v>2064</v>
      </c>
      <c r="AQ356" s="269" t="s">
        <v>2071</v>
      </c>
      <c r="AR356" s="269"/>
      <c r="AS356" s="269"/>
      <c r="AT356" s="269"/>
      <c r="AU356" s="283"/>
    </row>
    <row r="357" spans="1:47" ht="60" customHeight="1" x14ac:dyDescent="0.35">
      <c r="A357" s="279" t="s">
        <v>7534</v>
      </c>
      <c r="B357" s="257" t="s">
        <v>7694</v>
      </c>
      <c r="C357" s="258" t="s">
        <v>7700</v>
      </c>
      <c r="D357" s="261" t="s">
        <v>7701</v>
      </c>
      <c r="E357" s="262" t="s">
        <v>7127</v>
      </c>
      <c r="F357" s="265" t="s">
        <v>7697</v>
      </c>
      <c r="G357" s="268">
        <f>IF(COUNTIF(H357:AU357,"&lt;&gt;")=0,"",SUMPRODUCT(((Recommendations[ImplStatus]="Implemented")+(Recommendations[ImplStatus]="Compensated"))*ISNUMBER(MATCH(Recommendations[Id],H357:AU357,0)))/COUNTIF(H357:AU357,"&lt;&gt;"))</f>
        <v>0</v>
      </c>
      <c r="H357" s="269" t="s">
        <v>672</v>
      </c>
      <c r="I357" s="269" t="s">
        <v>679</v>
      </c>
      <c r="J357" s="269" t="s">
        <v>686</v>
      </c>
      <c r="K357" s="269" t="s">
        <v>693</v>
      </c>
      <c r="L357" s="269" t="s">
        <v>725</v>
      </c>
      <c r="M357" s="269" t="s">
        <v>729</v>
      </c>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7534</v>
      </c>
      <c r="B358" s="257" t="s">
        <v>7694</v>
      </c>
      <c r="C358" s="258" t="s">
        <v>7702</v>
      </c>
      <c r="D358" s="261" t="s">
        <v>7703</v>
      </c>
      <c r="E358" s="262" t="s">
        <v>7127</v>
      </c>
      <c r="F358" s="265" t="s">
        <v>7697</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7534</v>
      </c>
      <c r="B359" s="257" t="s">
        <v>7694</v>
      </c>
      <c r="C359" s="258" t="s">
        <v>7704</v>
      </c>
      <c r="D359" s="261" t="s">
        <v>7705</v>
      </c>
      <c r="E359" s="262" t="s">
        <v>7127</v>
      </c>
      <c r="F359" s="265" t="s">
        <v>7697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7534</v>
      </c>
      <c r="B360" s="257" t="s">
        <v>7694</v>
      </c>
      <c r="C360" s="258" t="s">
        <v>7706</v>
      </c>
      <c r="D360" s="261" t="s">
        <v>7707</v>
      </c>
      <c r="E360" s="262" t="s">
        <v>7079</v>
      </c>
      <c r="F360" s="265" t="s">
        <v>7697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7534</v>
      </c>
      <c r="B361" s="257" t="s">
        <v>7694</v>
      </c>
      <c r="C361" s="258" t="s">
        <v>7708</v>
      </c>
      <c r="D361" s="261" t="s">
        <v>7709</v>
      </c>
      <c r="E361" s="262" t="s">
        <v>7012</v>
      </c>
      <c r="F361" s="265" t="s">
        <v>7697</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7534</v>
      </c>
      <c r="B362" s="257" t="s">
        <v>7694</v>
      </c>
      <c r="C362" s="258" t="s">
        <v>7710</v>
      </c>
      <c r="D362" s="261" t="s">
        <v>7711</v>
      </c>
      <c r="E362" s="262" t="s">
        <v>7127</v>
      </c>
      <c r="F362" s="265" t="s">
        <v>7697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7534</v>
      </c>
      <c r="B363" s="257" t="s">
        <v>7694</v>
      </c>
      <c r="C363" s="258" t="s">
        <v>7712</v>
      </c>
      <c r="D363" s="261" t="s">
        <v>7713</v>
      </c>
      <c r="E363" s="262" t="s">
        <v>7127</v>
      </c>
      <c r="F363" s="265" t="s">
        <v>7697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7534</v>
      </c>
      <c r="B364" s="257" t="s">
        <v>7694</v>
      </c>
      <c r="C364" s="258" t="s">
        <v>7714</v>
      </c>
      <c r="D364" s="261" t="s">
        <v>7715</v>
      </c>
      <c r="E364" s="262" t="s">
        <v>7127</v>
      </c>
      <c r="F364" s="265" t="s">
        <v>7697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7534</v>
      </c>
      <c r="B365" s="257" t="s">
        <v>7694</v>
      </c>
      <c r="C365" s="258" t="s">
        <v>7716</v>
      </c>
      <c r="D365" s="261" t="s">
        <v>7717</v>
      </c>
      <c r="E365" s="262" t="s">
        <v>7127</v>
      </c>
      <c r="F365" s="265" t="s">
        <v>7697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7534</v>
      </c>
      <c r="B366" s="257" t="s">
        <v>7694</v>
      </c>
      <c r="C366" s="258" t="s">
        <v>7718</v>
      </c>
      <c r="D366" s="261" t="s">
        <v>7719</v>
      </c>
      <c r="E366" s="262" t="s">
        <v>7127</v>
      </c>
      <c r="F366" s="265" t="s">
        <v>7697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7534</v>
      </c>
      <c r="B367" s="257" t="s">
        <v>7694</v>
      </c>
      <c r="C367" s="258" t="s">
        <v>7720</v>
      </c>
      <c r="D367" s="261" t="s">
        <v>7721</v>
      </c>
      <c r="E367" s="262" t="s">
        <v>7127</v>
      </c>
      <c r="F367" s="265" t="s">
        <v>7697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7534</v>
      </c>
      <c r="B368" s="257" t="s">
        <v>7694</v>
      </c>
      <c r="C368" s="258" t="s">
        <v>7722</v>
      </c>
      <c r="D368" s="261" t="s">
        <v>7723</v>
      </c>
      <c r="E368" s="262" t="s">
        <v>7127</v>
      </c>
      <c r="F368" s="265" t="s">
        <v>7697</v>
      </c>
      <c r="G368" s="268">
        <f>IF(COUNTIF(H368:AU368,"&lt;&gt;")=0,"",SUMPRODUCT(((Recommendations[ImplStatus]="Implemented")+(Recommendations[ImplStatus]="Compensated"))*ISNUMBER(MATCH(Recommendations[Id],H368:AU368,0)))/COUNTIF(H368:AU368,"&lt;&gt;"))</f>
        <v>0</v>
      </c>
      <c r="H368" s="269" t="s">
        <v>1746</v>
      </c>
      <c r="I368" s="269" t="s">
        <v>1752</v>
      </c>
      <c r="J368" s="269" t="s">
        <v>1760</v>
      </c>
      <c r="K368" s="269" t="s">
        <v>1764</v>
      </c>
      <c r="L368" s="269" t="s">
        <v>1770</v>
      </c>
      <c r="M368" s="269" t="s">
        <v>1774</v>
      </c>
      <c r="N368" s="269" t="s">
        <v>1778</v>
      </c>
      <c r="O368" s="269" t="s">
        <v>1782</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7534</v>
      </c>
      <c r="B369" s="257" t="s">
        <v>7694</v>
      </c>
      <c r="C369" s="258" t="s">
        <v>7724</v>
      </c>
      <c r="D369" s="261" t="s">
        <v>7725</v>
      </c>
      <c r="E369" s="262" t="s">
        <v>7127</v>
      </c>
      <c r="F369" s="265" t="s">
        <v>7697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7726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7726</v>
      </c>
      <c r="B371" s="256" t="s">
        <v>7727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7726</v>
      </c>
      <c r="B372" s="257" t="s">
        <v>7727</v>
      </c>
      <c r="C372" s="258" t="s">
        <v>7728</v>
      </c>
      <c r="D372" s="261" t="s">
        <v>7729</v>
      </c>
      <c r="E372" s="262" t="s">
        <v>6983</v>
      </c>
      <c r="F372" s="265" t="s">
        <v>7730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7726</v>
      </c>
      <c r="B373" s="257" t="s">
        <v>7727</v>
      </c>
      <c r="C373" s="258" t="s">
        <v>7731</v>
      </c>
      <c r="D373" s="261" t="s">
        <v>7732</v>
      </c>
      <c r="E373" s="262" t="s">
        <v>6983</v>
      </c>
      <c r="F373" s="265" t="s">
        <v>7733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7726</v>
      </c>
      <c r="B374" s="257" t="s">
        <v>7727</v>
      </c>
      <c r="C374" s="258" t="s">
        <v>7734</v>
      </c>
      <c r="D374" s="261" t="s">
        <v>7735</v>
      </c>
      <c r="E374" s="262" t="s">
        <v>7012</v>
      </c>
      <c r="F374" s="265" t="s">
        <v>7733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7726</v>
      </c>
      <c r="B375" s="257" t="s">
        <v>7727</v>
      </c>
      <c r="C375" s="258" t="s">
        <v>7736</v>
      </c>
      <c r="D375" s="261" t="s">
        <v>7737</v>
      </c>
      <c r="E375" s="262" t="s">
        <v>7012</v>
      </c>
      <c r="F375" s="265" t="s">
        <v>7733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7726</v>
      </c>
      <c r="B376" s="257" t="s">
        <v>7727</v>
      </c>
      <c r="C376" s="258" t="s">
        <v>7738</v>
      </c>
      <c r="D376" s="261" t="s">
        <v>7739</v>
      </c>
      <c r="E376" s="262" t="s">
        <v>7012</v>
      </c>
      <c r="F376" s="265" t="s">
        <v>7595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7726</v>
      </c>
      <c r="B377" s="257" t="s">
        <v>7727</v>
      </c>
      <c r="C377" s="258" t="s">
        <v>7740</v>
      </c>
      <c r="D377" s="261" t="s">
        <v>7741</v>
      </c>
      <c r="E377" s="262" t="s">
        <v>7079</v>
      </c>
      <c r="F377" s="265" t="s">
        <v>7553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7726</v>
      </c>
      <c r="B378" s="257" t="s">
        <v>7727</v>
      </c>
      <c r="C378" s="258" t="s">
        <v>7742</v>
      </c>
      <c r="D378" s="261" t="s">
        <v>7743</v>
      </c>
      <c r="E378" s="262" t="s">
        <v>7079</v>
      </c>
      <c r="F378" s="265" t="s">
        <v>7733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7726</v>
      </c>
      <c r="B379" s="257" t="s">
        <v>7727</v>
      </c>
      <c r="C379" s="258" t="s">
        <v>7744</v>
      </c>
      <c r="D379" s="261" t="s">
        <v>7745</v>
      </c>
      <c r="E379" s="262" t="s">
        <v>7079</v>
      </c>
      <c r="F379" s="265" t="s">
        <v>7730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7726</v>
      </c>
      <c r="B380" s="257" t="s">
        <v>7727</v>
      </c>
      <c r="C380" s="258" t="s">
        <v>7746</v>
      </c>
      <c r="D380" s="261" t="s">
        <v>7747</v>
      </c>
      <c r="E380" s="262" t="s">
        <v>7079</v>
      </c>
      <c r="F380" s="265" t="s">
        <v>7730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7726</v>
      </c>
      <c r="B381" s="257" t="s">
        <v>7727</v>
      </c>
      <c r="C381" s="258" t="s">
        <v>7748</v>
      </c>
      <c r="D381" s="261" t="s">
        <v>7749</v>
      </c>
      <c r="E381" s="262" t="s">
        <v>7079</v>
      </c>
      <c r="F381" s="265" t="s">
        <v>7730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7726</v>
      </c>
      <c r="B382" s="257" t="s">
        <v>7727</v>
      </c>
      <c r="C382" s="258" t="s">
        <v>7750</v>
      </c>
      <c r="D382" s="261" t="s">
        <v>7751</v>
      </c>
      <c r="E382" s="262" t="s">
        <v>7127</v>
      </c>
      <c r="F382" s="265" t="s">
        <v>7730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7726</v>
      </c>
      <c r="B383" s="257" t="s">
        <v>7727</v>
      </c>
      <c r="C383" s="258" t="s">
        <v>7752</v>
      </c>
      <c r="D383" s="261" t="s">
        <v>7753</v>
      </c>
      <c r="E383" s="262" t="s">
        <v>7127</v>
      </c>
      <c r="F383" s="265" t="s">
        <v>7730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7726</v>
      </c>
      <c r="B384" s="257" t="s">
        <v>7727</v>
      </c>
      <c r="C384" s="258" t="s">
        <v>7754</v>
      </c>
      <c r="D384" s="261" t="s">
        <v>7755</v>
      </c>
      <c r="E384" s="262" t="s">
        <v>7127</v>
      </c>
      <c r="F384" s="265" t="s">
        <v>7730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7726</v>
      </c>
      <c r="B385" s="257" t="s">
        <v>7727</v>
      </c>
      <c r="C385" s="258" t="s">
        <v>7756</v>
      </c>
      <c r="D385" s="261" t="s">
        <v>7757</v>
      </c>
      <c r="E385" s="262" t="s">
        <v>7079</v>
      </c>
      <c r="F385" s="265" t="s">
        <v>7730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7726</v>
      </c>
      <c r="B386" s="256" t="s">
        <v>7758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7726</v>
      </c>
      <c r="B387" s="257" t="s">
        <v>7758</v>
      </c>
      <c r="C387" s="258" t="s">
        <v>7759</v>
      </c>
      <c r="D387" s="261" t="s">
        <v>7760</v>
      </c>
      <c r="E387" s="262" t="s">
        <v>6983</v>
      </c>
      <c r="F387" s="265" t="s">
        <v>7761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7726</v>
      </c>
      <c r="B388" s="257" t="s">
        <v>7758</v>
      </c>
      <c r="C388" s="258" t="s">
        <v>7762</v>
      </c>
      <c r="D388" s="261" t="s">
        <v>7763</v>
      </c>
      <c r="E388" s="262" t="s">
        <v>6983</v>
      </c>
      <c r="F388" s="265" t="s">
        <v>7761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7726</v>
      </c>
      <c r="B389" s="257" t="s">
        <v>7758</v>
      </c>
      <c r="C389" s="258" t="s">
        <v>7764</v>
      </c>
      <c r="D389" s="261" t="s">
        <v>7765</v>
      </c>
      <c r="E389" s="262" t="s">
        <v>7262</v>
      </c>
      <c r="F389" s="265" t="s">
        <v>7761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7726</v>
      </c>
      <c r="B390" s="257" t="s">
        <v>7758</v>
      </c>
      <c r="C390" s="258" t="s">
        <v>7766</v>
      </c>
      <c r="D390" s="261" t="s">
        <v>7767</v>
      </c>
      <c r="E390" s="262" t="s">
        <v>7079</v>
      </c>
      <c r="F390" s="265" t="s">
        <v>7761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7726</v>
      </c>
      <c r="B391" s="257" t="s">
        <v>7758</v>
      </c>
      <c r="C391" s="258" t="s">
        <v>7768</v>
      </c>
      <c r="D391" s="261" t="s">
        <v>7769</v>
      </c>
      <c r="E391" s="262" t="s">
        <v>7262</v>
      </c>
      <c r="F391" s="265" t="s">
        <v>7761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7726</v>
      </c>
      <c r="B392" s="257" t="s">
        <v>7758</v>
      </c>
      <c r="C392" s="258" t="s">
        <v>7770</v>
      </c>
      <c r="D392" s="261" t="s">
        <v>7771</v>
      </c>
      <c r="E392" s="262" t="s">
        <v>7012</v>
      </c>
      <c r="F392" s="265" t="s">
        <v>7761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7726</v>
      </c>
      <c r="B393" s="257" t="s">
        <v>7758</v>
      </c>
      <c r="C393" s="258" t="s">
        <v>7772</v>
      </c>
      <c r="D393" s="261" t="s">
        <v>7773</v>
      </c>
      <c r="E393" s="262" t="s">
        <v>7012</v>
      </c>
      <c r="F393" s="265" t="s">
        <v>7761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7726</v>
      </c>
      <c r="B394" s="257" t="s">
        <v>7758</v>
      </c>
      <c r="C394" s="258" t="s">
        <v>7774</v>
      </c>
      <c r="D394" s="261" t="s">
        <v>7775</v>
      </c>
      <c r="E394" s="262" t="s">
        <v>7262</v>
      </c>
      <c r="F394" s="265" t="s">
        <v>7761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7726</v>
      </c>
      <c r="B395" s="257" t="s">
        <v>7758</v>
      </c>
      <c r="C395" s="258" t="s">
        <v>7776</v>
      </c>
      <c r="D395" s="261" t="s">
        <v>7777</v>
      </c>
      <c r="E395" s="262" t="s">
        <v>7079</v>
      </c>
      <c r="F395" s="265" t="s">
        <v>7761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7726</v>
      </c>
      <c r="B396" s="257" t="s">
        <v>7758</v>
      </c>
      <c r="C396" s="258" t="s">
        <v>7778</v>
      </c>
      <c r="D396" s="261" t="s">
        <v>7779</v>
      </c>
      <c r="E396" s="262" t="s">
        <v>7262</v>
      </c>
      <c r="F396" s="265" t="s">
        <v>7761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7726</v>
      </c>
      <c r="B397" s="257" t="s">
        <v>7758</v>
      </c>
      <c r="C397" s="258" t="s">
        <v>7780</v>
      </c>
      <c r="D397" s="261" t="s">
        <v>7781</v>
      </c>
      <c r="E397" s="262" t="s">
        <v>7012</v>
      </c>
      <c r="F397" s="265" t="s">
        <v>7761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7726</v>
      </c>
      <c r="B398" s="257" t="s">
        <v>7758</v>
      </c>
      <c r="C398" s="258" t="s">
        <v>7782</v>
      </c>
      <c r="D398" s="261" t="s">
        <v>7783</v>
      </c>
      <c r="E398" s="262" t="s">
        <v>7127</v>
      </c>
      <c r="F398" s="265" t="s">
        <v>7761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7726</v>
      </c>
      <c r="B399" s="257" t="s">
        <v>7758</v>
      </c>
      <c r="C399" s="258" t="s">
        <v>7784</v>
      </c>
      <c r="D399" s="261" t="s">
        <v>7785</v>
      </c>
      <c r="E399" s="262" t="s">
        <v>7262</v>
      </c>
      <c r="F399" s="265" t="s">
        <v>7761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7726</v>
      </c>
      <c r="B400" s="257" t="s">
        <v>7758</v>
      </c>
      <c r="C400" s="258" t="s">
        <v>7786</v>
      </c>
      <c r="D400" s="261" t="s">
        <v>7787</v>
      </c>
      <c r="E400" s="262" t="s">
        <v>7262</v>
      </c>
      <c r="F400" s="265" t="s">
        <v>7761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7726</v>
      </c>
      <c r="B401" s="257" t="s">
        <v>7758</v>
      </c>
      <c r="C401" s="258" t="s">
        <v>7788</v>
      </c>
      <c r="D401" s="261" t="s">
        <v>7789</v>
      </c>
      <c r="E401" s="262" t="s">
        <v>7012</v>
      </c>
      <c r="F401" s="265" t="s">
        <v>7761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7726</v>
      </c>
      <c r="B402" s="257" t="s">
        <v>7758</v>
      </c>
      <c r="C402" s="258" t="s">
        <v>7790</v>
      </c>
      <c r="D402" s="261" t="s">
        <v>7791</v>
      </c>
      <c r="E402" s="262" t="s">
        <v>7012</v>
      </c>
      <c r="F402" s="265" t="s">
        <v>7761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7726</v>
      </c>
      <c r="B403" s="257" t="s">
        <v>7758</v>
      </c>
      <c r="C403" s="258" t="s">
        <v>7792</v>
      </c>
      <c r="D403" s="261" t="s">
        <v>7793</v>
      </c>
      <c r="E403" s="262" t="s">
        <v>7012</v>
      </c>
      <c r="F403" s="265" t="s">
        <v>7761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7726</v>
      </c>
      <c r="B404" s="257" t="s">
        <v>7758</v>
      </c>
      <c r="C404" s="258" t="s">
        <v>7794</v>
      </c>
      <c r="D404" s="261" t="s">
        <v>7795</v>
      </c>
      <c r="E404" s="262" t="s">
        <v>7127</v>
      </c>
      <c r="F404" s="265" t="s">
        <v>7761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7726</v>
      </c>
      <c r="B405" s="257" t="s">
        <v>7758</v>
      </c>
      <c r="C405" s="258" t="s">
        <v>7796</v>
      </c>
      <c r="D405" s="261" t="s">
        <v>7797</v>
      </c>
      <c r="E405" s="262" t="s">
        <v>7127</v>
      </c>
      <c r="F405" s="265" t="s">
        <v>7761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7726</v>
      </c>
      <c r="B406" s="257" t="s">
        <v>7758</v>
      </c>
      <c r="C406" s="258" t="s">
        <v>7798</v>
      </c>
      <c r="D406" s="261" t="s">
        <v>7799</v>
      </c>
      <c r="E406" s="262" t="s">
        <v>7127</v>
      </c>
      <c r="F406" s="265" t="s">
        <v>7800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7726</v>
      </c>
      <c r="B407" s="257" t="s">
        <v>7758</v>
      </c>
      <c r="C407" s="258" t="s">
        <v>7801</v>
      </c>
      <c r="D407" s="261" t="s">
        <v>7802</v>
      </c>
      <c r="E407" s="262" t="s">
        <v>7127</v>
      </c>
      <c r="F407" s="265" t="s">
        <v>7761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7726</v>
      </c>
      <c r="B408" s="257" t="s">
        <v>7758</v>
      </c>
      <c r="C408" s="258" t="s">
        <v>7803</v>
      </c>
      <c r="D408" s="261" t="s">
        <v>7804</v>
      </c>
      <c r="E408" s="262" t="s">
        <v>7127</v>
      </c>
      <c r="F408" s="265" t="s">
        <v>7761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7726</v>
      </c>
      <c r="B409" s="257" t="s">
        <v>7758</v>
      </c>
      <c r="C409" s="258" t="s">
        <v>7805</v>
      </c>
      <c r="D409" s="261" t="s">
        <v>7806</v>
      </c>
      <c r="E409" s="262" t="s">
        <v>7127</v>
      </c>
      <c r="F409" s="265" t="s">
        <v>7807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7726</v>
      </c>
      <c r="B410" s="256" t="s">
        <v>7808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7726</v>
      </c>
      <c r="B411" s="257" t="s">
        <v>7808</v>
      </c>
      <c r="C411" s="258" t="s">
        <v>7809</v>
      </c>
      <c r="D411" s="261" t="s">
        <v>7810</v>
      </c>
      <c r="E411" s="262" t="s">
        <v>6983</v>
      </c>
      <c r="F411" s="265" t="s">
        <v>7733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7726</v>
      </c>
      <c r="B412" s="257" t="s">
        <v>7808</v>
      </c>
      <c r="C412" s="258" t="s">
        <v>7811</v>
      </c>
      <c r="D412" s="261" t="s">
        <v>7812</v>
      </c>
      <c r="E412" s="262" t="s">
        <v>6983</v>
      </c>
      <c r="F412" s="265" t="s">
        <v>7733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7726</v>
      </c>
      <c r="B413" s="257" t="s">
        <v>7808</v>
      </c>
      <c r="C413" s="258" t="s">
        <v>7813</v>
      </c>
      <c r="D413" s="261" t="s">
        <v>7814</v>
      </c>
      <c r="E413" s="262" t="s">
        <v>6983</v>
      </c>
      <c r="F413" s="265" t="s">
        <v>7733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7726</v>
      </c>
      <c r="B414" s="257" t="s">
        <v>7808</v>
      </c>
      <c r="C414" s="258" t="s">
        <v>7815</v>
      </c>
      <c r="D414" s="261" t="s">
        <v>7816</v>
      </c>
      <c r="E414" s="262" t="s">
        <v>6983</v>
      </c>
      <c r="F414" s="265" t="s">
        <v>7733</v>
      </c>
      <c r="G414" s="268">
        <f>IF(COUNTIF(H414:AU414,"&lt;&gt;")=0,"",SUMPRODUCT(((Recommendations[ImplStatus]="Implemented")+(Recommendations[ImplStatus]="Compensated"))*ISNUMBER(MATCH(Recommendations[Id],H414:AU414,0)))/COUNTIF(H414:AU414,"&lt;&gt;"))</f>
        <v>0</v>
      </c>
      <c r="H414" s="269" t="s">
        <v>368</v>
      </c>
      <c r="I414" s="269" t="s">
        <v>375</v>
      </c>
      <c r="J414" s="269" t="s">
        <v>390</v>
      </c>
      <c r="K414" s="269" t="s">
        <v>396</v>
      </c>
      <c r="L414" s="269" t="s">
        <v>510</v>
      </c>
      <c r="M414" s="269" t="s">
        <v>529</v>
      </c>
      <c r="N414" s="269" t="s">
        <v>536</v>
      </c>
      <c r="O414" s="269" t="s">
        <v>543</v>
      </c>
      <c r="P414" s="269" t="s">
        <v>550</v>
      </c>
      <c r="Q414" s="269" t="s">
        <v>1053</v>
      </c>
      <c r="R414" s="269" t="s">
        <v>1098</v>
      </c>
      <c r="S414" s="269" t="s">
        <v>1227</v>
      </c>
      <c r="T414" s="269" t="s">
        <v>1915</v>
      </c>
      <c r="U414" s="269" t="s">
        <v>1922</v>
      </c>
      <c r="V414" s="269" t="s">
        <v>1936</v>
      </c>
      <c r="W414" s="269" t="s">
        <v>2085</v>
      </c>
      <c r="X414" s="269" t="s">
        <v>2111</v>
      </c>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7726</v>
      </c>
      <c r="B415" s="257" t="s">
        <v>7808</v>
      </c>
      <c r="C415" s="258" t="s">
        <v>7817</v>
      </c>
      <c r="D415" s="261" t="s">
        <v>7818</v>
      </c>
      <c r="E415" s="262" t="s">
        <v>7012</v>
      </c>
      <c r="F415" s="265" t="s">
        <v>7733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7726</v>
      </c>
      <c r="B416" s="257" t="s">
        <v>7808</v>
      </c>
      <c r="C416" s="258" t="s">
        <v>7819</v>
      </c>
      <c r="D416" s="261" t="s">
        <v>7820</v>
      </c>
      <c r="E416" s="262" t="s">
        <v>7012</v>
      </c>
      <c r="F416" s="265" t="s">
        <v>7821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7726</v>
      </c>
      <c r="B417" s="257" t="s">
        <v>7808</v>
      </c>
      <c r="C417" s="258" t="s">
        <v>7822</v>
      </c>
      <c r="D417" s="261" t="s">
        <v>7823</v>
      </c>
      <c r="E417" s="262" t="s">
        <v>7012</v>
      </c>
      <c r="F417" s="265" t="s">
        <v>7821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7726</v>
      </c>
      <c r="B418" s="257" t="s">
        <v>7808</v>
      </c>
      <c r="C418" s="258" t="s">
        <v>7824</v>
      </c>
      <c r="D418" s="261" t="s">
        <v>7825</v>
      </c>
      <c r="E418" s="262" t="s">
        <v>7262</v>
      </c>
      <c r="F418" s="265" t="s">
        <v>7821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7726</v>
      </c>
      <c r="B419" s="257" t="s">
        <v>7808</v>
      </c>
      <c r="C419" s="258" t="s">
        <v>7826</v>
      </c>
      <c r="D419" s="261" t="s">
        <v>7827</v>
      </c>
      <c r="E419" s="262" t="s">
        <v>7012</v>
      </c>
      <c r="F419" s="265" t="s">
        <v>7821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7726</v>
      </c>
      <c r="B420" s="257" t="s">
        <v>7808</v>
      </c>
      <c r="C420" s="258" t="s">
        <v>7828</v>
      </c>
      <c r="D420" s="261" t="s">
        <v>7829</v>
      </c>
      <c r="E420" s="262" t="s">
        <v>7262</v>
      </c>
      <c r="F420" s="265" t="s">
        <v>7821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7726</v>
      </c>
      <c r="B421" s="257" t="s">
        <v>7808</v>
      </c>
      <c r="C421" s="258" t="s">
        <v>7830</v>
      </c>
      <c r="D421" s="261" t="s">
        <v>7831</v>
      </c>
      <c r="E421" s="262" t="s">
        <v>7262</v>
      </c>
      <c r="F421" s="265" t="s">
        <v>7821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7726</v>
      </c>
      <c r="B422" s="257" t="s">
        <v>7808</v>
      </c>
      <c r="C422" s="258" t="s">
        <v>7832</v>
      </c>
      <c r="D422" s="261" t="s">
        <v>7833</v>
      </c>
      <c r="E422" s="262" t="s">
        <v>7012</v>
      </c>
      <c r="F422" s="265" t="s">
        <v>7821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7726</v>
      </c>
      <c r="B423" s="257" t="s">
        <v>7808</v>
      </c>
      <c r="C423" s="258" t="s">
        <v>7834</v>
      </c>
      <c r="D423" s="261" t="s">
        <v>7835</v>
      </c>
      <c r="E423" s="262" t="s">
        <v>7012</v>
      </c>
      <c r="F423" s="265" t="s">
        <v>7821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7836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7836</v>
      </c>
      <c r="B425" s="256" t="s">
        <v>7837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7836</v>
      </c>
      <c r="B426" s="257" t="s">
        <v>7837</v>
      </c>
      <c r="C426" s="258" t="s">
        <v>7838</v>
      </c>
      <c r="D426" s="261" t="s">
        <v>7839</v>
      </c>
      <c r="E426" s="262" t="s">
        <v>6983</v>
      </c>
      <c r="F426" s="265" t="s">
        <v>7800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7836</v>
      </c>
      <c r="B427" s="257" t="s">
        <v>7837</v>
      </c>
      <c r="C427" s="258" t="s">
        <v>7840</v>
      </c>
      <c r="D427" s="261" t="s">
        <v>7841</v>
      </c>
      <c r="E427" s="262" t="s">
        <v>6983</v>
      </c>
      <c r="F427" s="265" t="s">
        <v>7800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7836</v>
      </c>
      <c r="B428" s="257" t="s">
        <v>7837</v>
      </c>
      <c r="C428" s="258" t="s">
        <v>7842</v>
      </c>
      <c r="D428" s="261" t="s">
        <v>7843</v>
      </c>
      <c r="E428" s="262" t="s">
        <v>7262</v>
      </c>
      <c r="F428" s="265" t="s">
        <v>7800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7836</v>
      </c>
      <c r="B429" s="257" t="s">
        <v>7837</v>
      </c>
      <c r="C429" s="258" t="s">
        <v>7844</v>
      </c>
      <c r="D429" s="261" t="s">
        <v>7845</v>
      </c>
      <c r="E429" s="262" t="s">
        <v>7012</v>
      </c>
      <c r="F429" s="265" t="s">
        <v>7800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7836</v>
      </c>
      <c r="B430" s="257" t="s">
        <v>7837</v>
      </c>
      <c r="C430" s="258" t="s">
        <v>7846</v>
      </c>
      <c r="D430" s="261" t="s">
        <v>7847</v>
      </c>
      <c r="E430" s="262" t="s">
        <v>7012</v>
      </c>
      <c r="F430" s="265" t="s">
        <v>7800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7836</v>
      </c>
      <c r="B431" s="257" t="s">
        <v>7837</v>
      </c>
      <c r="C431" s="258" t="s">
        <v>7848</v>
      </c>
      <c r="D431" s="261" t="s">
        <v>7849</v>
      </c>
      <c r="E431" s="262" t="s">
        <v>7262</v>
      </c>
      <c r="F431" s="265" t="s">
        <v>7800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7836</v>
      </c>
      <c r="B432" s="257" t="s">
        <v>7837</v>
      </c>
      <c r="C432" s="258" t="s">
        <v>7850</v>
      </c>
      <c r="D432" s="261" t="s">
        <v>7851</v>
      </c>
      <c r="E432" s="262" t="s">
        <v>7262</v>
      </c>
      <c r="F432" s="265" t="s">
        <v>7800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7836</v>
      </c>
      <c r="B433" s="257" t="s">
        <v>7837</v>
      </c>
      <c r="C433" s="258" t="s">
        <v>7852</v>
      </c>
      <c r="D433" s="261" t="s">
        <v>7853</v>
      </c>
      <c r="E433" s="262" t="s">
        <v>7079</v>
      </c>
      <c r="F433" s="265" t="s">
        <v>7800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7836</v>
      </c>
      <c r="B434" s="257" t="s">
        <v>7837</v>
      </c>
      <c r="C434" s="258" t="s">
        <v>7854</v>
      </c>
      <c r="D434" s="261" t="s">
        <v>7855</v>
      </c>
      <c r="E434" s="262" t="s">
        <v>7079</v>
      </c>
      <c r="F434" s="265" t="s">
        <v>7800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7836</v>
      </c>
      <c r="B435" s="257" t="s">
        <v>7837</v>
      </c>
      <c r="C435" s="258" t="s">
        <v>7856</v>
      </c>
      <c r="D435" s="261" t="s">
        <v>7857</v>
      </c>
      <c r="E435" s="262" t="s">
        <v>7012</v>
      </c>
      <c r="F435" s="265" t="s">
        <v>7800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7836</v>
      </c>
      <c r="B436" s="257" t="s">
        <v>7837</v>
      </c>
      <c r="C436" s="258" t="s">
        <v>7858</v>
      </c>
      <c r="D436" s="261" t="s">
        <v>7859</v>
      </c>
      <c r="E436" s="262" t="s">
        <v>7079</v>
      </c>
      <c r="F436" s="265" t="s">
        <v>7800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7836</v>
      </c>
      <c r="B437" s="257" t="s">
        <v>7837</v>
      </c>
      <c r="C437" s="258" t="s">
        <v>7860</v>
      </c>
      <c r="D437" s="261" t="s">
        <v>7861</v>
      </c>
      <c r="E437" s="262" t="s">
        <v>7012</v>
      </c>
      <c r="F437" s="265" t="s">
        <v>7800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7836</v>
      </c>
      <c r="B438" s="256" t="s">
        <v>7862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7836</v>
      </c>
      <c r="B439" s="257" t="s">
        <v>7862</v>
      </c>
      <c r="C439" s="258" t="s">
        <v>7863</v>
      </c>
      <c r="D439" s="261" t="s">
        <v>7864</v>
      </c>
      <c r="E439" s="262" t="s">
        <v>6983</v>
      </c>
      <c r="F439" s="265" t="s">
        <v>7865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7836</v>
      </c>
      <c r="B440" s="257" t="s">
        <v>7862</v>
      </c>
      <c r="C440" s="258" t="s">
        <v>7866</v>
      </c>
      <c r="D440" s="261" t="s">
        <v>7867</v>
      </c>
      <c r="E440" s="262" t="s">
        <v>6983</v>
      </c>
      <c r="F440" s="265" t="s">
        <v>7865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7836</v>
      </c>
      <c r="B441" s="257" t="s">
        <v>7862</v>
      </c>
      <c r="C441" s="258" t="s">
        <v>7868</v>
      </c>
      <c r="D441" s="261" t="s">
        <v>7869</v>
      </c>
      <c r="E441" s="262" t="s">
        <v>6983</v>
      </c>
      <c r="F441" s="265" t="s">
        <v>7865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7836</v>
      </c>
      <c r="B442" s="257" t="s">
        <v>7862</v>
      </c>
      <c r="C442" s="258" t="s">
        <v>7870</v>
      </c>
      <c r="D442" s="261" t="s">
        <v>7871</v>
      </c>
      <c r="E442" s="262" t="s">
        <v>6983</v>
      </c>
      <c r="F442" s="265" t="s">
        <v>7865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7836</v>
      </c>
      <c r="B443" s="257" t="s">
        <v>7862</v>
      </c>
      <c r="C443" s="258" t="s">
        <v>7872</v>
      </c>
      <c r="D443" s="261" t="s">
        <v>7873</v>
      </c>
      <c r="E443" s="262" t="s">
        <v>7012</v>
      </c>
      <c r="F443" s="265" t="s">
        <v>7865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7836</v>
      </c>
      <c r="B444" s="257" t="s">
        <v>7862</v>
      </c>
      <c r="C444" s="258" t="s">
        <v>7874</v>
      </c>
      <c r="D444" s="261" t="s">
        <v>7875</v>
      </c>
      <c r="E444" s="262" t="s">
        <v>7012</v>
      </c>
      <c r="F444" s="265" t="s">
        <v>7865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7836</v>
      </c>
      <c r="B445" s="257" t="s">
        <v>7862</v>
      </c>
      <c r="C445" s="258" t="s">
        <v>7876</v>
      </c>
      <c r="D445" s="261" t="s">
        <v>7877</v>
      </c>
      <c r="E445" s="262" t="s">
        <v>7012</v>
      </c>
      <c r="F445" s="265" t="s">
        <v>7865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7836</v>
      </c>
      <c r="B446" s="257" t="s">
        <v>7862</v>
      </c>
      <c r="C446" s="258" t="s">
        <v>7878</v>
      </c>
      <c r="D446" s="261" t="s">
        <v>7879</v>
      </c>
      <c r="E446" s="262" t="s">
        <v>7127</v>
      </c>
      <c r="F446" s="265" t="s">
        <v>7865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7836</v>
      </c>
      <c r="B447" s="257" t="s">
        <v>7862</v>
      </c>
      <c r="C447" s="258" t="s">
        <v>7880</v>
      </c>
      <c r="D447" s="261" t="s">
        <v>7881</v>
      </c>
      <c r="E447" s="262" t="s">
        <v>7012</v>
      </c>
      <c r="F447" s="265" t="s">
        <v>7865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7836</v>
      </c>
      <c r="B448" s="257" t="s">
        <v>7862</v>
      </c>
      <c r="C448" s="258" t="s">
        <v>7882</v>
      </c>
      <c r="D448" s="261" t="s">
        <v>7883</v>
      </c>
      <c r="E448" s="262" t="s">
        <v>7127</v>
      </c>
      <c r="F448" s="265" t="s">
        <v>7865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7836</v>
      </c>
      <c r="B449" s="257" t="s">
        <v>7862</v>
      </c>
      <c r="C449" s="258" t="s">
        <v>7884</v>
      </c>
      <c r="D449" s="261" t="s">
        <v>7885</v>
      </c>
      <c r="E449" s="262" t="s">
        <v>7127</v>
      </c>
      <c r="F449" s="265" t="s">
        <v>7865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7886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7886</v>
      </c>
      <c r="B451" s="256" t="s">
        <v>7887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7886</v>
      </c>
      <c r="B452" s="257" t="s">
        <v>7887</v>
      </c>
      <c r="C452" s="258" t="s">
        <v>7888</v>
      </c>
      <c r="D452" s="261" t="s">
        <v>7889</v>
      </c>
      <c r="E452" s="262" t="s">
        <v>6983</v>
      </c>
      <c r="F452" s="265" t="s">
        <v>7890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7886</v>
      </c>
      <c r="B453" s="257" t="s">
        <v>7887</v>
      </c>
      <c r="C453" s="258" t="s">
        <v>7891</v>
      </c>
      <c r="D453" s="261" t="s">
        <v>7892</v>
      </c>
      <c r="E453" s="262" t="s">
        <v>6983</v>
      </c>
      <c r="F453" s="265" t="s">
        <v>7890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7886</v>
      </c>
      <c r="B454" s="257" t="s">
        <v>7887</v>
      </c>
      <c r="C454" s="258" t="s">
        <v>7893</v>
      </c>
      <c r="D454" s="261" t="s">
        <v>7894</v>
      </c>
      <c r="E454" s="262" t="s">
        <v>6983</v>
      </c>
      <c r="F454" s="265" t="s">
        <v>7890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7886</v>
      </c>
      <c r="B455" s="257" t="s">
        <v>7887</v>
      </c>
      <c r="C455" s="258" t="s">
        <v>7895</v>
      </c>
      <c r="D455" s="261" t="s">
        <v>7896</v>
      </c>
      <c r="E455" s="262" t="s">
        <v>6983</v>
      </c>
      <c r="F455" s="265" t="s">
        <v>7890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7886</v>
      </c>
      <c r="B456" s="257" t="s">
        <v>7887</v>
      </c>
      <c r="C456" s="258" t="s">
        <v>7897</v>
      </c>
      <c r="D456" s="261" t="s">
        <v>7898</v>
      </c>
      <c r="E456" s="262" t="s">
        <v>6983</v>
      </c>
      <c r="F456" s="265" t="s">
        <v>7890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7886</v>
      </c>
      <c r="B457" s="257" t="s">
        <v>7887</v>
      </c>
      <c r="C457" s="258" t="s">
        <v>7899</v>
      </c>
      <c r="D457" s="261" t="s">
        <v>7900</v>
      </c>
      <c r="E457" s="262" t="s">
        <v>7012</v>
      </c>
      <c r="F457" s="265" t="s">
        <v>7890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7886</v>
      </c>
      <c r="B458" s="257" t="s">
        <v>7887</v>
      </c>
      <c r="C458" s="258" t="s">
        <v>7901</v>
      </c>
      <c r="D458" s="261" t="s">
        <v>7902</v>
      </c>
      <c r="E458" s="262" t="s">
        <v>7012</v>
      </c>
      <c r="F458" s="265" t="s">
        <v>7890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7886</v>
      </c>
      <c r="B459" s="257" t="s">
        <v>7887</v>
      </c>
      <c r="C459" s="258" t="s">
        <v>7903</v>
      </c>
      <c r="D459" s="261" t="s">
        <v>7904</v>
      </c>
      <c r="E459" s="262" t="s">
        <v>7012</v>
      </c>
      <c r="F459" s="265" t="s">
        <v>7890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7886</v>
      </c>
      <c r="B460" s="257" t="s">
        <v>7887</v>
      </c>
      <c r="C460" s="258" t="s">
        <v>7905</v>
      </c>
      <c r="D460" s="261" t="s">
        <v>7906</v>
      </c>
      <c r="E460" s="262" t="s">
        <v>7012</v>
      </c>
      <c r="F460" s="265" t="s">
        <v>7890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7886</v>
      </c>
      <c r="B461" s="257" t="s">
        <v>7887</v>
      </c>
      <c r="C461" s="258" t="s">
        <v>7907</v>
      </c>
      <c r="D461" s="261" t="s">
        <v>7908</v>
      </c>
      <c r="E461" s="262" t="s">
        <v>7012</v>
      </c>
      <c r="F461" s="265" t="s">
        <v>7890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7886</v>
      </c>
      <c r="B462" s="257" t="s">
        <v>7887</v>
      </c>
      <c r="C462" s="258" t="s">
        <v>7909</v>
      </c>
      <c r="D462" s="261" t="s">
        <v>7910</v>
      </c>
      <c r="E462" s="262" t="s">
        <v>7012</v>
      </c>
      <c r="F462" s="265" t="s">
        <v>7890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7886</v>
      </c>
      <c r="B463" s="257" t="s">
        <v>7887</v>
      </c>
      <c r="C463" s="258" t="s">
        <v>7911</v>
      </c>
      <c r="D463" s="261" t="s">
        <v>7912</v>
      </c>
      <c r="E463" s="262" t="s">
        <v>7012</v>
      </c>
      <c r="F463" s="265" t="s">
        <v>7890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7886</v>
      </c>
      <c r="B464" s="257" t="s">
        <v>7887</v>
      </c>
      <c r="C464" s="258" t="s">
        <v>7913</v>
      </c>
      <c r="D464" s="261" t="s">
        <v>7914</v>
      </c>
      <c r="E464" s="262" t="s">
        <v>7012</v>
      </c>
      <c r="F464" s="265" t="s">
        <v>7890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7886</v>
      </c>
      <c r="B465" s="257" t="s">
        <v>7887</v>
      </c>
      <c r="C465" s="258" t="s">
        <v>7915</v>
      </c>
      <c r="D465" s="261" t="s">
        <v>7916</v>
      </c>
      <c r="E465" s="262" t="s">
        <v>7012</v>
      </c>
      <c r="F465" s="265" t="s">
        <v>7890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7886</v>
      </c>
      <c r="B466" s="256" t="s">
        <v>7917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7886</v>
      </c>
      <c r="B467" s="257" t="s">
        <v>7917</v>
      </c>
      <c r="C467" s="258" t="s">
        <v>7918</v>
      </c>
      <c r="D467" s="261" t="s">
        <v>7919</v>
      </c>
      <c r="E467" s="262" t="s">
        <v>6983</v>
      </c>
      <c r="F467" s="265" t="s">
        <v>7122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7886</v>
      </c>
      <c r="B468" s="257" t="s">
        <v>7917</v>
      </c>
      <c r="C468" s="258" t="s">
        <v>7920</v>
      </c>
      <c r="D468" s="261" t="s">
        <v>7921</v>
      </c>
      <c r="E468" s="262" t="s">
        <v>6983</v>
      </c>
      <c r="F468" s="265" t="s">
        <v>7122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7886</v>
      </c>
      <c r="B469" s="257" t="s">
        <v>7917</v>
      </c>
      <c r="C469" s="258" t="s">
        <v>7922</v>
      </c>
      <c r="D469" s="261" t="s">
        <v>7923</v>
      </c>
      <c r="E469" s="262" t="s">
        <v>6983</v>
      </c>
      <c r="F469" s="265" t="s">
        <v>7122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7886</v>
      </c>
      <c r="B470" s="257" t="s">
        <v>7917</v>
      </c>
      <c r="C470" s="258" t="s">
        <v>7924</v>
      </c>
      <c r="D470" s="261" t="s">
        <v>7925</v>
      </c>
      <c r="E470" s="262" t="s">
        <v>7079</v>
      </c>
      <c r="F470" s="265" t="s">
        <v>7491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7886</v>
      </c>
      <c r="B471" s="257" t="s">
        <v>7917</v>
      </c>
      <c r="C471" s="258" t="s">
        <v>7926</v>
      </c>
      <c r="D471" s="261" t="s">
        <v>7927</v>
      </c>
      <c r="E471" s="262" t="s">
        <v>7079</v>
      </c>
      <c r="F471" s="265" t="s">
        <v>7491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7886</v>
      </c>
      <c r="B472" s="257" t="s">
        <v>7917</v>
      </c>
      <c r="C472" s="258" t="s">
        <v>7928</v>
      </c>
      <c r="D472" s="261" t="s">
        <v>7929</v>
      </c>
      <c r="E472" s="262" t="s">
        <v>6983</v>
      </c>
      <c r="F472" s="265" t="s">
        <v>7491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7886</v>
      </c>
      <c r="B473" s="257" t="s">
        <v>7917</v>
      </c>
      <c r="C473" s="258" t="s">
        <v>7930</v>
      </c>
      <c r="D473" s="261" t="s">
        <v>7931</v>
      </c>
      <c r="E473" s="262" t="s">
        <v>6983</v>
      </c>
      <c r="F473" s="265" t="s">
        <v>7430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7886</v>
      </c>
      <c r="B474" s="257" t="s">
        <v>7917</v>
      </c>
      <c r="C474" s="258" t="s">
        <v>7932</v>
      </c>
      <c r="D474" s="261" t="s">
        <v>7933</v>
      </c>
      <c r="E474" s="262" t="s">
        <v>7012</v>
      </c>
      <c r="F474" s="265" t="s">
        <v>7430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7886</v>
      </c>
      <c r="B475" s="257" t="s">
        <v>7917</v>
      </c>
      <c r="C475" s="258" t="s">
        <v>7934</v>
      </c>
      <c r="D475" s="261" t="s">
        <v>7935</v>
      </c>
      <c r="E475" s="262" t="s">
        <v>7012</v>
      </c>
      <c r="F475" s="265" t="s">
        <v>7430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7886</v>
      </c>
      <c r="B476" s="257" t="s">
        <v>7917</v>
      </c>
      <c r="C476" s="258" t="s">
        <v>7936</v>
      </c>
      <c r="D476" s="261" t="s">
        <v>7937</v>
      </c>
      <c r="E476" s="262" t="s">
        <v>7012</v>
      </c>
      <c r="F476" s="265" t="s">
        <v>7430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7886</v>
      </c>
      <c r="B477" s="257" t="s">
        <v>7917</v>
      </c>
      <c r="C477" s="258" t="s">
        <v>7938</v>
      </c>
      <c r="D477" s="261" t="s">
        <v>7939</v>
      </c>
      <c r="E477" s="262" t="s">
        <v>7012</v>
      </c>
      <c r="F477" s="265" t="s">
        <v>7430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7886</v>
      </c>
      <c r="B478" s="257" t="s">
        <v>7917</v>
      </c>
      <c r="C478" s="258" t="s">
        <v>7940</v>
      </c>
      <c r="D478" s="261" t="s">
        <v>7941</v>
      </c>
      <c r="E478" s="262" t="s">
        <v>7012</v>
      </c>
      <c r="F478" s="265" t="s">
        <v>7491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7886</v>
      </c>
      <c r="B479" s="257" t="s">
        <v>7917</v>
      </c>
      <c r="C479" s="258" t="s">
        <v>7942</v>
      </c>
      <c r="D479" s="261" t="s">
        <v>7943</v>
      </c>
      <c r="E479" s="262" t="s">
        <v>7127</v>
      </c>
      <c r="F479" s="265" t="s">
        <v>7491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7886</v>
      </c>
      <c r="B480" s="257" t="s">
        <v>7917</v>
      </c>
      <c r="C480" s="258" t="s">
        <v>7944</v>
      </c>
      <c r="D480" s="261" t="s">
        <v>7945</v>
      </c>
      <c r="E480" s="262" t="s">
        <v>7127</v>
      </c>
      <c r="F480" s="265" t="s">
        <v>7491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7886</v>
      </c>
      <c r="B481" s="270" t="s">
        <v>7917</v>
      </c>
      <c r="C481" s="271" t="s">
        <v>7946</v>
      </c>
      <c r="D481" s="272" t="s">
        <v>7947</v>
      </c>
      <c r="E481" s="273" t="s">
        <v>7127</v>
      </c>
      <c r="F481" s="274" t="s">
        <v>7122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2267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IFERROR(INDEX('Recommendations'!$I$2:$I$343, MATCH(H2,'Recommendations'!$B$2:$B$343,0))="Implemented", FALSE))</xm:f>
            <x14:dxf>
              <font>
                <color rgb="FF000000"/>
              </font>
              <fill>
                <patternFill>
                  <bgColor rgb="FF3C7D22"/>
                </patternFill>
              </fill>
            </x14:dxf>
          </x14:cfRule>
          <x14:cfRule type="expression" priority="2" id="{00000000-000E-0000-0B00-000002000000}">
            <xm:f>AND(H2&lt;&gt;"", IFERROR(INDEX('Recommendations'!$I$2:$I$343, MATCH(H2,'Recommendations'!$B$2:$B$343,0))="Compensated", FALSE))</xm:f>
            <x14:dxf>
              <font>
                <color rgb="FF000000"/>
              </font>
              <fill>
                <patternFill>
                  <bgColor rgb="FFC6E0B4"/>
                </patternFill>
              </fill>
            </x14:dxf>
          </x14:cfRule>
          <x14:cfRule type="expression" priority="3" id="{00000000-000E-0000-0B00-000003000000}">
            <xm:f>AND(H2&lt;&gt;"", IFERROR(INDEX('Recommendations'!$I$2:$I$343, MATCH(H2,'Recommendations'!$B$2:$B$343,0))="Testing", FALSE))</xm:f>
            <x14:dxf>
              <font>
                <color rgb="FF000000"/>
              </font>
              <fill>
                <patternFill>
                  <bgColor rgb="FFFFC000"/>
                </patternFill>
              </fill>
            </x14:dxf>
          </x14:cfRule>
          <x14:cfRule type="expression" priority="4" id="{00000000-000E-0000-0B00-000004000000}">
            <xm:f>AND(H2&lt;&gt;"", IFERROR(INDEX('Recommendations'!$I$2:$I$343, MATCH(H2,'Recommendations'!$B$2:$B$343,0))="Failed", FALSE))</xm:f>
            <x14:dxf>
              <font>
                <color rgb="FF000000"/>
              </font>
              <fill>
                <patternFill>
                  <bgColor rgb="FFD82891"/>
                </patternFill>
              </fill>
            </x14:dxf>
          </x14:cfRule>
          <x14:cfRule type="expression" priority="5" id="{00000000-000E-0000-0B00-000005000000}">
            <xm:f>AND(H2&lt;&gt;"", IFERROR(INDEX('Recommendations'!$I$2:$I$343, MATCH(H2,'Recommendations'!$B$2:$B$343,0))="Risk Accepted", FALSE))</xm:f>
            <x14:dxf>
              <font>
                <color rgb="FF000000"/>
              </font>
              <fill>
                <patternFill>
                  <bgColor rgb="FFD9D9D9"/>
                </patternFill>
              </fill>
            </x14:dxf>
          </x14:cfRule>
          <x14:cfRule type="expression" priority="6" id="{00000000-000E-0000-0B00-000006000000}">
            <xm:f>AND(H2&lt;&gt;"", IFERROR(INDEX('Recommendations'!$I$2:$I$343, MATCH(H2,'Recommendations'!$B$2:$B$343,0))="N/A",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2353</v>
      </c>
      <c r="C2" s="290"/>
      <c r="D2" s="290"/>
      <c r="E2" s="290"/>
      <c r="F2" s="290"/>
      <c r="G2" s="290"/>
      <c r="H2" s="290"/>
      <c r="I2" s="290"/>
    </row>
    <row r="4" spans="2:15" ht="18.5" x14ac:dyDescent="0.45">
      <c r="B4" s="39" t="s">
        <v>2354</v>
      </c>
    </row>
    <row r="5" spans="2:15" x14ac:dyDescent="0.35">
      <c r="B5" s="41" t="s">
        <v>25</v>
      </c>
      <c r="C5" s="41" t="s">
        <v>2355</v>
      </c>
      <c r="D5" s="41" t="s">
        <v>2356</v>
      </c>
      <c r="F5" s="291" t="s">
        <v>2357</v>
      </c>
      <c r="G5" s="291"/>
      <c r="H5" s="291"/>
      <c r="I5" s="292" t="s">
        <v>2358</v>
      </c>
      <c r="J5" s="292"/>
      <c r="K5" s="292"/>
      <c r="L5" s="292"/>
      <c r="M5" s="292"/>
      <c r="N5" s="292"/>
      <c r="O5" s="292"/>
    </row>
    <row r="6" spans="2:15" x14ac:dyDescent="0.35">
      <c r="B6" s="47" t="s">
        <v>2359</v>
      </c>
      <c r="C6" s="48">
        <v>342</v>
      </c>
      <c r="D6" s="49" t="s">
        <v>25</v>
      </c>
      <c r="F6" s="291" t="s">
        <v>2360</v>
      </c>
      <c r="G6" s="291"/>
      <c r="H6" s="291"/>
      <c r="I6" s="293" t="s">
        <v>2361</v>
      </c>
      <c r="J6" s="293"/>
      <c r="K6" s="293"/>
      <c r="L6" s="293"/>
      <c r="M6" s="293"/>
      <c r="N6" s="293"/>
      <c r="O6" s="293"/>
    </row>
    <row r="7" spans="2:15" x14ac:dyDescent="0.35">
      <c r="B7" s="50" t="s">
        <v>2362</v>
      </c>
      <c r="C7" s="51">
        <f>C6-C8-C9</f>
        <v>342</v>
      </c>
      <c r="D7" s="52">
        <f>IF(C6&gt;0,C7/C6,0)</f>
        <v>1</v>
      </c>
      <c r="F7" s="291" t="s">
        <v>2363</v>
      </c>
      <c r="G7" s="291"/>
      <c r="H7" s="291"/>
      <c r="I7" s="293" t="s">
        <v>2361</v>
      </c>
      <c r="J7" s="293"/>
      <c r="K7" s="293"/>
      <c r="L7" s="293"/>
      <c r="M7" s="293"/>
      <c r="N7" s="293"/>
      <c r="O7" s="293"/>
    </row>
    <row r="8" spans="2:15" x14ac:dyDescent="0.35">
      <c r="B8" s="43" t="s">
        <v>2364</v>
      </c>
      <c r="C8" s="44">
        <f>COUNTIF('Recommendations'!I:I,"Risk Accepted")</f>
        <v>0</v>
      </c>
      <c r="D8" s="45">
        <f>IF(C6&gt;0,C8/C6,0)</f>
        <v>0</v>
      </c>
      <c r="F8" s="291" t="s">
        <v>2365</v>
      </c>
      <c r="G8" s="291"/>
      <c r="H8" s="291"/>
      <c r="I8" s="293" t="s">
        <v>2361</v>
      </c>
      <c r="J8" s="293"/>
      <c r="K8" s="293"/>
      <c r="L8" s="293"/>
      <c r="M8" s="293"/>
      <c r="N8" s="293"/>
      <c r="O8" s="293"/>
    </row>
    <row r="9" spans="2:15" x14ac:dyDescent="0.35">
      <c r="B9" s="43" t="s">
        <v>2366</v>
      </c>
      <c r="C9" s="44">
        <f>COUNTIF('Recommendations'!I:I,"N/A")</f>
        <v>0</v>
      </c>
      <c r="D9" s="45">
        <f>IF(C6&gt;0,C9/C6,0)</f>
        <v>0</v>
      </c>
      <c r="F9" s="291" t="s">
        <v>2367</v>
      </c>
      <c r="G9" s="291"/>
      <c r="H9" s="291"/>
      <c r="I9" s="293" t="s">
        <v>2361</v>
      </c>
      <c r="J9" s="293"/>
      <c r="K9" s="293"/>
      <c r="L9" s="293"/>
      <c r="M9" s="293"/>
      <c r="N9" s="293"/>
      <c r="O9" s="293"/>
    </row>
    <row r="12" spans="2:15" ht="18.5" x14ac:dyDescent="0.45">
      <c r="B12" s="39" t="s">
        <v>2368</v>
      </c>
    </row>
    <row r="14" spans="2:15" x14ac:dyDescent="0.35">
      <c r="B14" s="53" t="s">
        <v>2369</v>
      </c>
    </row>
    <row r="15" spans="2:15" x14ac:dyDescent="0.35">
      <c r="B15" s="41" t="s">
        <v>25</v>
      </c>
      <c r="C15" s="41" t="s">
        <v>2370</v>
      </c>
      <c r="D15" s="41" t="s">
        <v>2371</v>
      </c>
      <c r="E15" s="41" t="s">
        <v>2372</v>
      </c>
      <c r="F15" s="41" t="s">
        <v>2373</v>
      </c>
    </row>
    <row r="16" spans="2:15" x14ac:dyDescent="0.35">
      <c r="B16" s="43" t="s">
        <v>2374</v>
      </c>
      <c r="C16" s="44">
        <f>COUNTIF('Recommendations'!P:P,"Resolved")</f>
        <v>0</v>
      </c>
      <c r="D16" s="44">
        <f>COUNTIF('Recommendations'!P:P,"Testing")</f>
        <v>0</v>
      </c>
      <c r="E16" s="44">
        <f>COUNTIF('Recommendations'!P:P,"Outstanding")</f>
        <v>342</v>
      </c>
      <c r="F16" s="44">
        <f>SUM(C16:E16)</f>
        <v>342</v>
      </c>
    </row>
    <row r="18" spans="2:6" x14ac:dyDescent="0.35">
      <c r="B18" s="53" t="s">
        <v>2375</v>
      </c>
    </row>
    <row r="19" spans="2:6" x14ac:dyDescent="0.35">
      <c r="B19" s="54" t="s">
        <v>25</v>
      </c>
      <c r="C19" s="54" t="s">
        <v>2370</v>
      </c>
      <c r="D19" s="54" t="s">
        <v>2371</v>
      </c>
      <c r="E19" s="54" t="s">
        <v>2372</v>
      </c>
      <c r="F19" s="54" t="s">
        <v>25</v>
      </c>
    </row>
    <row r="20" spans="2:6" x14ac:dyDescent="0.35">
      <c r="B20" s="43" t="s">
        <v>2374</v>
      </c>
      <c r="C20" s="45">
        <f>IF(F16&gt;0, C16/F16, 0)</f>
        <v>0</v>
      </c>
      <c r="D20" s="45">
        <f>IF(F16&gt;0, D16/F16, 0)</f>
        <v>0</v>
      </c>
      <c r="E20" s="45">
        <f>IF(F16&gt;0, E16/F16, 0)</f>
        <v>1</v>
      </c>
      <c r="F20" s="46" t="s">
        <v>25</v>
      </c>
    </row>
    <row r="25" spans="2:6" ht="18.5" x14ac:dyDescent="0.45">
      <c r="B25" s="39" t="s">
        <v>2376</v>
      </c>
    </row>
    <row r="27" spans="2:6" x14ac:dyDescent="0.35">
      <c r="B27" s="53" t="s">
        <v>2369</v>
      </c>
    </row>
    <row r="28" spans="2:6" x14ac:dyDescent="0.35">
      <c r="B28" s="41" t="s">
        <v>4</v>
      </c>
      <c r="C28" s="41" t="s">
        <v>2370</v>
      </c>
      <c r="D28" s="41" t="s">
        <v>2371</v>
      </c>
      <c r="E28" s="41" t="s">
        <v>2372</v>
      </c>
      <c r="F28" s="41" t="s">
        <v>2373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265</v>
      </c>
      <c r="F29" s="44">
        <f>SUM(C29:E29)</f>
        <v>265</v>
      </c>
    </row>
    <row r="30" spans="2:6" x14ac:dyDescent="0.35">
      <c r="B30" s="43" t="s">
        <v>320</v>
      </c>
      <c r="C30" s="44">
        <f>COUNTIFS('Recommendations'!E:E,"Level 2",'Recommendations'!P:P,"=Resolved")</f>
        <v>0</v>
      </c>
      <c r="D30" s="44">
        <f>COUNTIFS('Recommendations'!E:E,"=Level 2",'Recommendations'!P:P,"=Testing")</f>
        <v>0</v>
      </c>
      <c r="E30" s="44">
        <f>COUNTIFS('Recommendations'!E:E,"=Level 2",'Recommendations'!P:P,"=Outstanding")</f>
        <v>70</v>
      </c>
      <c r="F30" s="44">
        <f>SUM(C30:E30)</f>
        <v>70</v>
      </c>
    </row>
    <row r="31" spans="2:6" x14ac:dyDescent="0.35">
      <c r="B31" s="43" t="s">
        <v>1244</v>
      </c>
      <c r="C31" s="44">
        <f>COUNTIFS('Recommendations'!E:E,"Next Generation",'Recommendations'!P:P,"=Resolved")</f>
        <v>0</v>
      </c>
      <c r="D31" s="44">
        <f>COUNTIFS('Recommendations'!E:E,"=Next Generation",'Recommendations'!P:P,"=Testing")</f>
        <v>0</v>
      </c>
      <c r="E31" s="44">
        <f>COUNTIFS('Recommendations'!E:E,"=Next Generation",'Recommendations'!P:P,"=Outstanding")</f>
        <v>7</v>
      </c>
      <c r="F31" s="44">
        <f>SUM(C31:E31)</f>
        <v>7</v>
      </c>
    </row>
    <row r="33" spans="2:6" x14ac:dyDescent="0.35">
      <c r="B33" s="53" t="s">
        <v>2375</v>
      </c>
    </row>
    <row r="34" spans="2:6" x14ac:dyDescent="0.35">
      <c r="B34" s="54" t="s">
        <v>4</v>
      </c>
      <c r="C34" s="54" t="s">
        <v>2370</v>
      </c>
      <c r="D34" s="54" t="s">
        <v>2371</v>
      </c>
      <c r="E34" s="54" t="s">
        <v>2372</v>
      </c>
      <c r="F34" s="54" t="s">
        <v>25</v>
      </c>
    </row>
    <row r="35" spans="2:6" x14ac:dyDescent="0.35">
      <c r="B35" s="43" t="s">
        <v>21</v>
      </c>
      <c r="C35" s="45">
        <f>IF(F29&gt;0, C29/F29, 0)</f>
        <v>0</v>
      </c>
      <c r="D35" s="45">
        <f>IF(F29&gt;0, D29/F29, 0)</f>
        <v>0</v>
      </c>
      <c r="E35" s="45">
        <f>IF(F29&gt;0, E29/F29, 0)</f>
        <v>1</v>
      </c>
      <c r="F35" s="46" t="s">
        <v>25</v>
      </c>
    </row>
    <row r="36" spans="2:6" x14ac:dyDescent="0.35">
      <c r="B36" s="43" t="s">
        <v>320</v>
      </c>
      <c r="C36" s="45">
        <f>IF(F30&gt;0, C30/F30, 0)</f>
        <v>0</v>
      </c>
      <c r="D36" s="45">
        <f>IF(F30&gt;0, D30/F30, 0)</f>
        <v>0</v>
      </c>
      <c r="E36" s="45">
        <f>IF(F30&gt;0, E30/F30, 0)</f>
        <v>1</v>
      </c>
      <c r="F36" s="46" t="s">
        <v>25</v>
      </c>
    </row>
    <row r="37" spans="2:6" x14ac:dyDescent="0.35">
      <c r="B37" s="43" t="s">
        <v>1244</v>
      </c>
      <c r="C37" s="45">
        <f>IF(F31&gt;0, C31/F31, 0)</f>
        <v>0</v>
      </c>
      <c r="D37" s="45">
        <f>IF(F31&gt;0, D31/F31, 0)</f>
        <v>0</v>
      </c>
      <c r="E37" s="45">
        <f>IF(F31&gt;0, E31/F31, 0)</f>
        <v>1</v>
      </c>
      <c r="F37" s="46" t="s">
        <v>25</v>
      </c>
    </row>
    <row r="42" spans="2:6" ht="18.5" x14ac:dyDescent="0.45">
      <c r="B42" s="39" t="s">
        <v>2377</v>
      </c>
    </row>
    <row r="44" spans="2:6" x14ac:dyDescent="0.35">
      <c r="B44" s="53" t="s">
        <v>2369</v>
      </c>
    </row>
    <row r="45" spans="2:6" x14ac:dyDescent="0.35">
      <c r="B45" s="41" t="s">
        <v>7</v>
      </c>
      <c r="C45" s="41" t="s">
        <v>2370</v>
      </c>
      <c r="D45" s="41" t="s">
        <v>2371</v>
      </c>
      <c r="E45" s="41" t="s">
        <v>2372</v>
      </c>
      <c r="F45" s="41" t="s">
        <v>2373</v>
      </c>
    </row>
    <row r="46" spans="2:6" x14ac:dyDescent="0.35">
      <c r="B46" s="43" t="s">
        <v>2378</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2379</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2380</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2381</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2382</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342</v>
      </c>
      <c r="F51" s="44">
        <f t="shared" si="0"/>
        <v>342</v>
      </c>
    </row>
    <row r="53" spans="2:6" x14ac:dyDescent="0.35">
      <c r="B53" s="53" t="s">
        <v>2375</v>
      </c>
    </row>
    <row r="54" spans="2:6" x14ac:dyDescent="0.35">
      <c r="B54" s="54" t="s">
        <v>7</v>
      </c>
      <c r="C54" s="54" t="s">
        <v>2370</v>
      </c>
      <c r="D54" s="54" t="s">
        <v>2371</v>
      </c>
      <c r="E54" s="54" t="s">
        <v>2372</v>
      </c>
      <c r="F54" s="54" t="s">
        <v>25</v>
      </c>
    </row>
    <row r="55" spans="2:6" x14ac:dyDescent="0.35">
      <c r="B55" s="43" t="s">
        <v>2378</v>
      </c>
      <c r="C55" s="45">
        <f t="shared" ref="C55:C60" si="1">IF(F46&gt;0, C46/F46, 0)</f>
        <v>0</v>
      </c>
      <c r="D55" s="45">
        <f t="shared" ref="D55:D60" si="2">IF(F46&gt;0, D46/F46, 0)</f>
        <v>0</v>
      </c>
      <c r="E55" s="45">
        <f t="shared" ref="E55:E60" si="3">IF(F46&gt;0, E46/F46, 0)</f>
        <v>0</v>
      </c>
      <c r="F55" s="46" t="s">
        <v>25</v>
      </c>
    </row>
    <row r="56" spans="2:6" x14ac:dyDescent="0.35">
      <c r="B56" s="43" t="s">
        <v>2379</v>
      </c>
      <c r="C56" s="45">
        <f t="shared" si="1"/>
        <v>0</v>
      </c>
      <c r="D56" s="45">
        <f t="shared" si="2"/>
        <v>0</v>
      </c>
      <c r="E56" s="45">
        <f t="shared" si="3"/>
        <v>0</v>
      </c>
      <c r="F56" s="46" t="s">
        <v>25</v>
      </c>
    </row>
    <row r="57" spans="2:6" x14ac:dyDescent="0.35">
      <c r="B57" s="43" t="s">
        <v>2380</v>
      </c>
      <c r="C57" s="45">
        <f t="shared" si="1"/>
        <v>0</v>
      </c>
      <c r="D57" s="45">
        <f t="shared" si="2"/>
        <v>0</v>
      </c>
      <c r="E57" s="45">
        <f t="shared" si="3"/>
        <v>0</v>
      </c>
      <c r="F57" s="46" t="s">
        <v>25</v>
      </c>
    </row>
    <row r="58" spans="2:6" x14ac:dyDescent="0.35">
      <c r="B58" s="43" t="s">
        <v>2381</v>
      </c>
      <c r="C58" s="45">
        <f t="shared" si="1"/>
        <v>0</v>
      </c>
      <c r="D58" s="45">
        <f t="shared" si="2"/>
        <v>0</v>
      </c>
      <c r="E58" s="45">
        <f t="shared" si="3"/>
        <v>0</v>
      </c>
      <c r="F58" s="46" t="s">
        <v>25</v>
      </c>
    </row>
    <row r="59" spans="2:6" x14ac:dyDescent="0.35">
      <c r="B59" s="43" t="s">
        <v>2382</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2383</v>
      </c>
    </row>
    <row r="67" spans="2:6" x14ac:dyDescent="0.35">
      <c r="B67" s="53" t="s">
        <v>2369</v>
      </c>
    </row>
    <row r="68" spans="2:6" x14ac:dyDescent="0.35">
      <c r="B68" s="41" t="s">
        <v>3</v>
      </c>
      <c r="C68" s="41" t="s">
        <v>2370</v>
      </c>
      <c r="D68" s="41" t="s">
        <v>2371</v>
      </c>
      <c r="E68" s="41" t="s">
        <v>2372</v>
      </c>
      <c r="F68" s="41" t="s">
        <v>2373</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340</v>
      </c>
      <c r="F69" s="44">
        <f>SUM(C69:E69)</f>
        <v>340</v>
      </c>
    </row>
    <row r="70" spans="2:6" x14ac:dyDescent="0.35">
      <c r="B70" s="43" t="s">
        <v>83</v>
      </c>
      <c r="C70" s="44">
        <f>COUNTIFS('Recommendations'!D:D,"Manual",'Recommendations'!P:P,"=Resolved")</f>
        <v>0</v>
      </c>
      <c r="D70" s="44">
        <f>COUNTIFS('Recommendations'!D:D,"=Manual",'Recommendations'!P:P,"=Testing")</f>
        <v>0</v>
      </c>
      <c r="E70" s="44">
        <f>COUNTIFS('Recommendations'!D:D,"=Manual",'Recommendations'!P:P,"=Outstanding")</f>
        <v>2</v>
      </c>
      <c r="F70" s="44">
        <f>SUM(C70:E70)</f>
        <v>2</v>
      </c>
    </row>
    <row r="72" spans="2:6" x14ac:dyDescent="0.35">
      <c r="B72" s="53" t="s">
        <v>2375</v>
      </c>
    </row>
    <row r="73" spans="2:6" x14ac:dyDescent="0.35">
      <c r="B73" s="54" t="s">
        <v>3</v>
      </c>
      <c r="C73" s="54" t="s">
        <v>2370</v>
      </c>
      <c r="D73" s="54" t="s">
        <v>2371</v>
      </c>
      <c r="E73" s="54" t="s">
        <v>2372</v>
      </c>
      <c r="F73" s="54" t="s">
        <v>25</v>
      </c>
    </row>
    <row r="74" spans="2:6" x14ac:dyDescent="0.35">
      <c r="B74" s="43" t="s">
        <v>20</v>
      </c>
      <c r="C74" s="45">
        <f>IF(F69&gt;0, C69/F69, 0)</f>
        <v>0</v>
      </c>
      <c r="D74" s="45">
        <f>IF(F69&gt;0, D69/F69, 0)</f>
        <v>0</v>
      </c>
      <c r="E74" s="45">
        <f>IF(F69&gt;0, E69/F69, 0)</f>
        <v>1</v>
      </c>
      <c r="F74" s="46" t="s">
        <v>25</v>
      </c>
    </row>
    <row r="75" spans="2:6" x14ac:dyDescent="0.35">
      <c r="B75" s="43" t="s">
        <v>83</v>
      </c>
      <c r="C75" s="45">
        <f>IF(F70&gt;0, C70/F70, 0)</f>
        <v>0</v>
      </c>
      <c r="D75" s="45">
        <f>IF(F70&gt;0, D70/F70, 0)</f>
        <v>0</v>
      </c>
      <c r="E75" s="45">
        <f>IF(F70&gt;0, E70/F70, 0)</f>
        <v>1</v>
      </c>
      <c r="F75" s="46" t="s">
        <v>25</v>
      </c>
    </row>
    <row r="80" spans="2:6" ht="18.5" x14ac:dyDescent="0.45">
      <c r="B80" s="39" t="s">
        <v>2384</v>
      </c>
    </row>
    <row r="82" spans="2:6" x14ac:dyDescent="0.35">
      <c r="B82" s="53" t="s">
        <v>2369</v>
      </c>
    </row>
    <row r="83" spans="2:6" x14ac:dyDescent="0.35">
      <c r="B83" s="41" t="s">
        <v>5</v>
      </c>
      <c r="C83" s="41" t="s">
        <v>2370</v>
      </c>
      <c r="D83" s="41" t="s">
        <v>2371</v>
      </c>
      <c r="E83" s="41" t="s">
        <v>2372</v>
      </c>
      <c r="F83" s="41" t="s">
        <v>2373</v>
      </c>
    </row>
    <row r="84" spans="2:6" x14ac:dyDescent="0.35">
      <c r="B84" s="43" t="s">
        <v>2385</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2386</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2387</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2388</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342</v>
      </c>
      <c r="F88" s="44">
        <f>SUM(C88:E88)</f>
        <v>342</v>
      </c>
    </row>
    <row r="90" spans="2:6" x14ac:dyDescent="0.35">
      <c r="B90" s="53" t="s">
        <v>2375</v>
      </c>
    </row>
    <row r="91" spans="2:6" x14ac:dyDescent="0.35">
      <c r="B91" s="54" t="s">
        <v>5</v>
      </c>
      <c r="C91" s="54" t="s">
        <v>2370</v>
      </c>
      <c r="D91" s="54" t="s">
        <v>2371</v>
      </c>
      <c r="E91" s="54" t="s">
        <v>2372</v>
      </c>
      <c r="F91" s="54" t="s">
        <v>25</v>
      </c>
    </row>
    <row r="92" spans="2:6" x14ac:dyDescent="0.35">
      <c r="B92" s="43" t="s">
        <v>2385</v>
      </c>
      <c r="C92" s="45">
        <f>IF(F84&gt;0, C84/F84, 0)</f>
        <v>0</v>
      </c>
      <c r="D92" s="45">
        <f>IF(F84&gt;0, D84/F84, 0)</f>
        <v>0</v>
      </c>
      <c r="E92" s="45">
        <f>IF(F84&gt;0, E84/F84, 0)</f>
        <v>0</v>
      </c>
      <c r="F92" s="46" t="s">
        <v>25</v>
      </c>
    </row>
    <row r="93" spans="2:6" x14ac:dyDescent="0.35">
      <c r="B93" s="43" t="s">
        <v>2386</v>
      </c>
      <c r="C93" s="45">
        <f>IF(F85&gt;0, C85/F85, 0)</f>
        <v>0</v>
      </c>
      <c r="D93" s="45">
        <f>IF(F85&gt;0, D85/F85, 0)</f>
        <v>0</v>
      </c>
      <c r="E93" s="45">
        <f>IF(F85&gt;0, E85/F85, 0)</f>
        <v>0</v>
      </c>
      <c r="F93" s="46" t="s">
        <v>25</v>
      </c>
    </row>
    <row r="94" spans="2:6" x14ac:dyDescent="0.35">
      <c r="B94" s="43" t="s">
        <v>2387</v>
      </c>
      <c r="C94" s="45">
        <f>IF(F86&gt;0, C86/F86, 0)</f>
        <v>0</v>
      </c>
      <c r="D94" s="45">
        <f>IF(F86&gt;0, D86/F86, 0)</f>
        <v>0</v>
      </c>
      <c r="E94" s="45">
        <f>IF(F86&gt;0, E86/F86, 0)</f>
        <v>0</v>
      </c>
      <c r="F94" s="46" t="s">
        <v>25</v>
      </c>
    </row>
    <row r="95" spans="2:6" x14ac:dyDescent="0.35">
      <c r="B95" s="43" t="s">
        <v>2388</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2389</v>
      </c>
    </row>
    <row r="103" spans="2:6" x14ac:dyDescent="0.35">
      <c r="B103" s="53" t="s">
        <v>2369</v>
      </c>
    </row>
    <row r="104" spans="2:6" x14ac:dyDescent="0.35">
      <c r="B104" s="41" t="s">
        <v>2390</v>
      </c>
      <c r="C104" s="41" t="s">
        <v>2370</v>
      </c>
      <c r="D104" s="41" t="s">
        <v>2371</v>
      </c>
      <c r="E104" s="41" t="s">
        <v>2372</v>
      </c>
      <c r="F104" s="41" t="s">
        <v>2373</v>
      </c>
    </row>
    <row r="105" spans="2:6" x14ac:dyDescent="0.35">
      <c r="B105" s="43" t="s">
        <v>2391</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2392</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2393</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342</v>
      </c>
      <c r="F108" s="44">
        <f>SUM(C108:E108)</f>
        <v>342</v>
      </c>
    </row>
    <row r="110" spans="2:6" x14ac:dyDescent="0.35">
      <c r="B110" s="53" t="s">
        <v>2375</v>
      </c>
    </row>
    <row r="111" spans="2:6" x14ac:dyDescent="0.35">
      <c r="B111" s="54" t="s">
        <v>2390</v>
      </c>
      <c r="C111" s="54" t="s">
        <v>2370</v>
      </c>
      <c r="D111" s="54" t="s">
        <v>2371</v>
      </c>
      <c r="E111" s="54" t="s">
        <v>2372</v>
      </c>
      <c r="F111" s="54" t="s">
        <v>25</v>
      </c>
    </row>
    <row r="112" spans="2:6" x14ac:dyDescent="0.35">
      <c r="B112" s="43" t="s">
        <v>2391</v>
      </c>
      <c r="C112" s="45">
        <f>IF(F105&gt;0, C105/F105, 0)</f>
        <v>0</v>
      </c>
      <c r="D112" s="45">
        <f>IF(F105&gt;0, D105/F105, 0)</f>
        <v>0</v>
      </c>
      <c r="E112" s="45">
        <f>IF(F105&gt;0, E105/F105, 0)</f>
        <v>0</v>
      </c>
      <c r="F112" s="46" t="s">
        <v>25</v>
      </c>
    </row>
    <row r="113" spans="2:15" x14ac:dyDescent="0.35">
      <c r="B113" s="43" t="s">
        <v>2392</v>
      </c>
      <c r="C113" s="45">
        <f>IF(F106&gt;0, C106/F106, 0)</f>
        <v>0</v>
      </c>
      <c r="D113" s="45">
        <f>IF(F106&gt;0, D106/F106, 0)</f>
        <v>0</v>
      </c>
      <c r="E113" s="45">
        <f>IF(F106&gt;0, E106/F106, 0)</f>
        <v>0</v>
      </c>
      <c r="F113" s="46" t="s">
        <v>25</v>
      </c>
    </row>
    <row r="114" spans="2:15" x14ac:dyDescent="0.35">
      <c r="B114" s="43" t="s">
        <v>2393</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2394</v>
      </c>
      <c r="J120" s="39" t="s">
        <v>2395</v>
      </c>
    </row>
    <row r="121" spans="2:15" x14ac:dyDescent="0.35">
      <c r="B121" s="41" t="s">
        <v>7</v>
      </c>
      <c r="C121" s="294" t="s">
        <v>2396</v>
      </c>
      <c r="D121" s="294"/>
      <c r="E121" s="41" t="s">
        <v>2362</v>
      </c>
      <c r="F121" s="41" t="s">
        <v>2370</v>
      </c>
      <c r="G121" s="294" t="s">
        <v>2397</v>
      </c>
      <c r="H121" s="294"/>
      <c r="J121" s="41" t="s">
        <v>7</v>
      </c>
      <c r="K121" s="41" t="s">
        <v>2385</v>
      </c>
      <c r="L121" s="41" t="s">
        <v>2386</v>
      </c>
      <c r="M121" s="41" t="s">
        <v>2387</v>
      </c>
      <c r="N121" s="41" t="s">
        <v>2388</v>
      </c>
      <c r="O121" s="41" t="s">
        <v>22</v>
      </c>
    </row>
    <row r="122" spans="2:15" x14ac:dyDescent="0.35">
      <c r="B122" s="47" t="s">
        <v>2378</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2378</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2379</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2379</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2380</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2380</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2381</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2381</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2382</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2382</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342</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342</v>
      </c>
    </row>
    <row r="134" spans="2:24" ht="21" x14ac:dyDescent="0.5">
      <c r="B134" s="39" t="s">
        <v>2398</v>
      </c>
      <c r="P134" s="56" t="s">
        <v>2399</v>
      </c>
    </row>
    <row r="136" spans="2:24" ht="60" customHeight="1" x14ac:dyDescent="0.35">
      <c r="B136" s="297" t="s">
        <v>2400</v>
      </c>
      <c r="C136" s="290"/>
      <c r="D136" s="290"/>
      <c r="E136" s="290"/>
      <c r="F136" s="290"/>
      <c r="P136" s="297" t="s">
        <v>2401</v>
      </c>
      <c r="Q136" s="290"/>
      <c r="R136" s="290"/>
      <c r="S136" s="290"/>
      <c r="T136" s="290"/>
      <c r="U136" s="290"/>
      <c r="V136" s="290"/>
      <c r="W136" s="290"/>
    </row>
    <row r="138" spans="2:24" ht="30" customHeight="1" x14ac:dyDescent="0.35">
      <c r="P138" s="57" t="s">
        <v>2402</v>
      </c>
      <c r="Q138" s="58">
        <f>C16</f>
        <v>0</v>
      </c>
      <c r="R138" s="59"/>
      <c r="S138" s="58">
        <f>C84</f>
        <v>0</v>
      </c>
      <c r="T138" s="59"/>
      <c r="U138" s="58">
        <f>C85</f>
        <v>0</v>
      </c>
      <c r="V138" s="59"/>
      <c r="W138" s="58">
        <f>C86</f>
        <v>0</v>
      </c>
      <c r="X138" s="59"/>
    </row>
    <row r="139" spans="2:24" ht="35" customHeight="1" x14ac:dyDescent="0.35">
      <c r="P139" s="60" t="s">
        <v>2403</v>
      </c>
      <c r="Q139" s="60" t="s">
        <v>2404</v>
      </c>
      <c r="R139" s="60" t="s">
        <v>2405</v>
      </c>
      <c r="S139" s="60" t="s">
        <v>2406</v>
      </c>
      <c r="T139" s="60" t="s">
        <v>2407</v>
      </c>
      <c r="U139" s="60" t="s">
        <v>2408</v>
      </c>
      <c r="V139" s="60" t="s">
        <v>2409</v>
      </c>
      <c r="W139" s="60" t="s">
        <v>2410</v>
      </c>
      <c r="X139" s="60" t="s">
        <v>2411</v>
      </c>
    </row>
    <row r="140" spans="2:24" x14ac:dyDescent="0.35">
      <c r="O140" s="61" t="s">
        <v>2412</v>
      </c>
      <c r="P140" s="62" t="s">
        <v>2413</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2414</v>
      </c>
      <c r="P175" s="56" t="s">
        <v>2415</v>
      </c>
    </row>
    <row r="177" spans="2:22" ht="45" customHeight="1" x14ac:dyDescent="0.35">
      <c r="B177" s="297" t="s">
        <v>2416</v>
      </c>
      <c r="C177" s="290"/>
      <c r="D177" s="290"/>
      <c r="E177" s="290"/>
      <c r="F177" s="290"/>
      <c r="P177" s="297" t="s">
        <v>2417</v>
      </c>
      <c r="Q177" s="290"/>
      <c r="R177" s="290"/>
      <c r="S177" s="290"/>
      <c r="T177" s="290"/>
      <c r="U177" s="290"/>
    </row>
    <row r="178" spans="2:22" ht="35" customHeight="1" x14ac:dyDescent="0.35">
      <c r="P178" s="294" t="s">
        <v>2418</v>
      </c>
      <c r="Q178" s="294"/>
      <c r="R178" s="294" t="s">
        <v>2419</v>
      </c>
      <c r="S178" s="294"/>
      <c r="T178" s="294"/>
    </row>
    <row r="179" spans="2:22" ht="30" customHeight="1" x14ac:dyDescent="0.35">
      <c r="P179" s="298">
        <v>0</v>
      </c>
      <c r="Q179" s="299"/>
      <c r="R179" s="300" t="s">
        <v>2420</v>
      </c>
      <c r="S179" s="301"/>
      <c r="T179" s="301"/>
    </row>
    <row r="182" spans="2:22" ht="25" customHeight="1" x14ac:dyDescent="0.35">
      <c r="P182" s="65" t="s">
        <v>2403</v>
      </c>
      <c r="Q182" s="65" t="s">
        <v>2421</v>
      </c>
      <c r="R182" s="65" t="s">
        <v>2422</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2267</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4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68</v>
      </c>
      <c r="B9" s="2" t="s">
        <v>69</v>
      </c>
      <c r="C9" s="1" t="s">
        <v>70</v>
      </c>
      <c r="D9" s="3" t="s">
        <v>20</v>
      </c>
      <c r="E9" s="3" t="s">
        <v>21</v>
      </c>
      <c r="F9" s="4" t="s">
        <v>22</v>
      </c>
      <c r="G9" s="4" t="s">
        <v>23</v>
      </c>
      <c r="H9" s="4" t="s">
        <v>24</v>
      </c>
      <c r="I9" s="4" t="s">
        <v>25</v>
      </c>
      <c r="J9" s="5" t="s">
        <v>25</v>
      </c>
      <c r="K9" s="5" t="s">
        <v>71</v>
      </c>
      <c r="L9" s="5" t="s">
        <v>72</v>
      </c>
      <c r="M9" s="5" t="s">
        <v>73</v>
      </c>
      <c r="N9" s="5" t="s">
        <v>29</v>
      </c>
      <c r="O9" s="5" t="s">
        <v>74</v>
      </c>
      <c r="P9" s="4" t="str">
        <f t="shared" si="0"/>
        <v>Outstanding</v>
      </c>
      <c r="Q9" s="13" t="s">
        <v>25</v>
      </c>
    </row>
    <row r="10" spans="1:17" ht="60" customHeight="1" x14ac:dyDescent="0.35">
      <c r="A10" s="11" t="s">
        <v>68</v>
      </c>
      <c r="B10" s="2" t="s">
        <v>75</v>
      </c>
      <c r="C10" s="1" t="s">
        <v>76</v>
      </c>
      <c r="D10" s="3" t="s">
        <v>20</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68</v>
      </c>
      <c r="B11" s="2" t="s">
        <v>81</v>
      </c>
      <c r="C11" s="1" t="s">
        <v>82</v>
      </c>
      <c r="D11" s="3" t="s">
        <v>83</v>
      </c>
      <c r="E11" s="3" t="s">
        <v>21</v>
      </c>
      <c r="F11" s="4" t="s">
        <v>22</v>
      </c>
      <c r="G11" s="4" t="s">
        <v>23</v>
      </c>
      <c r="H11" s="4" t="s">
        <v>24</v>
      </c>
      <c r="I11" s="4" t="s">
        <v>25</v>
      </c>
      <c r="J11" s="5" t="s">
        <v>25</v>
      </c>
      <c r="K11" s="5" t="s">
        <v>84</v>
      </c>
      <c r="L11" s="5" t="s">
        <v>85</v>
      </c>
      <c r="M11" s="5" t="s">
        <v>86</v>
      </c>
      <c r="N11" s="5" t="s">
        <v>29</v>
      </c>
      <c r="O11" s="5" t="s">
        <v>87</v>
      </c>
      <c r="P11" s="4" t="str">
        <f t="shared" si="0"/>
        <v>Outstanding</v>
      </c>
      <c r="Q11" s="13" t="s">
        <v>25</v>
      </c>
    </row>
    <row r="12" spans="1:17" ht="60" customHeight="1" x14ac:dyDescent="0.35">
      <c r="A12" s="11" t="s">
        <v>68</v>
      </c>
      <c r="B12" s="2" t="s">
        <v>88</v>
      </c>
      <c r="C12" s="1" t="s">
        <v>89</v>
      </c>
      <c r="D12" s="3" t="s">
        <v>20</v>
      </c>
      <c r="E12" s="3" t="s">
        <v>21</v>
      </c>
      <c r="F12" s="4" t="s">
        <v>22</v>
      </c>
      <c r="G12" s="4" t="s">
        <v>23</v>
      </c>
      <c r="H12" s="4" t="s">
        <v>24</v>
      </c>
      <c r="I12" s="4" t="s">
        <v>25</v>
      </c>
      <c r="J12" s="5" t="s">
        <v>25</v>
      </c>
      <c r="K12" s="5" t="s">
        <v>90</v>
      </c>
      <c r="L12" s="5" t="s">
        <v>91</v>
      </c>
      <c r="M12" s="5" t="s">
        <v>92</v>
      </c>
      <c r="N12" s="5" t="s">
        <v>29</v>
      </c>
      <c r="O12" s="5" t="s">
        <v>74</v>
      </c>
      <c r="P12" s="4" t="str">
        <f t="shared" si="0"/>
        <v>Outstanding</v>
      </c>
      <c r="Q12" s="13" t="s">
        <v>25</v>
      </c>
    </row>
    <row r="13" spans="1:17" ht="60" customHeight="1" x14ac:dyDescent="0.35">
      <c r="A13" s="11" t="s">
        <v>93</v>
      </c>
      <c r="B13" s="2" t="s">
        <v>94</v>
      </c>
      <c r="C13" s="1" t="s">
        <v>95</v>
      </c>
      <c r="D13" s="3" t="s">
        <v>20</v>
      </c>
      <c r="E13" s="3" t="s">
        <v>21</v>
      </c>
      <c r="F13" s="4" t="s">
        <v>22</v>
      </c>
      <c r="G13" s="4" t="s">
        <v>23</v>
      </c>
      <c r="H13" s="4" t="s">
        <v>24</v>
      </c>
      <c r="I13" s="4" t="s">
        <v>25</v>
      </c>
      <c r="J13" s="5" t="s">
        <v>25</v>
      </c>
      <c r="K13" s="5" t="s">
        <v>96</v>
      </c>
      <c r="L13" s="5" t="s">
        <v>97</v>
      </c>
      <c r="M13" s="5" t="s">
        <v>98</v>
      </c>
      <c r="N13" s="5" t="s">
        <v>29</v>
      </c>
      <c r="O13" s="5" t="s">
        <v>99</v>
      </c>
      <c r="P13" s="4" t="str">
        <f t="shared" si="0"/>
        <v>Outstanding</v>
      </c>
      <c r="Q13" s="13" t="s">
        <v>25</v>
      </c>
    </row>
    <row r="14" spans="1:17" ht="60" customHeight="1" x14ac:dyDescent="0.35">
      <c r="A14" s="11" t="s">
        <v>93</v>
      </c>
      <c r="B14" s="2" t="s">
        <v>100</v>
      </c>
      <c r="C14" s="1" t="s">
        <v>101</v>
      </c>
      <c r="D14" s="3" t="s">
        <v>20</v>
      </c>
      <c r="E14" s="3" t="s">
        <v>21</v>
      </c>
      <c r="F14" s="4" t="s">
        <v>22</v>
      </c>
      <c r="G14" s="4" t="s">
        <v>23</v>
      </c>
      <c r="H14" s="4" t="s">
        <v>24</v>
      </c>
      <c r="I14" s="4" t="s">
        <v>25</v>
      </c>
      <c r="J14" s="5" t="s">
        <v>25</v>
      </c>
      <c r="K14" s="5" t="s">
        <v>102</v>
      </c>
      <c r="L14" s="5" t="s">
        <v>103</v>
      </c>
      <c r="M14" s="5" t="s">
        <v>104</v>
      </c>
      <c r="N14" s="5" t="s">
        <v>29</v>
      </c>
      <c r="O14" s="5" t="s">
        <v>105</v>
      </c>
      <c r="P14" s="4" t="str">
        <f t="shared" si="0"/>
        <v>Outstanding</v>
      </c>
      <c r="Q14" s="13" t="s">
        <v>25</v>
      </c>
    </row>
    <row r="15" spans="1:17" ht="60" customHeight="1" x14ac:dyDescent="0.35">
      <c r="A15" s="11" t="s">
        <v>93</v>
      </c>
      <c r="B15" s="2" t="s">
        <v>106</v>
      </c>
      <c r="C15" s="1" t="s">
        <v>107</v>
      </c>
      <c r="D15" s="3" t="s">
        <v>20</v>
      </c>
      <c r="E15" s="3" t="s">
        <v>21</v>
      </c>
      <c r="F15" s="4" t="s">
        <v>22</v>
      </c>
      <c r="G15" s="4" t="s">
        <v>23</v>
      </c>
      <c r="H15" s="4" t="s">
        <v>24</v>
      </c>
      <c r="I15" s="4" t="s">
        <v>25</v>
      </c>
      <c r="J15" s="5" t="s">
        <v>25</v>
      </c>
      <c r="K15" s="5" t="s">
        <v>108</v>
      </c>
      <c r="L15" s="5" t="s">
        <v>109</v>
      </c>
      <c r="M15" s="5" t="s">
        <v>110</v>
      </c>
      <c r="N15" s="5" t="s">
        <v>29</v>
      </c>
      <c r="O15" s="5" t="s">
        <v>99</v>
      </c>
      <c r="P15" s="4" t="str">
        <f t="shared" si="0"/>
        <v>Outstanding</v>
      </c>
      <c r="Q15" s="13" t="s">
        <v>25</v>
      </c>
    </row>
    <row r="16" spans="1:17" ht="60" customHeight="1" x14ac:dyDescent="0.35">
      <c r="A16" s="11" t="s">
        <v>93</v>
      </c>
      <c r="B16" s="2" t="s">
        <v>111</v>
      </c>
      <c r="C16" s="1" t="s">
        <v>112</v>
      </c>
      <c r="D16" s="3" t="s">
        <v>20</v>
      </c>
      <c r="E16" s="3" t="s">
        <v>21</v>
      </c>
      <c r="F16" s="4" t="s">
        <v>22</v>
      </c>
      <c r="G16" s="4" t="s">
        <v>23</v>
      </c>
      <c r="H16" s="4" t="s">
        <v>24</v>
      </c>
      <c r="I16" s="4" t="s">
        <v>25</v>
      </c>
      <c r="J16" s="5" t="s">
        <v>25</v>
      </c>
      <c r="K16" s="5" t="s">
        <v>113</v>
      </c>
      <c r="L16" s="5" t="s">
        <v>114</v>
      </c>
      <c r="M16" s="5" t="s">
        <v>115</v>
      </c>
      <c r="N16" s="5" t="s">
        <v>29</v>
      </c>
      <c r="O16" s="5" t="s">
        <v>116</v>
      </c>
      <c r="P16" s="4" t="str">
        <f t="shared" si="0"/>
        <v>Outstanding</v>
      </c>
      <c r="Q16" s="13" t="s">
        <v>25</v>
      </c>
    </row>
    <row r="17" spans="1:17" ht="60" customHeight="1" x14ac:dyDescent="0.35">
      <c r="A17" s="11" t="s">
        <v>93</v>
      </c>
      <c r="B17" s="2" t="s">
        <v>117</v>
      </c>
      <c r="C17" s="1" t="s">
        <v>118</v>
      </c>
      <c r="D17" s="3" t="s">
        <v>20</v>
      </c>
      <c r="E17" s="3" t="s">
        <v>21</v>
      </c>
      <c r="F17" s="4" t="s">
        <v>22</v>
      </c>
      <c r="G17" s="4" t="s">
        <v>23</v>
      </c>
      <c r="H17" s="4" t="s">
        <v>24</v>
      </c>
      <c r="I17" s="4" t="s">
        <v>25</v>
      </c>
      <c r="J17" s="5" t="s">
        <v>25</v>
      </c>
      <c r="K17" s="5" t="s">
        <v>119</v>
      </c>
      <c r="L17" s="5" t="s">
        <v>120</v>
      </c>
      <c r="M17" s="5" t="s">
        <v>121</v>
      </c>
      <c r="N17" s="5" t="s">
        <v>29</v>
      </c>
      <c r="O17" s="5" t="s">
        <v>122</v>
      </c>
      <c r="P17" s="4" t="str">
        <f t="shared" si="0"/>
        <v>Outstanding</v>
      </c>
      <c r="Q17" s="13" t="s">
        <v>25</v>
      </c>
    </row>
    <row r="18" spans="1:17" ht="60" customHeight="1" x14ac:dyDescent="0.35">
      <c r="A18" s="11" t="s">
        <v>93</v>
      </c>
      <c r="B18" s="2" t="s">
        <v>123</v>
      </c>
      <c r="C18" s="1" t="s">
        <v>124</v>
      </c>
      <c r="D18" s="3" t="s">
        <v>20</v>
      </c>
      <c r="E18" s="3" t="s">
        <v>21</v>
      </c>
      <c r="F18" s="4" t="s">
        <v>22</v>
      </c>
      <c r="G18" s="4" t="s">
        <v>23</v>
      </c>
      <c r="H18" s="4" t="s">
        <v>24</v>
      </c>
      <c r="I18" s="4" t="s">
        <v>25</v>
      </c>
      <c r="J18" s="5" t="s">
        <v>25</v>
      </c>
      <c r="K18" s="5" t="s">
        <v>125</v>
      </c>
      <c r="L18" s="5" t="s">
        <v>126</v>
      </c>
      <c r="M18" s="5" t="s">
        <v>127</v>
      </c>
      <c r="N18" s="5" t="s">
        <v>29</v>
      </c>
      <c r="O18" s="5" t="s">
        <v>128</v>
      </c>
      <c r="P18" s="4" t="str">
        <f t="shared" si="0"/>
        <v>Outstanding</v>
      </c>
      <c r="Q18" s="13" t="s">
        <v>25</v>
      </c>
    </row>
    <row r="19" spans="1:17" ht="60" customHeight="1" x14ac:dyDescent="0.35">
      <c r="A19" s="11" t="s">
        <v>93</v>
      </c>
      <c r="B19" s="2" t="s">
        <v>129</v>
      </c>
      <c r="C19" s="1" t="s">
        <v>130</v>
      </c>
      <c r="D19" s="3" t="s">
        <v>20</v>
      </c>
      <c r="E19" s="3" t="s">
        <v>21</v>
      </c>
      <c r="F19" s="4" t="s">
        <v>22</v>
      </c>
      <c r="G19" s="4" t="s">
        <v>23</v>
      </c>
      <c r="H19" s="4" t="s">
        <v>24</v>
      </c>
      <c r="I19" s="4" t="s">
        <v>25</v>
      </c>
      <c r="J19" s="5" t="s">
        <v>25</v>
      </c>
      <c r="K19" s="5" t="s">
        <v>131</v>
      </c>
      <c r="L19" s="5" t="s">
        <v>132</v>
      </c>
      <c r="M19" s="5" t="s">
        <v>133</v>
      </c>
      <c r="N19" s="5" t="s">
        <v>29</v>
      </c>
      <c r="O19" s="5" t="s">
        <v>134</v>
      </c>
      <c r="P19" s="4" t="str">
        <f t="shared" si="0"/>
        <v>Outstanding</v>
      </c>
      <c r="Q19" s="13" t="s">
        <v>25</v>
      </c>
    </row>
    <row r="20" spans="1:17" ht="60" customHeight="1" x14ac:dyDescent="0.35">
      <c r="A20" s="11" t="s">
        <v>93</v>
      </c>
      <c r="B20" s="2" t="s">
        <v>135</v>
      </c>
      <c r="C20" s="1" t="s">
        <v>136</v>
      </c>
      <c r="D20" s="3" t="s">
        <v>20</v>
      </c>
      <c r="E20" s="3" t="s">
        <v>21</v>
      </c>
      <c r="F20" s="4" t="s">
        <v>22</v>
      </c>
      <c r="G20" s="4" t="s">
        <v>23</v>
      </c>
      <c r="H20" s="4" t="s">
        <v>24</v>
      </c>
      <c r="I20" s="4" t="s">
        <v>25</v>
      </c>
      <c r="J20" s="5" t="s">
        <v>25</v>
      </c>
      <c r="K20" s="5" t="s">
        <v>137</v>
      </c>
      <c r="L20" s="5" t="s">
        <v>138</v>
      </c>
      <c r="M20" s="5" t="s">
        <v>139</v>
      </c>
      <c r="N20" s="5" t="s">
        <v>29</v>
      </c>
      <c r="O20" s="5" t="s">
        <v>140</v>
      </c>
      <c r="P20" s="4" t="str">
        <f t="shared" si="0"/>
        <v>Outstanding</v>
      </c>
      <c r="Q20" s="13" t="s">
        <v>25</v>
      </c>
    </row>
    <row r="21" spans="1:17" ht="60" customHeight="1" x14ac:dyDescent="0.35">
      <c r="A21" s="11" t="s">
        <v>93</v>
      </c>
      <c r="B21" s="2" t="s">
        <v>141</v>
      </c>
      <c r="C21" s="1" t="s">
        <v>142</v>
      </c>
      <c r="D21" s="3" t="s">
        <v>20</v>
      </c>
      <c r="E21" s="3" t="s">
        <v>21</v>
      </c>
      <c r="F21" s="4" t="s">
        <v>22</v>
      </c>
      <c r="G21" s="4" t="s">
        <v>23</v>
      </c>
      <c r="H21" s="4" t="s">
        <v>24</v>
      </c>
      <c r="I21" s="4" t="s">
        <v>25</v>
      </c>
      <c r="J21" s="5" t="s">
        <v>25</v>
      </c>
      <c r="K21" s="5" t="s">
        <v>143</v>
      </c>
      <c r="L21" s="5" t="s">
        <v>144</v>
      </c>
      <c r="M21" s="5" t="s">
        <v>98</v>
      </c>
      <c r="N21" s="5" t="s">
        <v>29</v>
      </c>
      <c r="O21" s="5" t="s">
        <v>145</v>
      </c>
      <c r="P21" s="4" t="str">
        <f t="shared" si="0"/>
        <v>Outstanding</v>
      </c>
      <c r="Q21" s="13" t="s">
        <v>25</v>
      </c>
    </row>
    <row r="22" spans="1:17" ht="60" customHeight="1" x14ac:dyDescent="0.35">
      <c r="A22" s="11" t="s">
        <v>93</v>
      </c>
      <c r="B22" s="2" t="s">
        <v>146</v>
      </c>
      <c r="C22" s="1" t="s">
        <v>147</v>
      </c>
      <c r="D22" s="3" t="s">
        <v>20</v>
      </c>
      <c r="E22" s="3" t="s">
        <v>21</v>
      </c>
      <c r="F22" s="4" t="s">
        <v>22</v>
      </c>
      <c r="G22" s="4" t="s">
        <v>23</v>
      </c>
      <c r="H22" s="4" t="s">
        <v>24</v>
      </c>
      <c r="I22" s="4" t="s">
        <v>25</v>
      </c>
      <c r="J22" s="5" t="s">
        <v>25</v>
      </c>
      <c r="K22" s="5" t="s">
        <v>148</v>
      </c>
      <c r="L22" s="5" t="s">
        <v>149</v>
      </c>
      <c r="M22" s="5" t="s">
        <v>98</v>
      </c>
      <c r="N22" s="5" t="s">
        <v>29</v>
      </c>
      <c r="O22" s="5" t="s">
        <v>99</v>
      </c>
      <c r="P22" s="4" t="str">
        <f t="shared" si="0"/>
        <v>Outstanding</v>
      </c>
      <c r="Q22" s="13" t="s">
        <v>25</v>
      </c>
    </row>
    <row r="23" spans="1:17" ht="60" customHeight="1" x14ac:dyDescent="0.35">
      <c r="A23" s="11" t="s">
        <v>93</v>
      </c>
      <c r="B23" s="2" t="s">
        <v>150</v>
      </c>
      <c r="C23" s="1" t="s">
        <v>151</v>
      </c>
      <c r="D23" s="3" t="s">
        <v>20</v>
      </c>
      <c r="E23" s="3" t="s">
        <v>21</v>
      </c>
      <c r="F23" s="4" t="s">
        <v>22</v>
      </c>
      <c r="G23" s="4" t="s">
        <v>23</v>
      </c>
      <c r="H23" s="4" t="s">
        <v>24</v>
      </c>
      <c r="I23" s="4" t="s">
        <v>25</v>
      </c>
      <c r="J23" s="5" t="s">
        <v>25</v>
      </c>
      <c r="K23" s="5" t="s">
        <v>152</v>
      </c>
      <c r="L23" s="5" t="s">
        <v>153</v>
      </c>
      <c r="M23" s="5" t="s">
        <v>98</v>
      </c>
      <c r="N23" s="5" t="s">
        <v>29</v>
      </c>
      <c r="O23" s="5" t="s">
        <v>154</v>
      </c>
      <c r="P23" s="4" t="str">
        <f t="shared" si="0"/>
        <v>Outstanding</v>
      </c>
      <c r="Q23" s="13" t="s">
        <v>25</v>
      </c>
    </row>
    <row r="24" spans="1:17" ht="60" customHeight="1" x14ac:dyDescent="0.35">
      <c r="A24" s="11" t="s">
        <v>93</v>
      </c>
      <c r="B24" s="2" t="s">
        <v>155</v>
      </c>
      <c r="C24" s="1" t="s">
        <v>156</v>
      </c>
      <c r="D24" s="3" t="s">
        <v>20</v>
      </c>
      <c r="E24" s="3" t="s">
        <v>21</v>
      </c>
      <c r="F24" s="4" t="s">
        <v>22</v>
      </c>
      <c r="G24" s="4" t="s">
        <v>23</v>
      </c>
      <c r="H24" s="4" t="s">
        <v>24</v>
      </c>
      <c r="I24" s="4" t="s">
        <v>25</v>
      </c>
      <c r="J24" s="5" t="s">
        <v>25</v>
      </c>
      <c r="K24" s="5" t="s">
        <v>157</v>
      </c>
      <c r="L24" s="5" t="s">
        <v>158</v>
      </c>
      <c r="M24" s="5" t="s">
        <v>98</v>
      </c>
      <c r="N24" s="5" t="s">
        <v>29</v>
      </c>
      <c r="O24" s="5" t="s">
        <v>99</v>
      </c>
      <c r="P24" s="4" t="str">
        <f t="shared" si="0"/>
        <v>Outstanding</v>
      </c>
      <c r="Q24" s="13" t="s">
        <v>25</v>
      </c>
    </row>
    <row r="25" spans="1:17" ht="60" customHeight="1" x14ac:dyDescent="0.35">
      <c r="A25" s="11" t="s">
        <v>93</v>
      </c>
      <c r="B25" s="2" t="s">
        <v>159</v>
      </c>
      <c r="C25" s="1" t="s">
        <v>160</v>
      </c>
      <c r="D25" s="3" t="s">
        <v>20</v>
      </c>
      <c r="E25" s="3" t="s">
        <v>21</v>
      </c>
      <c r="F25" s="4" t="s">
        <v>22</v>
      </c>
      <c r="G25" s="4" t="s">
        <v>23</v>
      </c>
      <c r="H25" s="4" t="s">
        <v>24</v>
      </c>
      <c r="I25" s="4" t="s">
        <v>25</v>
      </c>
      <c r="J25" s="5" t="s">
        <v>25</v>
      </c>
      <c r="K25" s="5" t="s">
        <v>161</v>
      </c>
      <c r="L25" s="5" t="s">
        <v>162</v>
      </c>
      <c r="M25" s="5" t="s">
        <v>163</v>
      </c>
      <c r="N25" s="5" t="s">
        <v>29</v>
      </c>
      <c r="O25" s="5" t="s">
        <v>145</v>
      </c>
      <c r="P25" s="4" t="str">
        <f t="shared" si="0"/>
        <v>Outstanding</v>
      </c>
      <c r="Q25" s="13" t="s">
        <v>25</v>
      </c>
    </row>
    <row r="26" spans="1:17" ht="60" customHeight="1" x14ac:dyDescent="0.35">
      <c r="A26" s="11" t="s">
        <v>93</v>
      </c>
      <c r="B26" s="2" t="s">
        <v>164</v>
      </c>
      <c r="C26" s="1" t="s">
        <v>165</v>
      </c>
      <c r="D26" s="3" t="s">
        <v>20</v>
      </c>
      <c r="E26" s="3" t="s">
        <v>21</v>
      </c>
      <c r="F26" s="4" t="s">
        <v>22</v>
      </c>
      <c r="G26" s="4" t="s">
        <v>23</v>
      </c>
      <c r="H26" s="4" t="s">
        <v>24</v>
      </c>
      <c r="I26" s="4" t="s">
        <v>25</v>
      </c>
      <c r="J26" s="5" t="s">
        <v>25</v>
      </c>
      <c r="K26" s="5" t="s">
        <v>166</v>
      </c>
      <c r="L26" s="5" t="s">
        <v>167</v>
      </c>
      <c r="M26" s="5" t="s">
        <v>168</v>
      </c>
      <c r="N26" s="5" t="s">
        <v>29</v>
      </c>
      <c r="O26" s="5" t="s">
        <v>145</v>
      </c>
      <c r="P26" s="4" t="str">
        <f t="shared" si="0"/>
        <v>Outstanding</v>
      </c>
      <c r="Q26" s="13" t="s">
        <v>25</v>
      </c>
    </row>
    <row r="27" spans="1:17" ht="60" customHeight="1" x14ac:dyDescent="0.35">
      <c r="A27" s="11" t="s">
        <v>93</v>
      </c>
      <c r="B27" s="2" t="s">
        <v>169</v>
      </c>
      <c r="C27" s="1" t="s">
        <v>170</v>
      </c>
      <c r="D27" s="3" t="s">
        <v>20</v>
      </c>
      <c r="E27" s="3" t="s">
        <v>21</v>
      </c>
      <c r="F27" s="4" t="s">
        <v>22</v>
      </c>
      <c r="G27" s="4" t="s">
        <v>23</v>
      </c>
      <c r="H27" s="4" t="s">
        <v>24</v>
      </c>
      <c r="I27" s="4" t="s">
        <v>25</v>
      </c>
      <c r="J27" s="5" t="s">
        <v>25</v>
      </c>
      <c r="K27" s="5" t="s">
        <v>171</v>
      </c>
      <c r="L27" s="5" t="s">
        <v>172</v>
      </c>
      <c r="M27" s="5" t="s">
        <v>173</v>
      </c>
      <c r="N27" s="5" t="s">
        <v>29</v>
      </c>
      <c r="O27" s="5" t="s">
        <v>99</v>
      </c>
      <c r="P27" s="4" t="str">
        <f t="shared" si="0"/>
        <v>Outstanding</v>
      </c>
      <c r="Q27" s="13" t="s">
        <v>25</v>
      </c>
    </row>
    <row r="28" spans="1:17" ht="60" customHeight="1" x14ac:dyDescent="0.35">
      <c r="A28" s="11" t="s">
        <v>93</v>
      </c>
      <c r="B28" s="2" t="s">
        <v>174</v>
      </c>
      <c r="C28" s="1" t="s">
        <v>175</v>
      </c>
      <c r="D28" s="3" t="s">
        <v>20</v>
      </c>
      <c r="E28" s="3" t="s">
        <v>21</v>
      </c>
      <c r="F28" s="4" t="s">
        <v>22</v>
      </c>
      <c r="G28" s="4" t="s">
        <v>23</v>
      </c>
      <c r="H28" s="4" t="s">
        <v>24</v>
      </c>
      <c r="I28" s="4" t="s">
        <v>25</v>
      </c>
      <c r="J28" s="5" t="s">
        <v>25</v>
      </c>
      <c r="K28" s="5" t="s">
        <v>176</v>
      </c>
      <c r="L28" s="5" t="s">
        <v>177</v>
      </c>
      <c r="M28" s="5" t="s">
        <v>178</v>
      </c>
      <c r="N28" s="5" t="s">
        <v>29</v>
      </c>
      <c r="O28" s="5" t="s">
        <v>99</v>
      </c>
      <c r="P28" s="4" t="str">
        <f t="shared" si="0"/>
        <v>Outstanding</v>
      </c>
      <c r="Q28" s="13" t="s">
        <v>25</v>
      </c>
    </row>
    <row r="29" spans="1:17" ht="60" customHeight="1" x14ac:dyDescent="0.35">
      <c r="A29" s="11" t="s">
        <v>93</v>
      </c>
      <c r="B29" s="2" t="s">
        <v>179</v>
      </c>
      <c r="C29" s="1" t="s">
        <v>180</v>
      </c>
      <c r="D29" s="3" t="s">
        <v>20</v>
      </c>
      <c r="E29" s="3" t="s">
        <v>21</v>
      </c>
      <c r="F29" s="4" t="s">
        <v>22</v>
      </c>
      <c r="G29" s="4" t="s">
        <v>23</v>
      </c>
      <c r="H29" s="4" t="s">
        <v>24</v>
      </c>
      <c r="I29" s="4" t="s">
        <v>25</v>
      </c>
      <c r="J29" s="5" t="s">
        <v>25</v>
      </c>
      <c r="K29" s="5" t="s">
        <v>181</v>
      </c>
      <c r="L29" s="5" t="s">
        <v>182</v>
      </c>
      <c r="M29" s="5" t="s">
        <v>183</v>
      </c>
      <c r="N29" s="5" t="s">
        <v>29</v>
      </c>
      <c r="O29" s="5" t="s">
        <v>99</v>
      </c>
      <c r="P29" s="4" t="str">
        <f t="shared" si="0"/>
        <v>Outstanding</v>
      </c>
      <c r="Q29" s="13" t="s">
        <v>25</v>
      </c>
    </row>
    <row r="30" spans="1:17" ht="60" customHeight="1" x14ac:dyDescent="0.35">
      <c r="A30" s="11" t="s">
        <v>93</v>
      </c>
      <c r="B30" s="2" t="s">
        <v>184</v>
      </c>
      <c r="C30" s="1" t="s">
        <v>185</v>
      </c>
      <c r="D30" s="3" t="s">
        <v>20</v>
      </c>
      <c r="E30" s="3" t="s">
        <v>21</v>
      </c>
      <c r="F30" s="4" t="s">
        <v>22</v>
      </c>
      <c r="G30" s="4" t="s">
        <v>23</v>
      </c>
      <c r="H30" s="4" t="s">
        <v>24</v>
      </c>
      <c r="I30" s="4" t="s">
        <v>25</v>
      </c>
      <c r="J30" s="5" t="s">
        <v>25</v>
      </c>
      <c r="K30" s="5" t="s">
        <v>186</v>
      </c>
      <c r="L30" s="5" t="s">
        <v>187</v>
      </c>
      <c r="M30" s="5" t="s">
        <v>188</v>
      </c>
      <c r="N30" s="5" t="s">
        <v>29</v>
      </c>
      <c r="O30" s="5" t="s">
        <v>99</v>
      </c>
      <c r="P30" s="4" t="str">
        <f t="shared" si="0"/>
        <v>Outstanding</v>
      </c>
      <c r="Q30" s="13" t="s">
        <v>25</v>
      </c>
    </row>
    <row r="31" spans="1:17" ht="60" customHeight="1" x14ac:dyDescent="0.35">
      <c r="A31" s="11" t="s">
        <v>93</v>
      </c>
      <c r="B31" s="2" t="s">
        <v>189</v>
      </c>
      <c r="C31" s="1" t="s">
        <v>190</v>
      </c>
      <c r="D31" s="3" t="s">
        <v>20</v>
      </c>
      <c r="E31" s="3" t="s">
        <v>21</v>
      </c>
      <c r="F31" s="4" t="s">
        <v>22</v>
      </c>
      <c r="G31" s="4" t="s">
        <v>23</v>
      </c>
      <c r="H31" s="4" t="s">
        <v>24</v>
      </c>
      <c r="I31" s="4" t="s">
        <v>25</v>
      </c>
      <c r="J31" s="5" t="s">
        <v>25</v>
      </c>
      <c r="K31" s="5" t="s">
        <v>191</v>
      </c>
      <c r="L31" s="5" t="s">
        <v>192</v>
      </c>
      <c r="M31" s="5" t="s">
        <v>193</v>
      </c>
      <c r="N31" s="5" t="s">
        <v>29</v>
      </c>
      <c r="O31" s="5" t="s">
        <v>99</v>
      </c>
      <c r="P31" s="4" t="str">
        <f t="shared" si="0"/>
        <v>Outstanding</v>
      </c>
      <c r="Q31" s="13" t="s">
        <v>25</v>
      </c>
    </row>
    <row r="32" spans="1:17" ht="60" customHeight="1" x14ac:dyDescent="0.35">
      <c r="A32" s="11" t="s">
        <v>93</v>
      </c>
      <c r="B32" s="2" t="s">
        <v>194</v>
      </c>
      <c r="C32" s="1" t="s">
        <v>195</v>
      </c>
      <c r="D32" s="3" t="s">
        <v>20</v>
      </c>
      <c r="E32" s="3" t="s">
        <v>21</v>
      </c>
      <c r="F32" s="4" t="s">
        <v>22</v>
      </c>
      <c r="G32" s="4" t="s">
        <v>23</v>
      </c>
      <c r="H32" s="4" t="s">
        <v>24</v>
      </c>
      <c r="I32" s="4" t="s">
        <v>25</v>
      </c>
      <c r="J32" s="5" t="s">
        <v>25</v>
      </c>
      <c r="K32" s="5" t="s">
        <v>196</v>
      </c>
      <c r="L32" s="5" t="s">
        <v>197</v>
      </c>
      <c r="M32" s="5" t="s">
        <v>98</v>
      </c>
      <c r="N32" s="5" t="s">
        <v>29</v>
      </c>
      <c r="O32" s="5" t="s">
        <v>99</v>
      </c>
      <c r="P32" s="4" t="str">
        <f t="shared" si="0"/>
        <v>Outstanding</v>
      </c>
      <c r="Q32" s="13" t="s">
        <v>25</v>
      </c>
    </row>
    <row r="33" spans="1:17" ht="60" customHeight="1" x14ac:dyDescent="0.35">
      <c r="A33" s="11" t="s">
        <v>93</v>
      </c>
      <c r="B33" s="2" t="s">
        <v>198</v>
      </c>
      <c r="C33" s="1" t="s">
        <v>199</v>
      </c>
      <c r="D33" s="3" t="s">
        <v>20</v>
      </c>
      <c r="E33" s="3" t="s">
        <v>21</v>
      </c>
      <c r="F33" s="4" t="s">
        <v>22</v>
      </c>
      <c r="G33" s="4" t="s">
        <v>23</v>
      </c>
      <c r="H33" s="4" t="s">
        <v>24</v>
      </c>
      <c r="I33" s="4" t="s">
        <v>25</v>
      </c>
      <c r="J33" s="5" t="s">
        <v>25</v>
      </c>
      <c r="K33" s="5" t="s">
        <v>200</v>
      </c>
      <c r="L33" s="5" t="s">
        <v>201</v>
      </c>
      <c r="M33" s="5" t="s">
        <v>202</v>
      </c>
      <c r="N33" s="5" t="s">
        <v>29</v>
      </c>
      <c r="O33" s="5" t="s">
        <v>203</v>
      </c>
      <c r="P33" s="4" t="str">
        <f t="shared" si="0"/>
        <v>Outstanding</v>
      </c>
      <c r="Q33" s="13" t="s">
        <v>25</v>
      </c>
    </row>
    <row r="34" spans="1:17" ht="60" customHeight="1" x14ac:dyDescent="0.35">
      <c r="A34" s="11" t="s">
        <v>93</v>
      </c>
      <c r="B34" s="2" t="s">
        <v>204</v>
      </c>
      <c r="C34" s="1" t="s">
        <v>205</v>
      </c>
      <c r="D34" s="3" t="s">
        <v>20</v>
      </c>
      <c r="E34" s="3" t="s">
        <v>21</v>
      </c>
      <c r="F34" s="4" t="s">
        <v>22</v>
      </c>
      <c r="G34" s="4" t="s">
        <v>23</v>
      </c>
      <c r="H34" s="4" t="s">
        <v>24</v>
      </c>
      <c r="I34" s="4" t="s">
        <v>25</v>
      </c>
      <c r="J34" s="5" t="s">
        <v>25</v>
      </c>
      <c r="K34" s="5" t="s">
        <v>206</v>
      </c>
      <c r="L34" s="5" t="s">
        <v>207</v>
      </c>
      <c r="M34" s="5" t="s">
        <v>208</v>
      </c>
      <c r="N34" s="5" t="s">
        <v>29</v>
      </c>
      <c r="O34" s="5" t="s">
        <v>209</v>
      </c>
      <c r="P34" s="4" t="str">
        <f t="shared" si="0"/>
        <v>Outstanding</v>
      </c>
      <c r="Q34" s="13" t="s">
        <v>25</v>
      </c>
    </row>
    <row r="35" spans="1:17" ht="60" customHeight="1" x14ac:dyDescent="0.35">
      <c r="A35" s="11" t="s">
        <v>93</v>
      </c>
      <c r="B35" s="2" t="s">
        <v>210</v>
      </c>
      <c r="C35" s="1" t="s">
        <v>211</v>
      </c>
      <c r="D35" s="3" t="s">
        <v>20</v>
      </c>
      <c r="E35" s="3" t="s">
        <v>21</v>
      </c>
      <c r="F35" s="4" t="s">
        <v>22</v>
      </c>
      <c r="G35" s="4" t="s">
        <v>23</v>
      </c>
      <c r="H35" s="4" t="s">
        <v>24</v>
      </c>
      <c r="I35" s="4" t="s">
        <v>25</v>
      </c>
      <c r="J35" s="5" t="s">
        <v>25</v>
      </c>
      <c r="K35" s="5" t="s">
        <v>212</v>
      </c>
      <c r="L35" s="5" t="s">
        <v>213</v>
      </c>
      <c r="M35" s="5" t="s">
        <v>214</v>
      </c>
      <c r="N35" s="5" t="s">
        <v>29</v>
      </c>
      <c r="O35" s="5" t="s">
        <v>154</v>
      </c>
      <c r="P35" s="4" t="str">
        <f t="shared" si="0"/>
        <v>Outstanding</v>
      </c>
      <c r="Q35" s="13" t="s">
        <v>25</v>
      </c>
    </row>
    <row r="36" spans="1:17" ht="60" customHeight="1" x14ac:dyDescent="0.35">
      <c r="A36" s="11" t="s">
        <v>93</v>
      </c>
      <c r="B36" s="2" t="s">
        <v>215</v>
      </c>
      <c r="C36" s="1" t="s">
        <v>216</v>
      </c>
      <c r="D36" s="3" t="s">
        <v>20</v>
      </c>
      <c r="E36" s="3" t="s">
        <v>21</v>
      </c>
      <c r="F36" s="4" t="s">
        <v>22</v>
      </c>
      <c r="G36" s="4" t="s">
        <v>23</v>
      </c>
      <c r="H36" s="4" t="s">
        <v>24</v>
      </c>
      <c r="I36" s="4" t="s">
        <v>25</v>
      </c>
      <c r="J36" s="5" t="s">
        <v>25</v>
      </c>
      <c r="K36" s="5" t="s">
        <v>217</v>
      </c>
      <c r="L36" s="5" t="s">
        <v>218</v>
      </c>
      <c r="M36" s="5" t="s">
        <v>98</v>
      </c>
      <c r="N36" s="5" t="s">
        <v>29</v>
      </c>
      <c r="O36" s="5" t="s">
        <v>219</v>
      </c>
      <c r="P36" s="4" t="str">
        <f t="shared" si="0"/>
        <v>Outstanding</v>
      </c>
      <c r="Q36" s="13" t="s">
        <v>25</v>
      </c>
    </row>
    <row r="37" spans="1:17" ht="60" customHeight="1" x14ac:dyDescent="0.35">
      <c r="A37" s="11" t="s">
        <v>93</v>
      </c>
      <c r="B37" s="2" t="s">
        <v>220</v>
      </c>
      <c r="C37" s="1" t="s">
        <v>221</v>
      </c>
      <c r="D37" s="3" t="s">
        <v>20</v>
      </c>
      <c r="E37" s="3" t="s">
        <v>21</v>
      </c>
      <c r="F37" s="4" t="s">
        <v>22</v>
      </c>
      <c r="G37" s="4" t="s">
        <v>23</v>
      </c>
      <c r="H37" s="4" t="s">
        <v>24</v>
      </c>
      <c r="I37" s="4" t="s">
        <v>25</v>
      </c>
      <c r="J37" s="5" t="s">
        <v>25</v>
      </c>
      <c r="K37" s="5" t="s">
        <v>222</v>
      </c>
      <c r="L37" s="5" t="s">
        <v>223</v>
      </c>
      <c r="M37" s="5" t="s">
        <v>224</v>
      </c>
      <c r="N37" s="5" t="s">
        <v>29</v>
      </c>
      <c r="O37" s="5" t="s">
        <v>225</v>
      </c>
      <c r="P37" s="4" t="str">
        <f t="shared" si="0"/>
        <v>Outstanding</v>
      </c>
      <c r="Q37" s="13" t="s">
        <v>25</v>
      </c>
    </row>
    <row r="38" spans="1:17" ht="60" customHeight="1" x14ac:dyDescent="0.35">
      <c r="A38" s="11" t="s">
        <v>93</v>
      </c>
      <c r="B38" s="2" t="s">
        <v>226</v>
      </c>
      <c r="C38" s="1" t="s">
        <v>227</v>
      </c>
      <c r="D38" s="3" t="s">
        <v>20</v>
      </c>
      <c r="E38" s="3" t="s">
        <v>21</v>
      </c>
      <c r="F38" s="4" t="s">
        <v>22</v>
      </c>
      <c r="G38" s="4" t="s">
        <v>23</v>
      </c>
      <c r="H38" s="4" t="s">
        <v>24</v>
      </c>
      <c r="I38" s="4" t="s">
        <v>25</v>
      </c>
      <c r="J38" s="5" t="s">
        <v>25</v>
      </c>
      <c r="K38" s="5" t="s">
        <v>228</v>
      </c>
      <c r="L38" s="5" t="s">
        <v>229</v>
      </c>
      <c r="M38" s="5" t="s">
        <v>98</v>
      </c>
      <c r="N38" s="5" t="s">
        <v>29</v>
      </c>
      <c r="O38" s="5" t="s">
        <v>99</v>
      </c>
      <c r="P38" s="4" t="str">
        <f t="shared" si="0"/>
        <v>Outstanding</v>
      </c>
      <c r="Q38" s="13" t="s">
        <v>25</v>
      </c>
    </row>
    <row r="39" spans="1:17" ht="60" customHeight="1" x14ac:dyDescent="0.35">
      <c r="A39" s="11" t="s">
        <v>93</v>
      </c>
      <c r="B39" s="2" t="s">
        <v>230</v>
      </c>
      <c r="C39" s="1" t="s">
        <v>231</v>
      </c>
      <c r="D39" s="3" t="s">
        <v>20</v>
      </c>
      <c r="E39" s="3" t="s">
        <v>21</v>
      </c>
      <c r="F39" s="4" t="s">
        <v>22</v>
      </c>
      <c r="G39" s="4" t="s">
        <v>23</v>
      </c>
      <c r="H39" s="4" t="s">
        <v>24</v>
      </c>
      <c r="I39" s="4" t="s">
        <v>25</v>
      </c>
      <c r="J39" s="5" t="s">
        <v>25</v>
      </c>
      <c r="K39" s="5" t="s">
        <v>232</v>
      </c>
      <c r="L39" s="5" t="s">
        <v>233</v>
      </c>
      <c r="M39" s="5" t="s">
        <v>98</v>
      </c>
      <c r="N39" s="5" t="s">
        <v>29</v>
      </c>
      <c r="O39" s="5" t="s">
        <v>145</v>
      </c>
      <c r="P39" s="4" t="str">
        <f t="shared" si="0"/>
        <v>Outstanding</v>
      </c>
      <c r="Q39" s="13" t="s">
        <v>25</v>
      </c>
    </row>
    <row r="40" spans="1:17" ht="60" customHeight="1" x14ac:dyDescent="0.35">
      <c r="A40" s="11" t="s">
        <v>93</v>
      </c>
      <c r="B40" s="2" t="s">
        <v>234</v>
      </c>
      <c r="C40" s="1" t="s">
        <v>235</v>
      </c>
      <c r="D40" s="3" t="s">
        <v>20</v>
      </c>
      <c r="E40" s="3" t="s">
        <v>21</v>
      </c>
      <c r="F40" s="4" t="s">
        <v>22</v>
      </c>
      <c r="G40" s="4" t="s">
        <v>23</v>
      </c>
      <c r="H40" s="4" t="s">
        <v>24</v>
      </c>
      <c r="I40" s="4" t="s">
        <v>25</v>
      </c>
      <c r="J40" s="5" t="s">
        <v>25</v>
      </c>
      <c r="K40" s="5" t="s">
        <v>236</v>
      </c>
      <c r="L40" s="5" t="s">
        <v>237</v>
      </c>
      <c r="M40" s="5" t="s">
        <v>98</v>
      </c>
      <c r="N40" s="5" t="s">
        <v>29</v>
      </c>
      <c r="O40" s="5" t="s">
        <v>99</v>
      </c>
      <c r="P40" s="4" t="str">
        <f t="shared" si="0"/>
        <v>Outstanding</v>
      </c>
      <c r="Q40" s="13" t="s">
        <v>25</v>
      </c>
    </row>
    <row r="41" spans="1:17" ht="60" customHeight="1" x14ac:dyDescent="0.35">
      <c r="A41" s="11" t="s">
        <v>93</v>
      </c>
      <c r="B41" s="2" t="s">
        <v>238</v>
      </c>
      <c r="C41" s="1" t="s">
        <v>239</v>
      </c>
      <c r="D41" s="3" t="s">
        <v>20</v>
      </c>
      <c r="E41" s="3" t="s">
        <v>21</v>
      </c>
      <c r="F41" s="4" t="s">
        <v>22</v>
      </c>
      <c r="G41" s="4" t="s">
        <v>23</v>
      </c>
      <c r="H41" s="4" t="s">
        <v>24</v>
      </c>
      <c r="I41" s="4" t="s">
        <v>25</v>
      </c>
      <c r="J41" s="5" t="s">
        <v>25</v>
      </c>
      <c r="K41" s="5" t="s">
        <v>240</v>
      </c>
      <c r="L41" s="5" t="s">
        <v>241</v>
      </c>
      <c r="M41" s="5" t="s">
        <v>98</v>
      </c>
      <c r="N41" s="5" t="s">
        <v>29</v>
      </c>
      <c r="O41" s="5" t="s">
        <v>145</v>
      </c>
      <c r="P41" s="4" t="str">
        <f t="shared" si="0"/>
        <v>Outstanding</v>
      </c>
      <c r="Q41" s="13" t="s">
        <v>25</v>
      </c>
    </row>
    <row r="42" spans="1:17" ht="60" customHeight="1" x14ac:dyDescent="0.35">
      <c r="A42" s="11" t="s">
        <v>93</v>
      </c>
      <c r="B42" s="2" t="s">
        <v>242</v>
      </c>
      <c r="C42" s="1" t="s">
        <v>243</v>
      </c>
      <c r="D42" s="3" t="s">
        <v>20</v>
      </c>
      <c r="E42" s="3" t="s">
        <v>21</v>
      </c>
      <c r="F42" s="4" t="s">
        <v>22</v>
      </c>
      <c r="G42" s="4" t="s">
        <v>23</v>
      </c>
      <c r="H42" s="4" t="s">
        <v>24</v>
      </c>
      <c r="I42" s="4" t="s">
        <v>25</v>
      </c>
      <c r="J42" s="5" t="s">
        <v>25</v>
      </c>
      <c r="K42" s="5" t="s">
        <v>244</v>
      </c>
      <c r="L42" s="5" t="s">
        <v>245</v>
      </c>
      <c r="M42" s="5" t="s">
        <v>98</v>
      </c>
      <c r="N42" s="5" t="s">
        <v>29</v>
      </c>
      <c r="O42" s="5" t="s">
        <v>145</v>
      </c>
      <c r="P42" s="4" t="str">
        <f t="shared" si="0"/>
        <v>Outstanding</v>
      </c>
      <c r="Q42" s="13" t="s">
        <v>25</v>
      </c>
    </row>
    <row r="43" spans="1:17" ht="60" customHeight="1" x14ac:dyDescent="0.35">
      <c r="A43" s="11" t="s">
        <v>93</v>
      </c>
      <c r="B43" s="2" t="s">
        <v>246</v>
      </c>
      <c r="C43" s="1" t="s">
        <v>247</v>
      </c>
      <c r="D43" s="3" t="s">
        <v>20</v>
      </c>
      <c r="E43" s="3" t="s">
        <v>21</v>
      </c>
      <c r="F43" s="4" t="s">
        <v>22</v>
      </c>
      <c r="G43" s="4" t="s">
        <v>23</v>
      </c>
      <c r="H43" s="4" t="s">
        <v>24</v>
      </c>
      <c r="I43" s="4" t="s">
        <v>25</v>
      </c>
      <c r="J43" s="5" t="s">
        <v>25</v>
      </c>
      <c r="K43" s="5" t="s">
        <v>248</v>
      </c>
      <c r="L43" s="5" t="s">
        <v>249</v>
      </c>
      <c r="M43" s="5" t="s">
        <v>98</v>
      </c>
      <c r="N43" s="5" t="s">
        <v>29</v>
      </c>
      <c r="O43" s="5" t="s">
        <v>145</v>
      </c>
      <c r="P43" s="4" t="str">
        <f t="shared" si="0"/>
        <v>Outstanding</v>
      </c>
      <c r="Q43" s="13" t="s">
        <v>25</v>
      </c>
    </row>
    <row r="44" spans="1:17" ht="60" customHeight="1" x14ac:dyDescent="0.35">
      <c r="A44" s="11" t="s">
        <v>93</v>
      </c>
      <c r="B44" s="2" t="s">
        <v>250</v>
      </c>
      <c r="C44" s="1" t="s">
        <v>251</v>
      </c>
      <c r="D44" s="3" t="s">
        <v>20</v>
      </c>
      <c r="E44" s="3" t="s">
        <v>21</v>
      </c>
      <c r="F44" s="4" t="s">
        <v>22</v>
      </c>
      <c r="G44" s="4" t="s">
        <v>23</v>
      </c>
      <c r="H44" s="4" t="s">
        <v>24</v>
      </c>
      <c r="I44" s="4" t="s">
        <v>25</v>
      </c>
      <c r="J44" s="5" t="s">
        <v>25</v>
      </c>
      <c r="K44" s="5" t="s">
        <v>252</v>
      </c>
      <c r="L44" s="5" t="s">
        <v>253</v>
      </c>
      <c r="M44" s="5" t="s">
        <v>98</v>
      </c>
      <c r="N44" s="5" t="s">
        <v>29</v>
      </c>
      <c r="O44" s="5" t="s">
        <v>254</v>
      </c>
      <c r="P44" s="4" t="str">
        <f t="shared" si="0"/>
        <v>Outstanding</v>
      </c>
      <c r="Q44" s="13" t="s">
        <v>25</v>
      </c>
    </row>
    <row r="45" spans="1:17" ht="60" customHeight="1" x14ac:dyDescent="0.35">
      <c r="A45" s="11" t="s">
        <v>93</v>
      </c>
      <c r="B45" s="2" t="s">
        <v>255</v>
      </c>
      <c r="C45" s="1" t="s">
        <v>256</v>
      </c>
      <c r="D45" s="3" t="s">
        <v>20</v>
      </c>
      <c r="E45" s="3" t="s">
        <v>21</v>
      </c>
      <c r="F45" s="4" t="s">
        <v>22</v>
      </c>
      <c r="G45" s="4" t="s">
        <v>23</v>
      </c>
      <c r="H45" s="4" t="s">
        <v>24</v>
      </c>
      <c r="I45" s="4" t="s">
        <v>25</v>
      </c>
      <c r="J45" s="5" t="s">
        <v>25</v>
      </c>
      <c r="K45" s="5" t="s">
        <v>257</v>
      </c>
      <c r="L45" s="5" t="s">
        <v>258</v>
      </c>
      <c r="M45" s="5" t="s">
        <v>259</v>
      </c>
      <c r="N45" s="5" t="s">
        <v>29</v>
      </c>
      <c r="O45" s="5" t="s">
        <v>209</v>
      </c>
      <c r="P45" s="4" t="str">
        <f t="shared" si="0"/>
        <v>Outstanding</v>
      </c>
      <c r="Q45" s="13" t="s">
        <v>25</v>
      </c>
    </row>
    <row r="46" spans="1:17" ht="60" customHeight="1" x14ac:dyDescent="0.35">
      <c r="A46" s="11" t="s">
        <v>93</v>
      </c>
      <c r="B46" s="2" t="s">
        <v>260</v>
      </c>
      <c r="C46" s="1" t="s">
        <v>261</v>
      </c>
      <c r="D46" s="3" t="s">
        <v>20</v>
      </c>
      <c r="E46" s="3" t="s">
        <v>21</v>
      </c>
      <c r="F46" s="4" t="s">
        <v>22</v>
      </c>
      <c r="G46" s="4" t="s">
        <v>23</v>
      </c>
      <c r="H46" s="4" t="s">
        <v>24</v>
      </c>
      <c r="I46" s="4" t="s">
        <v>25</v>
      </c>
      <c r="J46" s="5" t="s">
        <v>25</v>
      </c>
      <c r="K46" s="5" t="s">
        <v>262</v>
      </c>
      <c r="L46" s="5" t="s">
        <v>263</v>
      </c>
      <c r="M46" s="5" t="s">
        <v>264</v>
      </c>
      <c r="N46" s="5" t="s">
        <v>29</v>
      </c>
      <c r="O46" s="5" t="s">
        <v>134</v>
      </c>
      <c r="P46" s="4" t="str">
        <f t="shared" si="0"/>
        <v>Outstanding</v>
      </c>
      <c r="Q46" s="13" t="s">
        <v>25</v>
      </c>
    </row>
    <row r="47" spans="1:17" ht="60" customHeight="1" x14ac:dyDescent="0.35">
      <c r="A47" s="11" t="s">
        <v>93</v>
      </c>
      <c r="B47" s="2" t="s">
        <v>265</v>
      </c>
      <c r="C47" s="1" t="s">
        <v>266</v>
      </c>
      <c r="D47" s="3" t="s">
        <v>20</v>
      </c>
      <c r="E47" s="3" t="s">
        <v>21</v>
      </c>
      <c r="F47" s="4" t="s">
        <v>22</v>
      </c>
      <c r="G47" s="4" t="s">
        <v>23</v>
      </c>
      <c r="H47" s="4" t="s">
        <v>24</v>
      </c>
      <c r="I47" s="4" t="s">
        <v>25</v>
      </c>
      <c r="J47" s="5" t="s">
        <v>25</v>
      </c>
      <c r="K47" s="5" t="s">
        <v>267</v>
      </c>
      <c r="L47" s="5" t="s">
        <v>268</v>
      </c>
      <c r="M47" s="5" t="s">
        <v>269</v>
      </c>
      <c r="N47" s="5" t="s">
        <v>29</v>
      </c>
      <c r="O47" s="5" t="s">
        <v>270</v>
      </c>
      <c r="P47" s="4" t="str">
        <f t="shared" si="0"/>
        <v>Outstanding</v>
      </c>
      <c r="Q47" s="13" t="s">
        <v>25</v>
      </c>
    </row>
    <row r="48" spans="1:17" ht="60" customHeight="1" x14ac:dyDescent="0.35">
      <c r="A48" s="11" t="s">
        <v>93</v>
      </c>
      <c r="B48" s="2" t="s">
        <v>271</v>
      </c>
      <c r="C48" s="1" t="s">
        <v>272</v>
      </c>
      <c r="D48" s="3" t="s">
        <v>20</v>
      </c>
      <c r="E48" s="3" t="s">
        <v>21</v>
      </c>
      <c r="F48" s="4" t="s">
        <v>22</v>
      </c>
      <c r="G48" s="4" t="s">
        <v>23</v>
      </c>
      <c r="H48" s="4" t="s">
        <v>24</v>
      </c>
      <c r="I48" s="4" t="s">
        <v>25</v>
      </c>
      <c r="J48" s="5" t="s">
        <v>25</v>
      </c>
      <c r="K48" s="5" t="s">
        <v>273</v>
      </c>
      <c r="L48" s="5" t="s">
        <v>274</v>
      </c>
      <c r="M48" s="5" t="s">
        <v>98</v>
      </c>
      <c r="N48" s="5" t="s">
        <v>29</v>
      </c>
      <c r="O48" s="5" t="s">
        <v>145</v>
      </c>
      <c r="P48" s="4" t="str">
        <f t="shared" si="0"/>
        <v>Outstanding</v>
      </c>
      <c r="Q48" s="13" t="s">
        <v>25</v>
      </c>
    </row>
    <row r="49" spans="1:17" ht="60" customHeight="1" x14ac:dyDescent="0.35">
      <c r="A49" s="11" t="s">
        <v>275</v>
      </c>
      <c r="B49" s="2" t="s">
        <v>276</v>
      </c>
      <c r="C49" s="1" t="s">
        <v>277</v>
      </c>
      <c r="D49" s="3" t="s">
        <v>20</v>
      </c>
      <c r="E49" s="3" t="s">
        <v>21</v>
      </c>
      <c r="F49" s="4" t="s">
        <v>22</v>
      </c>
      <c r="G49" s="4" t="s">
        <v>23</v>
      </c>
      <c r="H49" s="4" t="s">
        <v>24</v>
      </c>
      <c r="I49" s="4" t="s">
        <v>25</v>
      </c>
      <c r="J49" s="5" t="s">
        <v>25</v>
      </c>
      <c r="K49" s="5" t="s">
        <v>278</v>
      </c>
      <c r="L49" s="5" t="s">
        <v>279</v>
      </c>
      <c r="M49" s="5" t="s">
        <v>280</v>
      </c>
      <c r="N49" s="5" t="s">
        <v>29</v>
      </c>
      <c r="O49" s="5" t="s">
        <v>67</v>
      </c>
      <c r="P49" s="4" t="str">
        <f t="shared" si="0"/>
        <v>Outstanding</v>
      </c>
      <c r="Q49" s="13" t="s">
        <v>25</v>
      </c>
    </row>
    <row r="50" spans="1:17" ht="60" customHeight="1" x14ac:dyDescent="0.35">
      <c r="A50" s="11" t="s">
        <v>275</v>
      </c>
      <c r="B50" s="2" t="s">
        <v>281</v>
      </c>
      <c r="C50" s="1" t="s">
        <v>282</v>
      </c>
      <c r="D50" s="3" t="s">
        <v>20</v>
      </c>
      <c r="E50" s="3" t="s">
        <v>21</v>
      </c>
      <c r="F50" s="4" t="s">
        <v>22</v>
      </c>
      <c r="G50" s="4" t="s">
        <v>23</v>
      </c>
      <c r="H50" s="4" t="s">
        <v>24</v>
      </c>
      <c r="I50" s="4" t="s">
        <v>25</v>
      </c>
      <c r="J50" s="5" t="s">
        <v>25</v>
      </c>
      <c r="K50" s="5" t="s">
        <v>283</v>
      </c>
      <c r="L50" s="5" t="s">
        <v>284</v>
      </c>
      <c r="M50" s="5" t="s">
        <v>98</v>
      </c>
      <c r="N50" s="5" t="s">
        <v>285</v>
      </c>
      <c r="O50" s="5" t="s">
        <v>286</v>
      </c>
      <c r="P50" s="4" t="str">
        <f t="shared" si="0"/>
        <v>Outstanding</v>
      </c>
      <c r="Q50" s="13" t="s">
        <v>25</v>
      </c>
    </row>
    <row r="51" spans="1:17" ht="60" customHeight="1" x14ac:dyDescent="0.35">
      <c r="A51" s="11" t="s">
        <v>275</v>
      </c>
      <c r="B51" s="2" t="s">
        <v>287</v>
      </c>
      <c r="C51" s="1" t="s">
        <v>288</v>
      </c>
      <c r="D51" s="3" t="s">
        <v>20</v>
      </c>
      <c r="E51" s="3" t="s">
        <v>21</v>
      </c>
      <c r="F51" s="4" t="s">
        <v>22</v>
      </c>
      <c r="G51" s="4" t="s">
        <v>23</v>
      </c>
      <c r="H51" s="4" t="s">
        <v>24</v>
      </c>
      <c r="I51" s="4" t="s">
        <v>25</v>
      </c>
      <c r="J51" s="5" t="s">
        <v>25</v>
      </c>
      <c r="K51" s="5" t="s">
        <v>289</v>
      </c>
      <c r="L51" s="5" t="s">
        <v>290</v>
      </c>
      <c r="M51" s="5" t="s">
        <v>291</v>
      </c>
      <c r="N51" s="5" t="s">
        <v>29</v>
      </c>
      <c r="O51" s="5" t="s">
        <v>292</v>
      </c>
      <c r="P51" s="4" t="str">
        <f t="shared" si="0"/>
        <v>Outstanding</v>
      </c>
      <c r="Q51" s="13" t="s">
        <v>25</v>
      </c>
    </row>
    <row r="52" spans="1:17" ht="60" customHeight="1" x14ac:dyDescent="0.35">
      <c r="A52" s="11" t="s">
        <v>275</v>
      </c>
      <c r="B52" s="2" t="s">
        <v>293</v>
      </c>
      <c r="C52" s="1" t="s">
        <v>294</v>
      </c>
      <c r="D52" s="3" t="s">
        <v>20</v>
      </c>
      <c r="E52" s="3" t="s">
        <v>21</v>
      </c>
      <c r="F52" s="4" t="s">
        <v>22</v>
      </c>
      <c r="G52" s="4" t="s">
        <v>23</v>
      </c>
      <c r="H52" s="4" t="s">
        <v>24</v>
      </c>
      <c r="I52" s="4" t="s">
        <v>25</v>
      </c>
      <c r="J52" s="5" t="s">
        <v>25</v>
      </c>
      <c r="K52" s="5" t="s">
        <v>295</v>
      </c>
      <c r="L52" s="5" t="s">
        <v>296</v>
      </c>
      <c r="M52" s="5" t="s">
        <v>297</v>
      </c>
      <c r="N52" s="5" t="s">
        <v>29</v>
      </c>
      <c r="O52" s="5" t="s">
        <v>298</v>
      </c>
      <c r="P52" s="4" t="str">
        <f t="shared" si="0"/>
        <v>Outstanding</v>
      </c>
      <c r="Q52" s="13" t="s">
        <v>25</v>
      </c>
    </row>
    <row r="53" spans="1:17" ht="60" customHeight="1" x14ac:dyDescent="0.35">
      <c r="A53" s="11" t="s">
        <v>13</v>
      </c>
      <c r="B53" s="2" t="s">
        <v>299</v>
      </c>
      <c r="C53" s="1" t="s">
        <v>300</v>
      </c>
      <c r="D53" s="3" t="s">
        <v>20</v>
      </c>
      <c r="E53" s="3" t="s">
        <v>21</v>
      </c>
      <c r="F53" s="4" t="s">
        <v>22</v>
      </c>
      <c r="G53" s="4" t="s">
        <v>23</v>
      </c>
      <c r="H53" s="4" t="s">
        <v>24</v>
      </c>
      <c r="I53" s="4" t="s">
        <v>25</v>
      </c>
      <c r="J53" s="5" t="s">
        <v>25</v>
      </c>
      <c r="K53" s="5" t="s">
        <v>301</v>
      </c>
      <c r="L53" s="5" t="s">
        <v>302</v>
      </c>
      <c r="M53" s="5" t="s">
        <v>98</v>
      </c>
      <c r="N53" s="5" t="s">
        <v>303</v>
      </c>
      <c r="O53" s="5" t="s">
        <v>304</v>
      </c>
      <c r="P53" s="4" t="str">
        <f t="shared" si="0"/>
        <v>Outstanding</v>
      </c>
      <c r="Q53" s="13" t="s">
        <v>25</v>
      </c>
    </row>
    <row r="54" spans="1:17" ht="60" customHeight="1" x14ac:dyDescent="0.35">
      <c r="A54" s="11" t="s">
        <v>13</v>
      </c>
      <c r="B54" s="2" t="s">
        <v>305</v>
      </c>
      <c r="C54" s="1" t="s">
        <v>306</v>
      </c>
      <c r="D54" s="3" t="s">
        <v>20</v>
      </c>
      <c r="E54" s="3" t="s">
        <v>21</v>
      </c>
      <c r="F54" s="4" t="s">
        <v>22</v>
      </c>
      <c r="G54" s="4" t="s">
        <v>23</v>
      </c>
      <c r="H54" s="4" t="s">
        <v>24</v>
      </c>
      <c r="I54" s="4" t="s">
        <v>25</v>
      </c>
      <c r="J54" s="5" t="s">
        <v>25</v>
      </c>
      <c r="K54" s="5" t="s">
        <v>307</v>
      </c>
      <c r="L54" s="5" t="s">
        <v>308</v>
      </c>
      <c r="M54" s="5" t="s">
        <v>98</v>
      </c>
      <c r="N54" s="5" t="s">
        <v>309</v>
      </c>
      <c r="O54" s="5" t="s">
        <v>67</v>
      </c>
      <c r="P54" s="4" t="str">
        <f t="shared" si="0"/>
        <v>Outstanding</v>
      </c>
      <c r="Q54" s="13" t="s">
        <v>25</v>
      </c>
    </row>
    <row r="55" spans="1:17" ht="60" customHeight="1" x14ac:dyDescent="0.35">
      <c r="A55" s="11" t="s">
        <v>310</v>
      </c>
      <c r="B55" s="2" t="s">
        <v>311</v>
      </c>
      <c r="C55" s="1" t="s">
        <v>312</v>
      </c>
      <c r="D55" s="3" t="s">
        <v>20</v>
      </c>
      <c r="E55" s="3" t="s">
        <v>21</v>
      </c>
      <c r="F55" s="4" t="s">
        <v>22</v>
      </c>
      <c r="G55" s="4" t="s">
        <v>23</v>
      </c>
      <c r="H55" s="4" t="s">
        <v>24</v>
      </c>
      <c r="I55" s="4" t="s">
        <v>25</v>
      </c>
      <c r="J55" s="5" t="s">
        <v>25</v>
      </c>
      <c r="K55" s="5" t="s">
        <v>313</v>
      </c>
      <c r="L55" s="5" t="s">
        <v>314</v>
      </c>
      <c r="M55" s="5" t="s">
        <v>98</v>
      </c>
      <c r="N55" s="5" t="s">
        <v>315</v>
      </c>
      <c r="O55" s="5" t="s">
        <v>316</v>
      </c>
      <c r="P55" s="4" t="str">
        <f t="shared" si="0"/>
        <v>Outstanding</v>
      </c>
      <c r="Q55" s="13" t="s">
        <v>25</v>
      </c>
    </row>
    <row r="56" spans="1:17" ht="60" customHeight="1" x14ac:dyDescent="0.35">
      <c r="A56" s="11" t="s">
        <v>317</v>
      </c>
      <c r="B56" s="2" t="s">
        <v>318</v>
      </c>
      <c r="C56" s="1" t="s">
        <v>319</v>
      </c>
      <c r="D56" s="3" t="s">
        <v>20</v>
      </c>
      <c r="E56" s="3" t="s">
        <v>320</v>
      </c>
      <c r="F56" s="4" t="s">
        <v>22</v>
      </c>
      <c r="G56" s="4" t="s">
        <v>23</v>
      </c>
      <c r="H56" s="4" t="s">
        <v>24</v>
      </c>
      <c r="I56" s="4" t="s">
        <v>25</v>
      </c>
      <c r="J56" s="5" t="s">
        <v>25</v>
      </c>
      <c r="K56" s="5" t="s">
        <v>321</v>
      </c>
      <c r="L56" s="5" t="s">
        <v>322</v>
      </c>
      <c r="M56" s="5" t="s">
        <v>323</v>
      </c>
      <c r="N56" s="5" t="s">
        <v>324</v>
      </c>
      <c r="O56" s="5" t="s">
        <v>325</v>
      </c>
      <c r="P56" s="4" t="str">
        <f t="shared" si="0"/>
        <v>Outstanding</v>
      </c>
      <c r="Q56" s="13" t="s">
        <v>25</v>
      </c>
    </row>
    <row r="57" spans="1:17" ht="60" customHeight="1" x14ac:dyDescent="0.35">
      <c r="A57" s="11" t="s">
        <v>317</v>
      </c>
      <c r="B57" s="2" t="s">
        <v>326</v>
      </c>
      <c r="C57" s="1" t="s">
        <v>327</v>
      </c>
      <c r="D57" s="3" t="s">
        <v>20</v>
      </c>
      <c r="E57" s="3" t="s">
        <v>21</v>
      </c>
      <c r="F57" s="4" t="s">
        <v>22</v>
      </c>
      <c r="G57" s="4" t="s">
        <v>23</v>
      </c>
      <c r="H57" s="4" t="s">
        <v>24</v>
      </c>
      <c r="I57" s="4" t="s">
        <v>25</v>
      </c>
      <c r="J57" s="5" t="s">
        <v>25</v>
      </c>
      <c r="K57" s="5" t="s">
        <v>328</v>
      </c>
      <c r="L57" s="5" t="s">
        <v>329</v>
      </c>
      <c r="M57" s="5" t="s">
        <v>330</v>
      </c>
      <c r="N57" s="5" t="s">
        <v>331</v>
      </c>
      <c r="O57" s="5" t="s">
        <v>332</v>
      </c>
      <c r="P57" s="4" t="str">
        <f t="shared" si="0"/>
        <v>Outstanding</v>
      </c>
      <c r="Q57" s="13" t="s">
        <v>25</v>
      </c>
    </row>
    <row r="58" spans="1:17" ht="60" customHeight="1" x14ac:dyDescent="0.35">
      <c r="A58" s="11" t="s">
        <v>317</v>
      </c>
      <c r="B58" s="2" t="s">
        <v>333</v>
      </c>
      <c r="C58" s="1" t="s">
        <v>334</v>
      </c>
      <c r="D58" s="3" t="s">
        <v>20</v>
      </c>
      <c r="E58" s="3" t="s">
        <v>21</v>
      </c>
      <c r="F58" s="4" t="s">
        <v>22</v>
      </c>
      <c r="G58" s="4" t="s">
        <v>23</v>
      </c>
      <c r="H58" s="4" t="s">
        <v>24</v>
      </c>
      <c r="I58" s="4" t="s">
        <v>25</v>
      </c>
      <c r="J58" s="5" t="s">
        <v>25</v>
      </c>
      <c r="K58" s="5" t="s">
        <v>335</v>
      </c>
      <c r="L58" s="5" t="s">
        <v>336</v>
      </c>
      <c r="M58" s="5" t="s">
        <v>337</v>
      </c>
      <c r="N58" s="5" t="s">
        <v>338</v>
      </c>
      <c r="O58" s="5" t="s">
        <v>339</v>
      </c>
      <c r="P58" s="4" t="str">
        <f t="shared" si="0"/>
        <v>Outstanding</v>
      </c>
      <c r="Q58" s="13" t="s">
        <v>25</v>
      </c>
    </row>
    <row r="59" spans="1:17" ht="60" customHeight="1" x14ac:dyDescent="0.35">
      <c r="A59" s="11" t="s">
        <v>317</v>
      </c>
      <c r="B59" s="2" t="s">
        <v>340</v>
      </c>
      <c r="C59" s="1" t="s">
        <v>341</v>
      </c>
      <c r="D59" s="3" t="s">
        <v>20</v>
      </c>
      <c r="E59" s="3" t="s">
        <v>21</v>
      </c>
      <c r="F59" s="4" t="s">
        <v>22</v>
      </c>
      <c r="G59" s="4" t="s">
        <v>23</v>
      </c>
      <c r="H59" s="4" t="s">
        <v>24</v>
      </c>
      <c r="I59" s="4" t="s">
        <v>25</v>
      </c>
      <c r="J59" s="5" t="s">
        <v>25</v>
      </c>
      <c r="K59" s="5" t="s">
        <v>342</v>
      </c>
      <c r="L59" s="5" t="s">
        <v>343</v>
      </c>
      <c r="M59" s="5" t="s">
        <v>344</v>
      </c>
      <c r="N59" s="5" t="s">
        <v>345</v>
      </c>
      <c r="O59" s="5" t="s">
        <v>346</v>
      </c>
      <c r="P59" s="4" t="str">
        <f t="shared" si="0"/>
        <v>Outstanding</v>
      </c>
      <c r="Q59" s="13" t="s">
        <v>25</v>
      </c>
    </row>
    <row r="60" spans="1:17" ht="60" customHeight="1" x14ac:dyDescent="0.35">
      <c r="A60" s="11" t="s">
        <v>317</v>
      </c>
      <c r="B60" s="2" t="s">
        <v>347</v>
      </c>
      <c r="C60" s="1" t="s">
        <v>348</v>
      </c>
      <c r="D60" s="3" t="s">
        <v>20</v>
      </c>
      <c r="E60" s="3" t="s">
        <v>21</v>
      </c>
      <c r="F60" s="4" t="s">
        <v>22</v>
      </c>
      <c r="G60" s="4" t="s">
        <v>23</v>
      </c>
      <c r="H60" s="4" t="s">
        <v>24</v>
      </c>
      <c r="I60" s="4" t="s">
        <v>25</v>
      </c>
      <c r="J60" s="5" t="s">
        <v>25</v>
      </c>
      <c r="K60" s="5" t="s">
        <v>349</v>
      </c>
      <c r="L60" s="5" t="s">
        <v>350</v>
      </c>
      <c r="M60" s="5" t="s">
        <v>351</v>
      </c>
      <c r="N60" s="5" t="s">
        <v>352</v>
      </c>
      <c r="O60" s="5" t="s">
        <v>346</v>
      </c>
      <c r="P60" s="4" t="str">
        <f t="shared" si="0"/>
        <v>Outstanding</v>
      </c>
      <c r="Q60" s="13" t="s">
        <v>25</v>
      </c>
    </row>
    <row r="61" spans="1:17" ht="60" customHeight="1" x14ac:dyDescent="0.35">
      <c r="A61" s="11" t="s">
        <v>317</v>
      </c>
      <c r="B61" s="2" t="s">
        <v>353</v>
      </c>
      <c r="C61" s="1" t="s">
        <v>354</v>
      </c>
      <c r="D61" s="3" t="s">
        <v>20</v>
      </c>
      <c r="E61" s="3" t="s">
        <v>21</v>
      </c>
      <c r="F61" s="4" t="s">
        <v>22</v>
      </c>
      <c r="G61" s="4" t="s">
        <v>23</v>
      </c>
      <c r="H61" s="4" t="s">
        <v>24</v>
      </c>
      <c r="I61" s="4" t="s">
        <v>25</v>
      </c>
      <c r="J61" s="5" t="s">
        <v>25</v>
      </c>
      <c r="K61" s="5" t="s">
        <v>355</v>
      </c>
      <c r="L61" s="5" t="s">
        <v>356</v>
      </c>
      <c r="M61" s="5" t="s">
        <v>357</v>
      </c>
      <c r="N61" s="5" t="s">
        <v>358</v>
      </c>
      <c r="O61" s="5" t="s">
        <v>359</v>
      </c>
      <c r="P61" s="4" t="str">
        <f t="shared" si="0"/>
        <v>Outstanding</v>
      </c>
      <c r="Q61" s="13" t="s">
        <v>25</v>
      </c>
    </row>
    <row r="62" spans="1:17" ht="60" customHeight="1" x14ac:dyDescent="0.35">
      <c r="A62" s="11" t="s">
        <v>317</v>
      </c>
      <c r="B62" s="2" t="s">
        <v>360</v>
      </c>
      <c r="C62" s="1" t="s">
        <v>361</v>
      </c>
      <c r="D62" s="3" t="s">
        <v>20</v>
      </c>
      <c r="E62" s="3" t="s">
        <v>21</v>
      </c>
      <c r="F62" s="4" t="s">
        <v>22</v>
      </c>
      <c r="G62" s="4" t="s">
        <v>23</v>
      </c>
      <c r="H62" s="4" t="s">
        <v>24</v>
      </c>
      <c r="I62" s="4" t="s">
        <v>25</v>
      </c>
      <c r="J62" s="5" t="s">
        <v>25</v>
      </c>
      <c r="K62" s="5" t="s">
        <v>362</v>
      </c>
      <c r="L62" s="5" t="s">
        <v>363</v>
      </c>
      <c r="M62" s="5" t="s">
        <v>364</v>
      </c>
      <c r="N62" s="5" t="s">
        <v>365</v>
      </c>
      <c r="O62" s="5" t="s">
        <v>366</v>
      </c>
      <c r="P62" s="4" t="str">
        <f t="shared" si="0"/>
        <v>Outstanding</v>
      </c>
      <c r="Q62" s="13" t="s">
        <v>25</v>
      </c>
    </row>
    <row r="63" spans="1:17" ht="60" customHeight="1" x14ac:dyDescent="0.35">
      <c r="A63" s="11" t="s">
        <v>367</v>
      </c>
      <c r="B63" s="2" t="s">
        <v>368</v>
      </c>
      <c r="C63" s="1" t="s">
        <v>369</v>
      </c>
      <c r="D63" s="3" t="s">
        <v>20</v>
      </c>
      <c r="E63" s="3" t="s">
        <v>21</v>
      </c>
      <c r="F63" s="4" t="s">
        <v>22</v>
      </c>
      <c r="G63" s="4" t="s">
        <v>23</v>
      </c>
      <c r="H63" s="4" t="s">
        <v>24</v>
      </c>
      <c r="I63" s="4" t="s">
        <v>25</v>
      </c>
      <c r="J63" s="5" t="s">
        <v>25</v>
      </c>
      <c r="K63" s="5" t="s">
        <v>370</v>
      </c>
      <c r="L63" s="5" t="s">
        <v>371</v>
      </c>
      <c r="M63" s="5" t="s">
        <v>372</v>
      </c>
      <c r="N63" s="5" t="s">
        <v>373</v>
      </c>
      <c r="O63" s="5" t="s">
        <v>374</v>
      </c>
      <c r="P63" s="4" t="str">
        <f t="shared" si="0"/>
        <v>Outstanding</v>
      </c>
      <c r="Q63" s="13" t="s">
        <v>25</v>
      </c>
    </row>
    <row r="64" spans="1:17" ht="60" customHeight="1" x14ac:dyDescent="0.35">
      <c r="A64" s="11" t="s">
        <v>367</v>
      </c>
      <c r="B64" s="2" t="s">
        <v>375</v>
      </c>
      <c r="C64" s="1" t="s">
        <v>376</v>
      </c>
      <c r="D64" s="3" t="s">
        <v>20</v>
      </c>
      <c r="E64" s="3" t="s">
        <v>21</v>
      </c>
      <c r="F64" s="4" t="s">
        <v>22</v>
      </c>
      <c r="G64" s="4" t="s">
        <v>23</v>
      </c>
      <c r="H64" s="4" t="s">
        <v>24</v>
      </c>
      <c r="I64" s="4" t="s">
        <v>25</v>
      </c>
      <c r="J64" s="5" t="s">
        <v>25</v>
      </c>
      <c r="K64" s="5" t="s">
        <v>377</v>
      </c>
      <c r="L64" s="5" t="s">
        <v>378</v>
      </c>
      <c r="M64" s="5" t="s">
        <v>379</v>
      </c>
      <c r="N64" s="5" t="s">
        <v>380</v>
      </c>
      <c r="O64" s="5" t="s">
        <v>381</v>
      </c>
      <c r="P64" s="4" t="str">
        <f t="shared" si="0"/>
        <v>Outstanding</v>
      </c>
      <c r="Q64" s="13" t="s">
        <v>25</v>
      </c>
    </row>
    <row r="65" spans="1:17" ht="60" customHeight="1" x14ac:dyDescent="0.35">
      <c r="A65" s="11" t="s">
        <v>382</v>
      </c>
      <c r="B65" s="2" t="s">
        <v>383</v>
      </c>
      <c r="C65" s="1" t="s">
        <v>384</v>
      </c>
      <c r="D65" s="3" t="s">
        <v>20</v>
      </c>
      <c r="E65" s="3" t="s">
        <v>21</v>
      </c>
      <c r="F65" s="4" t="s">
        <v>22</v>
      </c>
      <c r="G65" s="4" t="s">
        <v>23</v>
      </c>
      <c r="H65" s="4" t="s">
        <v>24</v>
      </c>
      <c r="I65" s="4" t="s">
        <v>25</v>
      </c>
      <c r="J65" s="5" t="s">
        <v>25</v>
      </c>
      <c r="K65" s="5" t="s">
        <v>385</v>
      </c>
      <c r="L65" s="5" t="s">
        <v>386</v>
      </c>
      <c r="M65" s="5" t="s">
        <v>387</v>
      </c>
      <c r="N65" s="5" t="s">
        <v>388</v>
      </c>
      <c r="O65" s="5" t="s">
        <v>389</v>
      </c>
      <c r="P65" s="4" t="str">
        <f t="shared" si="0"/>
        <v>Outstanding</v>
      </c>
      <c r="Q65" s="13" t="s">
        <v>25</v>
      </c>
    </row>
    <row r="66" spans="1:17" ht="60" customHeight="1" x14ac:dyDescent="0.35">
      <c r="A66" s="11" t="s">
        <v>382</v>
      </c>
      <c r="B66" s="2" t="s">
        <v>390</v>
      </c>
      <c r="C66" s="1" t="s">
        <v>391</v>
      </c>
      <c r="D66" s="3" t="s">
        <v>20</v>
      </c>
      <c r="E66" s="3" t="s">
        <v>21</v>
      </c>
      <c r="F66" s="4" t="s">
        <v>22</v>
      </c>
      <c r="G66" s="4" t="s">
        <v>23</v>
      </c>
      <c r="H66" s="4" t="s">
        <v>24</v>
      </c>
      <c r="I66" s="4" t="s">
        <v>25</v>
      </c>
      <c r="J66" s="5" t="s">
        <v>25</v>
      </c>
      <c r="K66" s="5" t="s">
        <v>392</v>
      </c>
      <c r="L66" s="5" t="s">
        <v>393</v>
      </c>
      <c r="M66" s="5" t="s">
        <v>372</v>
      </c>
      <c r="N66" s="5" t="s">
        <v>394</v>
      </c>
      <c r="O66" s="5" t="s">
        <v>395</v>
      </c>
      <c r="P66" s="4" t="str">
        <f t="shared" si="0"/>
        <v>Outstanding</v>
      </c>
      <c r="Q66" s="13" t="s">
        <v>25</v>
      </c>
    </row>
    <row r="67" spans="1:17" ht="60" customHeight="1" x14ac:dyDescent="0.35">
      <c r="A67" s="11" t="s">
        <v>382</v>
      </c>
      <c r="B67" s="2" t="s">
        <v>396</v>
      </c>
      <c r="C67" s="1" t="s">
        <v>397</v>
      </c>
      <c r="D67" s="3" t="s">
        <v>20</v>
      </c>
      <c r="E67" s="3" t="s">
        <v>21</v>
      </c>
      <c r="F67" s="4" t="s">
        <v>22</v>
      </c>
      <c r="G67" s="4" t="s">
        <v>23</v>
      </c>
      <c r="H67" s="4" t="s">
        <v>24</v>
      </c>
      <c r="I67" s="4" t="s">
        <v>25</v>
      </c>
      <c r="J67" s="5" t="s">
        <v>25</v>
      </c>
      <c r="K67" s="5" t="s">
        <v>398</v>
      </c>
      <c r="L67" s="5" t="s">
        <v>399</v>
      </c>
      <c r="M67" s="5" t="s">
        <v>400</v>
      </c>
      <c r="N67" s="5" t="s">
        <v>401</v>
      </c>
      <c r="O67" s="5" t="s">
        <v>402</v>
      </c>
      <c r="P67" s="4" t="str">
        <f t="shared" si="0"/>
        <v>Outstanding</v>
      </c>
      <c r="Q67" s="13" t="s">
        <v>25</v>
      </c>
    </row>
    <row r="68" spans="1:17" ht="60" customHeight="1" x14ac:dyDescent="0.35">
      <c r="A68" s="11" t="s">
        <v>382</v>
      </c>
      <c r="B68" s="2" t="s">
        <v>403</v>
      </c>
      <c r="C68" s="1" t="s">
        <v>404</v>
      </c>
      <c r="D68" s="3" t="s">
        <v>20</v>
      </c>
      <c r="E68" s="3" t="s">
        <v>21</v>
      </c>
      <c r="F68" s="4" t="s">
        <v>22</v>
      </c>
      <c r="G68" s="4" t="s">
        <v>23</v>
      </c>
      <c r="H68" s="4" t="s">
        <v>24</v>
      </c>
      <c r="I68" s="4" t="s">
        <v>25</v>
      </c>
      <c r="J68" s="5" t="s">
        <v>25</v>
      </c>
      <c r="K68" s="5" t="s">
        <v>405</v>
      </c>
      <c r="L68" s="5" t="s">
        <v>406</v>
      </c>
      <c r="M68" s="5" t="s">
        <v>407</v>
      </c>
      <c r="N68" s="5" t="s">
        <v>408</v>
      </c>
      <c r="O68" s="5" t="s">
        <v>409</v>
      </c>
      <c r="P68" s="4" t="str">
        <f t="shared" si="0"/>
        <v>Outstanding</v>
      </c>
      <c r="Q68" s="13" t="s">
        <v>25</v>
      </c>
    </row>
    <row r="69" spans="1:17" ht="60" customHeight="1" x14ac:dyDescent="0.35">
      <c r="A69" s="11" t="s">
        <v>410</v>
      </c>
      <c r="B69" s="2" t="s">
        <v>411</v>
      </c>
      <c r="C69" s="1" t="s">
        <v>412</v>
      </c>
      <c r="D69" s="3" t="s">
        <v>20</v>
      </c>
      <c r="E69" s="3" t="s">
        <v>21</v>
      </c>
      <c r="F69" s="4" t="s">
        <v>22</v>
      </c>
      <c r="G69" s="4" t="s">
        <v>23</v>
      </c>
      <c r="H69" s="4" t="s">
        <v>24</v>
      </c>
      <c r="I69" s="4" t="s">
        <v>25</v>
      </c>
      <c r="J69" s="5" t="s">
        <v>25</v>
      </c>
      <c r="K69" s="5" t="s">
        <v>413</v>
      </c>
      <c r="L69" s="5" t="s">
        <v>414</v>
      </c>
      <c r="M69" s="5" t="s">
        <v>98</v>
      </c>
      <c r="N69" s="5" t="s">
        <v>29</v>
      </c>
      <c r="O69" s="5" t="s">
        <v>415</v>
      </c>
      <c r="P69" s="4" t="str">
        <f t="shared" si="0"/>
        <v>Outstanding</v>
      </c>
      <c r="Q69" s="13" t="s">
        <v>25</v>
      </c>
    </row>
    <row r="70" spans="1:17" ht="60" customHeight="1" x14ac:dyDescent="0.35">
      <c r="A70" s="11" t="s">
        <v>410</v>
      </c>
      <c r="B70" s="2" t="s">
        <v>416</v>
      </c>
      <c r="C70" s="1" t="s">
        <v>417</v>
      </c>
      <c r="D70" s="3" t="s">
        <v>20</v>
      </c>
      <c r="E70" s="3" t="s">
        <v>21</v>
      </c>
      <c r="F70" s="4" t="s">
        <v>22</v>
      </c>
      <c r="G70" s="4" t="s">
        <v>23</v>
      </c>
      <c r="H70" s="4" t="s">
        <v>24</v>
      </c>
      <c r="I70" s="4" t="s">
        <v>25</v>
      </c>
      <c r="J70" s="5" t="s">
        <v>25</v>
      </c>
      <c r="K70" s="5" t="s">
        <v>418</v>
      </c>
      <c r="L70" s="5" t="s">
        <v>419</v>
      </c>
      <c r="M70" s="5" t="s">
        <v>420</v>
      </c>
      <c r="N70" s="5" t="s">
        <v>421</v>
      </c>
      <c r="O70" s="5" t="s">
        <v>422</v>
      </c>
      <c r="P70" s="4" t="str">
        <f t="shared" si="0"/>
        <v>Outstanding</v>
      </c>
      <c r="Q70" s="13" t="s">
        <v>25</v>
      </c>
    </row>
    <row r="71" spans="1:17" ht="60" customHeight="1" x14ac:dyDescent="0.35">
      <c r="A71" s="11" t="s">
        <v>410</v>
      </c>
      <c r="B71" s="2" t="s">
        <v>423</v>
      </c>
      <c r="C71" s="1" t="s">
        <v>424</v>
      </c>
      <c r="D71" s="3" t="s">
        <v>20</v>
      </c>
      <c r="E71" s="3" t="s">
        <v>21</v>
      </c>
      <c r="F71" s="4" t="s">
        <v>22</v>
      </c>
      <c r="G71" s="4" t="s">
        <v>23</v>
      </c>
      <c r="H71" s="4" t="s">
        <v>24</v>
      </c>
      <c r="I71" s="4" t="s">
        <v>25</v>
      </c>
      <c r="J71" s="5" t="s">
        <v>25</v>
      </c>
      <c r="K71" s="5" t="s">
        <v>425</v>
      </c>
      <c r="L71" s="5" t="s">
        <v>426</v>
      </c>
      <c r="M71" s="5" t="s">
        <v>427</v>
      </c>
      <c r="N71" s="5" t="s">
        <v>428</v>
      </c>
      <c r="O71" s="5" t="s">
        <v>429</v>
      </c>
      <c r="P71" s="4" t="str">
        <f t="shared" si="0"/>
        <v>Outstanding</v>
      </c>
      <c r="Q71" s="13" t="s">
        <v>25</v>
      </c>
    </row>
    <row r="72" spans="1:17" ht="60" customHeight="1" x14ac:dyDescent="0.35">
      <c r="A72" s="11" t="s">
        <v>410</v>
      </c>
      <c r="B72" s="2" t="s">
        <v>430</v>
      </c>
      <c r="C72" s="1" t="s">
        <v>431</v>
      </c>
      <c r="D72" s="3" t="s">
        <v>20</v>
      </c>
      <c r="E72" s="3" t="s">
        <v>320</v>
      </c>
      <c r="F72" s="4" t="s">
        <v>22</v>
      </c>
      <c r="G72" s="4" t="s">
        <v>23</v>
      </c>
      <c r="H72" s="4" t="s">
        <v>24</v>
      </c>
      <c r="I72" s="4" t="s">
        <v>25</v>
      </c>
      <c r="J72" s="5" t="s">
        <v>25</v>
      </c>
      <c r="K72" s="5" t="s">
        <v>432</v>
      </c>
      <c r="L72" s="5" t="s">
        <v>433</v>
      </c>
      <c r="M72" s="5" t="s">
        <v>434</v>
      </c>
      <c r="N72" s="5" t="s">
        <v>435</v>
      </c>
      <c r="O72" s="5" t="s">
        <v>436</v>
      </c>
      <c r="P72" s="4" t="str">
        <f t="shared" si="0"/>
        <v>Outstanding</v>
      </c>
      <c r="Q72" s="13" t="s">
        <v>25</v>
      </c>
    </row>
    <row r="73" spans="1:17" ht="60" customHeight="1" x14ac:dyDescent="0.35">
      <c r="A73" s="11" t="s">
        <v>410</v>
      </c>
      <c r="B73" s="2" t="s">
        <v>437</v>
      </c>
      <c r="C73" s="1" t="s">
        <v>438</v>
      </c>
      <c r="D73" s="3" t="s">
        <v>20</v>
      </c>
      <c r="E73" s="3" t="s">
        <v>21</v>
      </c>
      <c r="F73" s="4" t="s">
        <v>22</v>
      </c>
      <c r="G73" s="4" t="s">
        <v>23</v>
      </c>
      <c r="H73" s="4" t="s">
        <v>24</v>
      </c>
      <c r="I73" s="4" t="s">
        <v>25</v>
      </c>
      <c r="J73" s="5" t="s">
        <v>25</v>
      </c>
      <c r="K73" s="5" t="s">
        <v>439</v>
      </c>
      <c r="L73" s="5" t="s">
        <v>440</v>
      </c>
      <c r="M73" s="5" t="s">
        <v>98</v>
      </c>
      <c r="N73" s="5" t="s">
        <v>441</v>
      </c>
      <c r="O73" s="5" t="s">
        <v>442</v>
      </c>
      <c r="P73" s="4" t="str">
        <f t="shared" si="0"/>
        <v>Outstanding</v>
      </c>
      <c r="Q73" s="13" t="s">
        <v>25</v>
      </c>
    </row>
    <row r="74" spans="1:17" ht="60" customHeight="1" x14ac:dyDescent="0.35">
      <c r="A74" s="11" t="s">
        <v>410</v>
      </c>
      <c r="B74" s="2" t="s">
        <v>443</v>
      </c>
      <c r="C74" s="1" t="s">
        <v>444</v>
      </c>
      <c r="D74" s="3" t="s">
        <v>20</v>
      </c>
      <c r="E74" s="3" t="s">
        <v>21</v>
      </c>
      <c r="F74" s="4" t="s">
        <v>22</v>
      </c>
      <c r="G74" s="4" t="s">
        <v>23</v>
      </c>
      <c r="H74" s="4" t="s">
        <v>24</v>
      </c>
      <c r="I74" s="4" t="s">
        <v>25</v>
      </c>
      <c r="J74" s="5" t="s">
        <v>25</v>
      </c>
      <c r="K74" s="5" t="s">
        <v>445</v>
      </c>
      <c r="L74" s="5" t="s">
        <v>446</v>
      </c>
      <c r="M74" s="5" t="s">
        <v>447</v>
      </c>
      <c r="N74" s="5" t="s">
        <v>448</v>
      </c>
      <c r="O74" s="5" t="s">
        <v>449</v>
      </c>
      <c r="P74" s="4" t="str">
        <f t="shared" si="0"/>
        <v>Outstanding</v>
      </c>
      <c r="Q74" s="13" t="s">
        <v>25</v>
      </c>
    </row>
    <row r="75" spans="1:17" ht="60" customHeight="1" x14ac:dyDescent="0.35">
      <c r="A75" s="11" t="s">
        <v>410</v>
      </c>
      <c r="B75" s="2" t="s">
        <v>450</v>
      </c>
      <c r="C75" s="1" t="s">
        <v>451</v>
      </c>
      <c r="D75" s="3" t="s">
        <v>20</v>
      </c>
      <c r="E75" s="3" t="s">
        <v>21</v>
      </c>
      <c r="F75" s="4" t="s">
        <v>22</v>
      </c>
      <c r="G75" s="4" t="s">
        <v>23</v>
      </c>
      <c r="H75" s="4" t="s">
        <v>24</v>
      </c>
      <c r="I75" s="4" t="s">
        <v>25</v>
      </c>
      <c r="J75" s="5" t="s">
        <v>25</v>
      </c>
      <c r="K75" s="5" t="s">
        <v>452</v>
      </c>
      <c r="L75" s="5" t="s">
        <v>453</v>
      </c>
      <c r="M75" s="5" t="s">
        <v>454</v>
      </c>
      <c r="N75" s="5" t="s">
        <v>455</v>
      </c>
      <c r="O75" s="5" t="s">
        <v>456</v>
      </c>
      <c r="P75" s="4" t="str">
        <f t="shared" si="0"/>
        <v>Outstanding</v>
      </c>
      <c r="Q75" s="13" t="s">
        <v>25</v>
      </c>
    </row>
    <row r="76" spans="1:17" ht="60" customHeight="1" x14ac:dyDescent="0.35">
      <c r="A76" s="11" t="s">
        <v>410</v>
      </c>
      <c r="B76" s="2" t="s">
        <v>457</v>
      </c>
      <c r="C76" s="1" t="s">
        <v>458</v>
      </c>
      <c r="D76" s="3" t="s">
        <v>20</v>
      </c>
      <c r="E76" s="3" t="s">
        <v>21</v>
      </c>
      <c r="F76" s="4" t="s">
        <v>22</v>
      </c>
      <c r="G76" s="4" t="s">
        <v>23</v>
      </c>
      <c r="H76" s="4" t="s">
        <v>24</v>
      </c>
      <c r="I76" s="4" t="s">
        <v>25</v>
      </c>
      <c r="J76" s="5" t="s">
        <v>25</v>
      </c>
      <c r="K76" s="5" t="s">
        <v>459</v>
      </c>
      <c r="L76" s="5" t="s">
        <v>460</v>
      </c>
      <c r="M76" s="5" t="s">
        <v>454</v>
      </c>
      <c r="N76" s="5" t="s">
        <v>461</v>
      </c>
      <c r="O76" s="5" t="s">
        <v>462</v>
      </c>
      <c r="P76" s="4" t="str">
        <f t="shared" si="0"/>
        <v>Outstanding</v>
      </c>
      <c r="Q76" s="13" t="s">
        <v>25</v>
      </c>
    </row>
    <row r="77" spans="1:17" ht="60" customHeight="1" x14ac:dyDescent="0.35">
      <c r="A77" s="11" t="s">
        <v>410</v>
      </c>
      <c r="B77" s="2" t="s">
        <v>463</v>
      </c>
      <c r="C77" s="1" t="s">
        <v>464</v>
      </c>
      <c r="D77" s="3" t="s">
        <v>20</v>
      </c>
      <c r="E77" s="3" t="s">
        <v>21</v>
      </c>
      <c r="F77" s="4" t="s">
        <v>22</v>
      </c>
      <c r="G77" s="4" t="s">
        <v>23</v>
      </c>
      <c r="H77" s="4" t="s">
        <v>24</v>
      </c>
      <c r="I77" s="4" t="s">
        <v>25</v>
      </c>
      <c r="J77" s="5" t="s">
        <v>25</v>
      </c>
      <c r="K77" s="5" t="s">
        <v>465</v>
      </c>
      <c r="L77" s="5" t="s">
        <v>466</v>
      </c>
      <c r="M77" s="5" t="s">
        <v>467</v>
      </c>
      <c r="N77" s="5" t="s">
        <v>468</v>
      </c>
      <c r="O77" s="5" t="s">
        <v>469</v>
      </c>
      <c r="P77" s="4" t="str">
        <f t="shared" si="0"/>
        <v>Outstanding</v>
      </c>
      <c r="Q77" s="13" t="s">
        <v>25</v>
      </c>
    </row>
    <row r="78" spans="1:17" ht="60" customHeight="1" x14ac:dyDescent="0.35">
      <c r="A78" s="11" t="s">
        <v>410</v>
      </c>
      <c r="B78" s="2" t="s">
        <v>470</v>
      </c>
      <c r="C78" s="1" t="s">
        <v>471</v>
      </c>
      <c r="D78" s="3" t="s">
        <v>20</v>
      </c>
      <c r="E78" s="3" t="s">
        <v>21</v>
      </c>
      <c r="F78" s="4" t="s">
        <v>22</v>
      </c>
      <c r="G78" s="4" t="s">
        <v>23</v>
      </c>
      <c r="H78" s="4" t="s">
        <v>24</v>
      </c>
      <c r="I78" s="4" t="s">
        <v>25</v>
      </c>
      <c r="J78" s="5" t="s">
        <v>25</v>
      </c>
      <c r="K78" s="5" t="s">
        <v>472</v>
      </c>
      <c r="L78" s="5" t="s">
        <v>473</v>
      </c>
      <c r="M78" s="5" t="s">
        <v>98</v>
      </c>
      <c r="N78" s="5" t="s">
        <v>474</v>
      </c>
      <c r="O78" s="5" t="s">
        <v>475</v>
      </c>
      <c r="P78" s="4" t="str">
        <f t="shared" si="0"/>
        <v>Outstanding</v>
      </c>
      <c r="Q78" s="13" t="s">
        <v>25</v>
      </c>
    </row>
    <row r="79" spans="1:17" ht="60" customHeight="1" x14ac:dyDescent="0.35">
      <c r="A79" s="11" t="s">
        <v>410</v>
      </c>
      <c r="B79" s="2" t="s">
        <v>476</v>
      </c>
      <c r="C79" s="1" t="s">
        <v>477</v>
      </c>
      <c r="D79" s="3" t="s">
        <v>20</v>
      </c>
      <c r="E79" s="3" t="s">
        <v>21</v>
      </c>
      <c r="F79" s="4" t="s">
        <v>22</v>
      </c>
      <c r="G79" s="4" t="s">
        <v>23</v>
      </c>
      <c r="H79" s="4" t="s">
        <v>24</v>
      </c>
      <c r="I79" s="4" t="s">
        <v>25</v>
      </c>
      <c r="J79" s="5" t="s">
        <v>25</v>
      </c>
      <c r="K79" s="5" t="s">
        <v>478</v>
      </c>
      <c r="L79" s="5" t="s">
        <v>479</v>
      </c>
      <c r="M79" s="5" t="s">
        <v>98</v>
      </c>
      <c r="N79" s="5" t="s">
        <v>480</v>
      </c>
      <c r="O79" s="5" t="s">
        <v>481</v>
      </c>
      <c r="P79" s="4" t="str">
        <f t="shared" si="0"/>
        <v>Outstanding</v>
      </c>
      <c r="Q79" s="13" t="s">
        <v>25</v>
      </c>
    </row>
    <row r="80" spans="1:17" ht="60" customHeight="1" x14ac:dyDescent="0.35">
      <c r="A80" s="11" t="s">
        <v>410</v>
      </c>
      <c r="B80" s="2" t="s">
        <v>482</v>
      </c>
      <c r="C80" s="1" t="s">
        <v>483</v>
      </c>
      <c r="D80" s="3" t="s">
        <v>20</v>
      </c>
      <c r="E80" s="3" t="s">
        <v>21</v>
      </c>
      <c r="F80" s="4" t="s">
        <v>22</v>
      </c>
      <c r="G80" s="4" t="s">
        <v>23</v>
      </c>
      <c r="H80" s="4" t="s">
        <v>24</v>
      </c>
      <c r="I80" s="4" t="s">
        <v>25</v>
      </c>
      <c r="J80" s="5" t="s">
        <v>25</v>
      </c>
      <c r="K80" s="5" t="s">
        <v>484</v>
      </c>
      <c r="L80" s="5" t="s">
        <v>485</v>
      </c>
      <c r="M80" s="5" t="s">
        <v>486</v>
      </c>
      <c r="N80" s="5" t="s">
        <v>487</v>
      </c>
      <c r="O80" s="5" t="s">
        <v>488</v>
      </c>
      <c r="P80" s="4" t="str">
        <f t="shared" si="0"/>
        <v>Outstanding</v>
      </c>
      <c r="Q80" s="13" t="s">
        <v>25</v>
      </c>
    </row>
    <row r="81" spans="1:17" ht="60" customHeight="1" x14ac:dyDescent="0.35">
      <c r="A81" s="11" t="s">
        <v>489</v>
      </c>
      <c r="B81" s="2" t="s">
        <v>490</v>
      </c>
      <c r="C81" s="1" t="s">
        <v>491</v>
      </c>
      <c r="D81" s="3" t="s">
        <v>20</v>
      </c>
      <c r="E81" s="3" t="s">
        <v>21</v>
      </c>
      <c r="F81" s="4" t="s">
        <v>22</v>
      </c>
      <c r="G81" s="4" t="s">
        <v>23</v>
      </c>
      <c r="H81" s="4" t="s">
        <v>24</v>
      </c>
      <c r="I81" s="4" t="s">
        <v>25</v>
      </c>
      <c r="J81" s="5" t="s">
        <v>25</v>
      </c>
      <c r="K81" s="5" t="s">
        <v>492</v>
      </c>
      <c r="L81" s="5" t="s">
        <v>493</v>
      </c>
      <c r="M81" s="5" t="s">
        <v>494</v>
      </c>
      <c r="N81" s="5" t="s">
        <v>495</v>
      </c>
      <c r="O81" s="5" t="s">
        <v>496</v>
      </c>
      <c r="P81" s="4" t="str">
        <f t="shared" si="0"/>
        <v>Outstanding</v>
      </c>
      <c r="Q81" s="13" t="s">
        <v>25</v>
      </c>
    </row>
    <row r="82" spans="1:17" ht="60" customHeight="1" x14ac:dyDescent="0.35">
      <c r="A82" s="11" t="s">
        <v>489</v>
      </c>
      <c r="B82" s="2" t="s">
        <v>497</v>
      </c>
      <c r="C82" s="1" t="s">
        <v>498</v>
      </c>
      <c r="D82" s="3" t="s">
        <v>20</v>
      </c>
      <c r="E82" s="3" t="s">
        <v>21</v>
      </c>
      <c r="F82" s="4" t="s">
        <v>22</v>
      </c>
      <c r="G82" s="4" t="s">
        <v>23</v>
      </c>
      <c r="H82" s="4" t="s">
        <v>24</v>
      </c>
      <c r="I82" s="4" t="s">
        <v>25</v>
      </c>
      <c r="J82" s="5" t="s">
        <v>25</v>
      </c>
      <c r="K82" s="5" t="s">
        <v>499</v>
      </c>
      <c r="L82" s="5" t="s">
        <v>500</v>
      </c>
      <c r="M82" s="5" t="s">
        <v>501</v>
      </c>
      <c r="N82" s="5" t="s">
        <v>502</v>
      </c>
      <c r="O82" s="5" t="s">
        <v>503</v>
      </c>
      <c r="P82" s="4" t="str">
        <f t="shared" si="0"/>
        <v>Outstanding</v>
      </c>
      <c r="Q82" s="13" t="s">
        <v>25</v>
      </c>
    </row>
    <row r="83" spans="1:17" ht="60" customHeight="1" x14ac:dyDescent="0.35">
      <c r="A83" s="11" t="s">
        <v>489</v>
      </c>
      <c r="B83" s="2" t="s">
        <v>504</v>
      </c>
      <c r="C83" s="1" t="s">
        <v>505</v>
      </c>
      <c r="D83" s="3" t="s">
        <v>20</v>
      </c>
      <c r="E83" s="3" t="s">
        <v>21</v>
      </c>
      <c r="F83" s="4" t="s">
        <v>22</v>
      </c>
      <c r="G83" s="4" t="s">
        <v>23</v>
      </c>
      <c r="H83" s="4" t="s">
        <v>24</v>
      </c>
      <c r="I83" s="4" t="s">
        <v>25</v>
      </c>
      <c r="J83" s="5" t="s">
        <v>25</v>
      </c>
      <c r="K83" s="5" t="s">
        <v>506</v>
      </c>
      <c r="L83" s="5" t="s">
        <v>507</v>
      </c>
      <c r="M83" s="5" t="s">
        <v>486</v>
      </c>
      <c r="N83" s="5" t="s">
        <v>508</v>
      </c>
      <c r="O83" s="5" t="s">
        <v>509</v>
      </c>
      <c r="P83" s="4" t="str">
        <f t="shared" si="0"/>
        <v>Outstanding</v>
      </c>
      <c r="Q83" s="13" t="s">
        <v>25</v>
      </c>
    </row>
    <row r="84" spans="1:17" ht="60" customHeight="1" x14ac:dyDescent="0.35">
      <c r="A84" s="11" t="s">
        <v>489</v>
      </c>
      <c r="B84" s="2" t="s">
        <v>510</v>
      </c>
      <c r="C84" s="1" t="s">
        <v>511</v>
      </c>
      <c r="D84" s="3" t="s">
        <v>20</v>
      </c>
      <c r="E84" s="3" t="s">
        <v>21</v>
      </c>
      <c r="F84" s="4" t="s">
        <v>22</v>
      </c>
      <c r="G84" s="4" t="s">
        <v>23</v>
      </c>
      <c r="H84" s="4" t="s">
        <v>24</v>
      </c>
      <c r="I84" s="4" t="s">
        <v>25</v>
      </c>
      <c r="J84" s="5" t="s">
        <v>25</v>
      </c>
      <c r="K84" s="5" t="s">
        <v>512</v>
      </c>
      <c r="L84" s="5" t="s">
        <v>513</v>
      </c>
      <c r="M84" s="5" t="s">
        <v>514</v>
      </c>
      <c r="N84" s="5" t="s">
        <v>515</v>
      </c>
      <c r="O84" s="5" t="s">
        <v>516</v>
      </c>
      <c r="P84" s="4" t="str">
        <f t="shared" si="0"/>
        <v>Outstanding</v>
      </c>
      <c r="Q84" s="13" t="s">
        <v>25</v>
      </c>
    </row>
    <row r="85" spans="1:17" ht="60" customHeight="1" x14ac:dyDescent="0.35">
      <c r="A85" s="11" t="s">
        <v>489</v>
      </c>
      <c r="B85" s="2" t="s">
        <v>517</v>
      </c>
      <c r="C85" s="1" t="s">
        <v>518</v>
      </c>
      <c r="D85" s="3" t="s">
        <v>20</v>
      </c>
      <c r="E85" s="3" t="s">
        <v>21</v>
      </c>
      <c r="F85" s="4" t="s">
        <v>22</v>
      </c>
      <c r="G85" s="4" t="s">
        <v>23</v>
      </c>
      <c r="H85" s="4" t="s">
        <v>24</v>
      </c>
      <c r="I85" s="4" t="s">
        <v>25</v>
      </c>
      <c r="J85" s="5" t="s">
        <v>25</v>
      </c>
      <c r="K85" s="5" t="s">
        <v>519</v>
      </c>
      <c r="L85" s="5" t="s">
        <v>520</v>
      </c>
      <c r="M85" s="5" t="s">
        <v>521</v>
      </c>
      <c r="N85" s="5" t="s">
        <v>522</v>
      </c>
      <c r="O85" s="5" t="s">
        <v>523</v>
      </c>
      <c r="P85" s="4" t="str">
        <f t="shared" si="0"/>
        <v>Outstanding</v>
      </c>
      <c r="Q85" s="13" t="s">
        <v>25</v>
      </c>
    </row>
    <row r="86" spans="1:17" ht="60" customHeight="1" x14ac:dyDescent="0.35">
      <c r="A86" s="11" t="s">
        <v>489</v>
      </c>
      <c r="B86" s="2" t="s">
        <v>524</v>
      </c>
      <c r="C86" s="1" t="s">
        <v>525</v>
      </c>
      <c r="D86" s="3" t="s">
        <v>83</v>
      </c>
      <c r="E86" s="3" t="s">
        <v>21</v>
      </c>
      <c r="F86" s="4" t="s">
        <v>22</v>
      </c>
      <c r="G86" s="4" t="s">
        <v>23</v>
      </c>
      <c r="H86" s="4" t="s">
        <v>24</v>
      </c>
      <c r="I86" s="4" t="s">
        <v>25</v>
      </c>
      <c r="J86" s="5" t="s">
        <v>25</v>
      </c>
      <c r="K86" s="5" t="s">
        <v>526</v>
      </c>
      <c r="L86" s="5" t="s">
        <v>527</v>
      </c>
      <c r="M86" s="5" t="s">
        <v>98</v>
      </c>
      <c r="N86" s="5" t="s">
        <v>29</v>
      </c>
      <c r="O86" s="5" t="s">
        <v>528</v>
      </c>
      <c r="P86" s="4" t="str">
        <f t="shared" si="0"/>
        <v>Outstanding</v>
      </c>
      <c r="Q86" s="13" t="s">
        <v>25</v>
      </c>
    </row>
    <row r="87" spans="1:17" ht="60" customHeight="1" x14ac:dyDescent="0.35">
      <c r="A87" s="11" t="s">
        <v>489</v>
      </c>
      <c r="B87" s="2" t="s">
        <v>529</v>
      </c>
      <c r="C87" s="1" t="s">
        <v>530</v>
      </c>
      <c r="D87" s="3" t="s">
        <v>20</v>
      </c>
      <c r="E87" s="3" t="s">
        <v>21</v>
      </c>
      <c r="F87" s="4" t="s">
        <v>22</v>
      </c>
      <c r="G87" s="4" t="s">
        <v>23</v>
      </c>
      <c r="H87" s="4" t="s">
        <v>24</v>
      </c>
      <c r="I87" s="4" t="s">
        <v>25</v>
      </c>
      <c r="J87" s="5" t="s">
        <v>25</v>
      </c>
      <c r="K87" s="5" t="s">
        <v>531</v>
      </c>
      <c r="L87" s="5" t="s">
        <v>532</v>
      </c>
      <c r="M87" s="5" t="s">
        <v>533</v>
      </c>
      <c r="N87" s="5" t="s">
        <v>534</v>
      </c>
      <c r="O87" s="5" t="s">
        <v>535</v>
      </c>
      <c r="P87" s="4" t="str">
        <f t="shared" si="0"/>
        <v>Outstanding</v>
      </c>
      <c r="Q87" s="13" t="s">
        <v>25</v>
      </c>
    </row>
    <row r="88" spans="1:17" ht="60" customHeight="1" x14ac:dyDescent="0.35">
      <c r="A88" s="11" t="s">
        <v>489</v>
      </c>
      <c r="B88" s="2" t="s">
        <v>536</v>
      </c>
      <c r="C88" s="1" t="s">
        <v>537</v>
      </c>
      <c r="D88" s="3" t="s">
        <v>20</v>
      </c>
      <c r="E88" s="3" t="s">
        <v>21</v>
      </c>
      <c r="F88" s="4" t="s">
        <v>22</v>
      </c>
      <c r="G88" s="4" t="s">
        <v>23</v>
      </c>
      <c r="H88" s="4" t="s">
        <v>24</v>
      </c>
      <c r="I88" s="4" t="s">
        <v>25</v>
      </c>
      <c r="J88" s="5" t="s">
        <v>25</v>
      </c>
      <c r="K88" s="5" t="s">
        <v>538</v>
      </c>
      <c r="L88" s="5" t="s">
        <v>539</v>
      </c>
      <c r="M88" s="5" t="s">
        <v>540</v>
      </c>
      <c r="N88" s="5" t="s">
        <v>541</v>
      </c>
      <c r="O88" s="5" t="s">
        <v>542</v>
      </c>
      <c r="P88" s="4" t="str">
        <f t="shared" si="0"/>
        <v>Outstanding</v>
      </c>
      <c r="Q88" s="13" t="s">
        <v>25</v>
      </c>
    </row>
    <row r="89" spans="1:17" ht="60" customHeight="1" x14ac:dyDescent="0.35">
      <c r="A89" s="11" t="s">
        <v>489</v>
      </c>
      <c r="B89" s="2" t="s">
        <v>543</v>
      </c>
      <c r="C89" s="1" t="s">
        <v>544</v>
      </c>
      <c r="D89" s="3" t="s">
        <v>20</v>
      </c>
      <c r="E89" s="3" t="s">
        <v>21</v>
      </c>
      <c r="F89" s="4" t="s">
        <v>22</v>
      </c>
      <c r="G89" s="4" t="s">
        <v>23</v>
      </c>
      <c r="H89" s="4" t="s">
        <v>24</v>
      </c>
      <c r="I89" s="4" t="s">
        <v>25</v>
      </c>
      <c r="J89" s="5" t="s">
        <v>25</v>
      </c>
      <c r="K89" s="5" t="s">
        <v>545</v>
      </c>
      <c r="L89" s="5" t="s">
        <v>546</v>
      </c>
      <c r="M89" s="5" t="s">
        <v>547</v>
      </c>
      <c r="N89" s="5" t="s">
        <v>548</v>
      </c>
      <c r="O89" s="5" t="s">
        <v>549</v>
      </c>
      <c r="P89" s="4" t="str">
        <f t="shared" si="0"/>
        <v>Outstanding</v>
      </c>
      <c r="Q89" s="13" t="s">
        <v>25</v>
      </c>
    </row>
    <row r="90" spans="1:17" ht="60" customHeight="1" x14ac:dyDescent="0.35">
      <c r="A90" s="11" t="s">
        <v>489</v>
      </c>
      <c r="B90" s="2" t="s">
        <v>550</v>
      </c>
      <c r="C90" s="1" t="s">
        <v>551</v>
      </c>
      <c r="D90" s="3" t="s">
        <v>20</v>
      </c>
      <c r="E90" s="3" t="s">
        <v>21</v>
      </c>
      <c r="F90" s="4" t="s">
        <v>22</v>
      </c>
      <c r="G90" s="4" t="s">
        <v>23</v>
      </c>
      <c r="H90" s="4" t="s">
        <v>24</v>
      </c>
      <c r="I90" s="4" t="s">
        <v>25</v>
      </c>
      <c r="J90" s="5" t="s">
        <v>25</v>
      </c>
      <c r="K90" s="5" t="s">
        <v>552</v>
      </c>
      <c r="L90" s="5" t="s">
        <v>553</v>
      </c>
      <c r="M90" s="5" t="s">
        <v>554</v>
      </c>
      <c r="N90" s="5" t="s">
        <v>555</v>
      </c>
      <c r="O90" s="5" t="s">
        <v>549</v>
      </c>
      <c r="P90" s="4" t="str">
        <f t="shared" si="0"/>
        <v>Outstanding</v>
      </c>
      <c r="Q90" s="13" t="s">
        <v>25</v>
      </c>
    </row>
    <row r="91" spans="1:17" ht="60" customHeight="1" x14ac:dyDescent="0.35">
      <c r="A91" s="11" t="s">
        <v>489</v>
      </c>
      <c r="B91" s="2" t="s">
        <v>556</v>
      </c>
      <c r="C91" s="1" t="s">
        <v>557</v>
      </c>
      <c r="D91" s="3" t="s">
        <v>20</v>
      </c>
      <c r="E91" s="3" t="s">
        <v>21</v>
      </c>
      <c r="F91" s="4" t="s">
        <v>22</v>
      </c>
      <c r="G91" s="4" t="s">
        <v>23</v>
      </c>
      <c r="H91" s="4" t="s">
        <v>24</v>
      </c>
      <c r="I91" s="4" t="s">
        <v>25</v>
      </c>
      <c r="J91" s="5" t="s">
        <v>25</v>
      </c>
      <c r="K91" s="5" t="s">
        <v>558</v>
      </c>
      <c r="L91" s="5" t="s">
        <v>559</v>
      </c>
      <c r="M91" s="5" t="s">
        <v>560</v>
      </c>
      <c r="N91" s="5" t="s">
        <v>561</v>
      </c>
      <c r="O91" s="5" t="s">
        <v>562</v>
      </c>
      <c r="P91" s="4" t="str">
        <f t="shared" si="0"/>
        <v>Outstanding</v>
      </c>
      <c r="Q91" s="13" t="s">
        <v>25</v>
      </c>
    </row>
    <row r="92" spans="1:17" ht="60" customHeight="1" x14ac:dyDescent="0.35">
      <c r="A92" s="11" t="s">
        <v>489</v>
      </c>
      <c r="B92" s="2" t="s">
        <v>563</v>
      </c>
      <c r="C92" s="1" t="s">
        <v>564</v>
      </c>
      <c r="D92" s="3" t="s">
        <v>20</v>
      </c>
      <c r="E92" s="3" t="s">
        <v>21</v>
      </c>
      <c r="F92" s="4" t="s">
        <v>22</v>
      </c>
      <c r="G92" s="4" t="s">
        <v>23</v>
      </c>
      <c r="H92" s="4" t="s">
        <v>24</v>
      </c>
      <c r="I92" s="4" t="s">
        <v>25</v>
      </c>
      <c r="J92" s="5" t="s">
        <v>25</v>
      </c>
      <c r="K92" s="5" t="s">
        <v>565</v>
      </c>
      <c r="L92" s="5" t="s">
        <v>566</v>
      </c>
      <c r="M92" s="5" t="s">
        <v>567</v>
      </c>
      <c r="N92" s="5" t="s">
        <v>568</v>
      </c>
      <c r="O92" s="5" t="s">
        <v>569</v>
      </c>
      <c r="P92" s="4" t="str">
        <f t="shared" si="0"/>
        <v>Outstanding</v>
      </c>
      <c r="Q92" s="13" t="s">
        <v>25</v>
      </c>
    </row>
    <row r="93" spans="1:17" ht="60" customHeight="1" x14ac:dyDescent="0.35">
      <c r="A93" s="11" t="s">
        <v>570</v>
      </c>
      <c r="B93" s="2" t="s">
        <v>571</v>
      </c>
      <c r="C93" s="1" t="s">
        <v>572</v>
      </c>
      <c r="D93" s="3" t="s">
        <v>20</v>
      </c>
      <c r="E93" s="3" t="s">
        <v>21</v>
      </c>
      <c r="F93" s="4" t="s">
        <v>22</v>
      </c>
      <c r="G93" s="4" t="s">
        <v>23</v>
      </c>
      <c r="H93" s="4" t="s">
        <v>24</v>
      </c>
      <c r="I93" s="4" t="s">
        <v>25</v>
      </c>
      <c r="J93" s="5" t="s">
        <v>25</v>
      </c>
      <c r="K93" s="5" t="s">
        <v>573</v>
      </c>
      <c r="L93" s="5" t="s">
        <v>574</v>
      </c>
      <c r="M93" s="5" t="s">
        <v>98</v>
      </c>
      <c r="N93" s="5" t="s">
        <v>575</v>
      </c>
      <c r="O93" s="5" t="s">
        <v>576</v>
      </c>
      <c r="P93" s="4" t="str">
        <f t="shared" si="0"/>
        <v>Outstanding</v>
      </c>
      <c r="Q93" s="13" t="s">
        <v>25</v>
      </c>
    </row>
    <row r="94" spans="1:17" ht="60" customHeight="1" x14ac:dyDescent="0.35">
      <c r="A94" s="11" t="s">
        <v>577</v>
      </c>
      <c r="B94" s="2" t="s">
        <v>578</v>
      </c>
      <c r="C94" s="1" t="s">
        <v>579</v>
      </c>
      <c r="D94" s="3" t="s">
        <v>20</v>
      </c>
      <c r="E94" s="3" t="s">
        <v>21</v>
      </c>
      <c r="F94" s="4" t="s">
        <v>22</v>
      </c>
      <c r="G94" s="4" t="s">
        <v>23</v>
      </c>
      <c r="H94" s="4" t="s">
        <v>24</v>
      </c>
      <c r="I94" s="4" t="s">
        <v>25</v>
      </c>
      <c r="J94" s="5" t="s">
        <v>25</v>
      </c>
      <c r="K94" s="5" t="s">
        <v>580</v>
      </c>
      <c r="L94" s="5" t="s">
        <v>581</v>
      </c>
      <c r="M94" s="5" t="s">
        <v>98</v>
      </c>
      <c r="N94" s="5" t="s">
        <v>582</v>
      </c>
      <c r="O94" s="5" t="s">
        <v>583</v>
      </c>
      <c r="P94" s="4" t="str">
        <f t="shared" si="0"/>
        <v>Outstanding</v>
      </c>
      <c r="Q94" s="13" t="s">
        <v>25</v>
      </c>
    </row>
    <row r="95" spans="1:17" ht="60" customHeight="1" x14ac:dyDescent="0.35">
      <c r="A95" s="11" t="s">
        <v>577</v>
      </c>
      <c r="B95" s="2" t="s">
        <v>584</v>
      </c>
      <c r="C95" s="1" t="s">
        <v>585</v>
      </c>
      <c r="D95" s="3" t="s">
        <v>20</v>
      </c>
      <c r="E95" s="3" t="s">
        <v>21</v>
      </c>
      <c r="F95" s="4" t="s">
        <v>22</v>
      </c>
      <c r="G95" s="4" t="s">
        <v>23</v>
      </c>
      <c r="H95" s="4" t="s">
        <v>24</v>
      </c>
      <c r="I95" s="4" t="s">
        <v>25</v>
      </c>
      <c r="J95" s="5" t="s">
        <v>25</v>
      </c>
      <c r="K95" s="5" t="s">
        <v>586</v>
      </c>
      <c r="L95" s="5" t="s">
        <v>587</v>
      </c>
      <c r="M95" s="5" t="s">
        <v>98</v>
      </c>
      <c r="N95" s="5" t="s">
        <v>588</v>
      </c>
      <c r="O95" s="5" t="s">
        <v>589</v>
      </c>
      <c r="P95" s="4" t="str">
        <f t="shared" si="0"/>
        <v>Outstanding</v>
      </c>
      <c r="Q95" s="13" t="s">
        <v>25</v>
      </c>
    </row>
    <row r="96" spans="1:17" ht="60" customHeight="1" x14ac:dyDescent="0.35">
      <c r="A96" s="11" t="s">
        <v>590</v>
      </c>
      <c r="B96" s="2" t="s">
        <v>591</v>
      </c>
      <c r="C96" s="1" t="s">
        <v>592</v>
      </c>
      <c r="D96" s="3" t="s">
        <v>20</v>
      </c>
      <c r="E96" s="3" t="s">
        <v>21</v>
      </c>
      <c r="F96" s="4" t="s">
        <v>22</v>
      </c>
      <c r="G96" s="4" t="s">
        <v>23</v>
      </c>
      <c r="H96" s="4" t="s">
        <v>24</v>
      </c>
      <c r="I96" s="4" t="s">
        <v>25</v>
      </c>
      <c r="J96" s="5" t="s">
        <v>25</v>
      </c>
      <c r="K96" s="5" t="s">
        <v>593</v>
      </c>
      <c r="L96" s="5" t="s">
        <v>594</v>
      </c>
      <c r="M96" s="5" t="s">
        <v>595</v>
      </c>
      <c r="N96" s="5" t="s">
        <v>596</v>
      </c>
      <c r="O96" s="5" t="s">
        <v>597</v>
      </c>
      <c r="P96" s="4" t="str">
        <f t="shared" si="0"/>
        <v>Outstanding</v>
      </c>
      <c r="Q96" s="13" t="s">
        <v>25</v>
      </c>
    </row>
    <row r="97" spans="1:17" ht="60" customHeight="1" x14ac:dyDescent="0.35">
      <c r="A97" s="11" t="s">
        <v>590</v>
      </c>
      <c r="B97" s="2" t="s">
        <v>598</v>
      </c>
      <c r="C97" s="1" t="s">
        <v>599</v>
      </c>
      <c r="D97" s="3" t="s">
        <v>20</v>
      </c>
      <c r="E97" s="3" t="s">
        <v>21</v>
      </c>
      <c r="F97" s="4" t="s">
        <v>22</v>
      </c>
      <c r="G97" s="4" t="s">
        <v>23</v>
      </c>
      <c r="H97" s="4" t="s">
        <v>24</v>
      </c>
      <c r="I97" s="4" t="s">
        <v>25</v>
      </c>
      <c r="J97" s="5" t="s">
        <v>25</v>
      </c>
      <c r="K97" s="5" t="s">
        <v>600</v>
      </c>
      <c r="L97" s="5" t="s">
        <v>601</v>
      </c>
      <c r="M97" s="5" t="s">
        <v>602</v>
      </c>
      <c r="N97" s="5" t="s">
        <v>603</v>
      </c>
      <c r="O97" s="5" t="s">
        <v>604</v>
      </c>
      <c r="P97" s="4" t="str">
        <f t="shared" si="0"/>
        <v>Outstanding</v>
      </c>
      <c r="Q97" s="13" t="s">
        <v>25</v>
      </c>
    </row>
    <row r="98" spans="1:17" ht="60" customHeight="1" x14ac:dyDescent="0.35">
      <c r="A98" s="11" t="s">
        <v>590</v>
      </c>
      <c r="B98" s="2" t="s">
        <v>605</v>
      </c>
      <c r="C98" s="1" t="s">
        <v>606</v>
      </c>
      <c r="D98" s="3" t="s">
        <v>20</v>
      </c>
      <c r="E98" s="3" t="s">
        <v>21</v>
      </c>
      <c r="F98" s="4" t="s">
        <v>22</v>
      </c>
      <c r="G98" s="4" t="s">
        <v>23</v>
      </c>
      <c r="H98" s="4" t="s">
        <v>24</v>
      </c>
      <c r="I98" s="4" t="s">
        <v>25</v>
      </c>
      <c r="J98" s="5" t="s">
        <v>25</v>
      </c>
      <c r="K98" s="5" t="s">
        <v>607</v>
      </c>
      <c r="L98" s="5" t="s">
        <v>608</v>
      </c>
      <c r="M98" s="5" t="s">
        <v>609</v>
      </c>
      <c r="N98" s="5" t="s">
        <v>610</v>
      </c>
      <c r="O98" s="5" t="s">
        <v>611</v>
      </c>
      <c r="P98" s="4" t="str">
        <f t="shared" si="0"/>
        <v>Outstanding</v>
      </c>
      <c r="Q98" s="13" t="s">
        <v>25</v>
      </c>
    </row>
    <row r="99" spans="1:17" ht="60" customHeight="1" x14ac:dyDescent="0.35">
      <c r="A99" s="11" t="s">
        <v>590</v>
      </c>
      <c r="B99" s="2" t="s">
        <v>612</v>
      </c>
      <c r="C99" s="1" t="s">
        <v>613</v>
      </c>
      <c r="D99" s="3" t="s">
        <v>20</v>
      </c>
      <c r="E99" s="3" t="s">
        <v>21</v>
      </c>
      <c r="F99" s="4" t="s">
        <v>22</v>
      </c>
      <c r="G99" s="4" t="s">
        <v>23</v>
      </c>
      <c r="H99" s="4" t="s">
        <v>24</v>
      </c>
      <c r="I99" s="4" t="s">
        <v>25</v>
      </c>
      <c r="J99" s="5" t="s">
        <v>25</v>
      </c>
      <c r="K99" s="5" t="s">
        <v>614</v>
      </c>
      <c r="L99" s="5" t="s">
        <v>615</v>
      </c>
      <c r="M99" s="5" t="s">
        <v>616</v>
      </c>
      <c r="N99" s="5" t="s">
        <v>617</v>
      </c>
      <c r="O99" s="5" t="s">
        <v>618</v>
      </c>
      <c r="P99" s="4" t="str">
        <f t="shared" si="0"/>
        <v>Outstanding</v>
      </c>
      <c r="Q99" s="13" t="s">
        <v>25</v>
      </c>
    </row>
    <row r="100" spans="1:17" ht="60" customHeight="1" x14ac:dyDescent="0.35">
      <c r="A100" s="11" t="s">
        <v>590</v>
      </c>
      <c r="B100" s="2" t="s">
        <v>619</v>
      </c>
      <c r="C100" s="1" t="s">
        <v>620</v>
      </c>
      <c r="D100" s="3" t="s">
        <v>20</v>
      </c>
      <c r="E100" s="3" t="s">
        <v>21</v>
      </c>
      <c r="F100" s="4" t="s">
        <v>22</v>
      </c>
      <c r="G100" s="4" t="s">
        <v>23</v>
      </c>
      <c r="H100" s="4" t="s">
        <v>24</v>
      </c>
      <c r="I100" s="4" t="s">
        <v>25</v>
      </c>
      <c r="J100" s="5" t="s">
        <v>25</v>
      </c>
      <c r="K100" s="5" t="s">
        <v>621</v>
      </c>
      <c r="L100" s="5" t="s">
        <v>622</v>
      </c>
      <c r="M100" s="5" t="s">
        <v>98</v>
      </c>
      <c r="N100" s="5" t="s">
        <v>623</v>
      </c>
      <c r="O100" s="5" t="s">
        <v>624</v>
      </c>
      <c r="P100" s="4" t="str">
        <f t="shared" si="0"/>
        <v>Outstanding</v>
      </c>
      <c r="Q100" s="13" t="s">
        <v>25</v>
      </c>
    </row>
    <row r="101" spans="1:17" ht="60" customHeight="1" x14ac:dyDescent="0.35">
      <c r="A101" s="11" t="s">
        <v>590</v>
      </c>
      <c r="B101" s="2" t="s">
        <v>625</v>
      </c>
      <c r="C101" s="1" t="s">
        <v>626</v>
      </c>
      <c r="D101" s="3" t="s">
        <v>20</v>
      </c>
      <c r="E101" s="3" t="s">
        <v>21</v>
      </c>
      <c r="F101" s="4" t="s">
        <v>22</v>
      </c>
      <c r="G101" s="4" t="s">
        <v>23</v>
      </c>
      <c r="H101" s="4" t="s">
        <v>24</v>
      </c>
      <c r="I101" s="4" t="s">
        <v>25</v>
      </c>
      <c r="J101" s="5" t="s">
        <v>25</v>
      </c>
      <c r="K101" s="5" t="s">
        <v>627</v>
      </c>
      <c r="L101" s="5" t="s">
        <v>628</v>
      </c>
      <c r="M101" s="5" t="s">
        <v>629</v>
      </c>
      <c r="N101" s="5" t="s">
        <v>630</v>
      </c>
      <c r="O101" s="5" t="s">
        <v>631</v>
      </c>
      <c r="P101" s="4" t="str">
        <f t="shared" si="0"/>
        <v>Outstanding</v>
      </c>
      <c r="Q101" s="13" t="s">
        <v>25</v>
      </c>
    </row>
    <row r="102" spans="1:17" ht="60" customHeight="1" x14ac:dyDescent="0.35">
      <c r="A102" s="11" t="s">
        <v>590</v>
      </c>
      <c r="B102" s="2" t="s">
        <v>632</v>
      </c>
      <c r="C102" s="1" t="s">
        <v>633</v>
      </c>
      <c r="D102" s="3" t="s">
        <v>20</v>
      </c>
      <c r="E102" s="3" t="s">
        <v>21</v>
      </c>
      <c r="F102" s="4" t="s">
        <v>22</v>
      </c>
      <c r="G102" s="4" t="s">
        <v>23</v>
      </c>
      <c r="H102" s="4" t="s">
        <v>24</v>
      </c>
      <c r="I102" s="4" t="s">
        <v>25</v>
      </c>
      <c r="J102" s="5" t="s">
        <v>25</v>
      </c>
      <c r="K102" s="5" t="s">
        <v>634</v>
      </c>
      <c r="L102" s="5" t="s">
        <v>635</v>
      </c>
      <c r="M102" s="5" t="s">
        <v>98</v>
      </c>
      <c r="N102" s="5" t="s">
        <v>636</v>
      </c>
      <c r="O102" s="5" t="s">
        <v>637</v>
      </c>
      <c r="P102" s="4" t="str">
        <f t="shared" si="0"/>
        <v>Outstanding</v>
      </c>
      <c r="Q102" s="13" t="s">
        <v>25</v>
      </c>
    </row>
    <row r="103" spans="1:17" ht="60" customHeight="1" x14ac:dyDescent="0.35">
      <c r="A103" s="11" t="s">
        <v>590</v>
      </c>
      <c r="B103" s="2" t="s">
        <v>638</v>
      </c>
      <c r="C103" s="1" t="s">
        <v>639</v>
      </c>
      <c r="D103" s="3" t="s">
        <v>20</v>
      </c>
      <c r="E103" s="3" t="s">
        <v>21</v>
      </c>
      <c r="F103" s="4" t="s">
        <v>22</v>
      </c>
      <c r="G103" s="4" t="s">
        <v>23</v>
      </c>
      <c r="H103" s="4" t="s">
        <v>24</v>
      </c>
      <c r="I103" s="4" t="s">
        <v>25</v>
      </c>
      <c r="J103" s="5" t="s">
        <v>25</v>
      </c>
      <c r="K103" s="5" t="s">
        <v>640</v>
      </c>
      <c r="L103" s="5" t="s">
        <v>641</v>
      </c>
      <c r="M103" s="5" t="s">
        <v>98</v>
      </c>
      <c r="N103" s="5" t="s">
        <v>642</v>
      </c>
      <c r="O103" s="5" t="s">
        <v>643</v>
      </c>
      <c r="P103" s="4" t="str">
        <f t="shared" si="0"/>
        <v>Outstanding</v>
      </c>
      <c r="Q103" s="13" t="s">
        <v>25</v>
      </c>
    </row>
    <row r="104" spans="1:17" ht="60" customHeight="1" x14ac:dyDescent="0.35">
      <c r="A104" s="11" t="s">
        <v>644</v>
      </c>
      <c r="B104" s="2" t="s">
        <v>645</v>
      </c>
      <c r="C104" s="1" t="s">
        <v>646</v>
      </c>
      <c r="D104" s="3" t="s">
        <v>20</v>
      </c>
      <c r="E104" s="3" t="s">
        <v>320</v>
      </c>
      <c r="F104" s="4" t="s">
        <v>22</v>
      </c>
      <c r="G104" s="4" t="s">
        <v>23</v>
      </c>
      <c r="H104" s="4" t="s">
        <v>24</v>
      </c>
      <c r="I104" s="4" t="s">
        <v>25</v>
      </c>
      <c r="J104" s="5" t="s">
        <v>25</v>
      </c>
      <c r="K104" s="5" t="s">
        <v>647</v>
      </c>
      <c r="L104" s="5" t="s">
        <v>648</v>
      </c>
      <c r="M104" s="5" t="s">
        <v>649</v>
      </c>
      <c r="N104" s="5" t="s">
        <v>650</v>
      </c>
      <c r="O104" s="5" t="s">
        <v>651</v>
      </c>
      <c r="P104" s="4" t="str">
        <f t="shared" si="0"/>
        <v>Outstanding</v>
      </c>
      <c r="Q104" s="13" t="s">
        <v>25</v>
      </c>
    </row>
    <row r="105" spans="1:17" ht="60" customHeight="1" x14ac:dyDescent="0.35">
      <c r="A105" s="11" t="s">
        <v>652</v>
      </c>
      <c r="B105" s="2" t="s">
        <v>653</v>
      </c>
      <c r="C105" s="1" t="s">
        <v>654</v>
      </c>
      <c r="D105" s="3" t="s">
        <v>20</v>
      </c>
      <c r="E105" s="3" t="s">
        <v>21</v>
      </c>
      <c r="F105" s="4" t="s">
        <v>22</v>
      </c>
      <c r="G105" s="4" t="s">
        <v>23</v>
      </c>
      <c r="H105" s="4" t="s">
        <v>24</v>
      </c>
      <c r="I105" s="4" t="s">
        <v>25</v>
      </c>
      <c r="J105" s="5" t="s">
        <v>25</v>
      </c>
      <c r="K105" s="5" t="s">
        <v>655</v>
      </c>
      <c r="L105" s="5" t="s">
        <v>656</v>
      </c>
      <c r="M105" s="5" t="s">
        <v>98</v>
      </c>
      <c r="N105" s="5" t="s">
        <v>657</v>
      </c>
      <c r="O105" s="5" t="s">
        <v>658</v>
      </c>
      <c r="P105" s="4" t="str">
        <f t="shared" si="0"/>
        <v>Outstanding</v>
      </c>
      <c r="Q105" s="13" t="s">
        <v>25</v>
      </c>
    </row>
    <row r="106" spans="1:17" ht="60" customHeight="1" x14ac:dyDescent="0.35">
      <c r="A106" s="11" t="s">
        <v>652</v>
      </c>
      <c r="B106" s="2" t="s">
        <v>659</v>
      </c>
      <c r="C106" s="1" t="s">
        <v>660</v>
      </c>
      <c r="D106" s="3" t="s">
        <v>20</v>
      </c>
      <c r="E106" s="3" t="s">
        <v>21</v>
      </c>
      <c r="F106" s="4" t="s">
        <v>22</v>
      </c>
      <c r="G106" s="4" t="s">
        <v>23</v>
      </c>
      <c r="H106" s="4" t="s">
        <v>24</v>
      </c>
      <c r="I106" s="4" t="s">
        <v>25</v>
      </c>
      <c r="J106" s="5" t="s">
        <v>25</v>
      </c>
      <c r="K106" s="5" t="s">
        <v>661</v>
      </c>
      <c r="L106" s="5" t="s">
        <v>662</v>
      </c>
      <c r="M106" s="5" t="s">
        <v>98</v>
      </c>
      <c r="N106" s="5" t="s">
        <v>663</v>
      </c>
      <c r="O106" s="5" t="s">
        <v>664</v>
      </c>
      <c r="P106" s="4" t="str">
        <f t="shared" si="0"/>
        <v>Outstanding</v>
      </c>
      <c r="Q106" s="13" t="s">
        <v>25</v>
      </c>
    </row>
    <row r="107" spans="1:17" ht="60" customHeight="1" x14ac:dyDescent="0.35">
      <c r="A107" s="11" t="s">
        <v>652</v>
      </c>
      <c r="B107" s="2" t="s">
        <v>665</v>
      </c>
      <c r="C107" s="1" t="s">
        <v>666</v>
      </c>
      <c r="D107" s="3" t="s">
        <v>20</v>
      </c>
      <c r="E107" s="3" t="s">
        <v>21</v>
      </c>
      <c r="F107" s="4" t="s">
        <v>22</v>
      </c>
      <c r="G107" s="4" t="s">
        <v>23</v>
      </c>
      <c r="H107" s="4" t="s">
        <v>24</v>
      </c>
      <c r="I107" s="4" t="s">
        <v>25</v>
      </c>
      <c r="J107" s="5" t="s">
        <v>25</v>
      </c>
      <c r="K107" s="5" t="s">
        <v>667</v>
      </c>
      <c r="L107" s="5" t="s">
        <v>668</v>
      </c>
      <c r="M107" s="5" t="s">
        <v>669</v>
      </c>
      <c r="N107" s="5" t="s">
        <v>670</v>
      </c>
      <c r="O107" s="5" t="s">
        <v>671</v>
      </c>
      <c r="P107" s="4" t="str">
        <f t="shared" si="0"/>
        <v>Outstanding</v>
      </c>
      <c r="Q107" s="13" t="s">
        <v>25</v>
      </c>
    </row>
    <row r="108" spans="1:17" ht="60" customHeight="1" x14ac:dyDescent="0.35">
      <c r="A108" s="11" t="s">
        <v>652</v>
      </c>
      <c r="B108" s="2" t="s">
        <v>672</v>
      </c>
      <c r="C108" s="1" t="s">
        <v>673</v>
      </c>
      <c r="D108" s="3" t="s">
        <v>20</v>
      </c>
      <c r="E108" s="3" t="s">
        <v>21</v>
      </c>
      <c r="F108" s="4" t="s">
        <v>22</v>
      </c>
      <c r="G108" s="4" t="s">
        <v>23</v>
      </c>
      <c r="H108" s="4" t="s">
        <v>24</v>
      </c>
      <c r="I108" s="4" t="s">
        <v>25</v>
      </c>
      <c r="J108" s="5" t="s">
        <v>25</v>
      </c>
      <c r="K108" s="5" t="s">
        <v>674</v>
      </c>
      <c r="L108" s="5" t="s">
        <v>675</v>
      </c>
      <c r="M108" s="5" t="s">
        <v>676</v>
      </c>
      <c r="N108" s="5" t="s">
        <v>677</v>
      </c>
      <c r="O108" s="5" t="s">
        <v>678</v>
      </c>
      <c r="P108" s="4" t="str">
        <f t="shared" si="0"/>
        <v>Outstanding</v>
      </c>
      <c r="Q108" s="13" t="s">
        <v>25</v>
      </c>
    </row>
    <row r="109" spans="1:17" ht="60" customHeight="1" x14ac:dyDescent="0.35">
      <c r="A109" s="11" t="s">
        <v>652</v>
      </c>
      <c r="B109" s="2" t="s">
        <v>679</v>
      </c>
      <c r="C109" s="1" t="s">
        <v>680</v>
      </c>
      <c r="D109" s="3" t="s">
        <v>20</v>
      </c>
      <c r="E109" s="3" t="s">
        <v>21</v>
      </c>
      <c r="F109" s="4" t="s">
        <v>22</v>
      </c>
      <c r="G109" s="4" t="s">
        <v>23</v>
      </c>
      <c r="H109" s="4" t="s">
        <v>24</v>
      </c>
      <c r="I109" s="4" t="s">
        <v>25</v>
      </c>
      <c r="J109" s="5" t="s">
        <v>25</v>
      </c>
      <c r="K109" s="5" t="s">
        <v>681</v>
      </c>
      <c r="L109" s="5" t="s">
        <v>682</v>
      </c>
      <c r="M109" s="5" t="s">
        <v>683</v>
      </c>
      <c r="N109" s="5" t="s">
        <v>684</v>
      </c>
      <c r="O109" s="5" t="s">
        <v>685</v>
      </c>
      <c r="P109" s="4" t="str">
        <f t="shared" si="0"/>
        <v>Outstanding</v>
      </c>
      <c r="Q109" s="13" t="s">
        <v>25</v>
      </c>
    </row>
    <row r="110" spans="1:17" ht="60" customHeight="1" x14ac:dyDescent="0.35">
      <c r="A110" s="11" t="s">
        <v>652</v>
      </c>
      <c r="B110" s="2" t="s">
        <v>686</v>
      </c>
      <c r="C110" s="1" t="s">
        <v>687</v>
      </c>
      <c r="D110" s="3" t="s">
        <v>20</v>
      </c>
      <c r="E110" s="3" t="s">
        <v>21</v>
      </c>
      <c r="F110" s="4" t="s">
        <v>22</v>
      </c>
      <c r="G110" s="4" t="s">
        <v>23</v>
      </c>
      <c r="H110" s="4" t="s">
        <v>24</v>
      </c>
      <c r="I110" s="4" t="s">
        <v>25</v>
      </c>
      <c r="J110" s="5" t="s">
        <v>25</v>
      </c>
      <c r="K110" s="5" t="s">
        <v>688</v>
      </c>
      <c r="L110" s="5" t="s">
        <v>689</v>
      </c>
      <c r="M110" s="5" t="s">
        <v>690</v>
      </c>
      <c r="N110" s="5" t="s">
        <v>691</v>
      </c>
      <c r="O110" s="5" t="s">
        <v>692</v>
      </c>
      <c r="P110" s="4" t="str">
        <f t="shared" si="0"/>
        <v>Outstanding</v>
      </c>
      <c r="Q110" s="13" t="s">
        <v>25</v>
      </c>
    </row>
    <row r="111" spans="1:17" ht="60" customHeight="1" x14ac:dyDescent="0.35">
      <c r="A111" s="11" t="s">
        <v>652</v>
      </c>
      <c r="B111" s="2" t="s">
        <v>693</v>
      </c>
      <c r="C111" s="1" t="s">
        <v>694</v>
      </c>
      <c r="D111" s="3" t="s">
        <v>20</v>
      </c>
      <c r="E111" s="3" t="s">
        <v>21</v>
      </c>
      <c r="F111" s="4" t="s">
        <v>22</v>
      </c>
      <c r="G111" s="4" t="s">
        <v>23</v>
      </c>
      <c r="H111" s="4" t="s">
        <v>24</v>
      </c>
      <c r="I111" s="4" t="s">
        <v>25</v>
      </c>
      <c r="J111" s="5" t="s">
        <v>25</v>
      </c>
      <c r="K111" s="5" t="s">
        <v>695</v>
      </c>
      <c r="L111" s="5" t="s">
        <v>696</v>
      </c>
      <c r="M111" s="5" t="s">
        <v>697</v>
      </c>
      <c r="N111" s="5" t="s">
        <v>698</v>
      </c>
      <c r="O111" s="5" t="s">
        <v>699</v>
      </c>
      <c r="P111" s="4" t="str">
        <f t="shared" si="0"/>
        <v>Outstanding</v>
      </c>
      <c r="Q111" s="13" t="s">
        <v>25</v>
      </c>
    </row>
    <row r="112" spans="1:17" ht="60" customHeight="1" x14ac:dyDescent="0.35">
      <c r="A112" s="11" t="s">
        <v>700</v>
      </c>
      <c r="B112" s="2" t="s">
        <v>701</v>
      </c>
      <c r="C112" s="1" t="s">
        <v>702</v>
      </c>
      <c r="D112" s="3" t="s">
        <v>20</v>
      </c>
      <c r="E112" s="3" t="s">
        <v>21</v>
      </c>
      <c r="F112" s="4" t="s">
        <v>22</v>
      </c>
      <c r="G112" s="4" t="s">
        <v>23</v>
      </c>
      <c r="H112" s="4" t="s">
        <v>24</v>
      </c>
      <c r="I112" s="4" t="s">
        <v>25</v>
      </c>
      <c r="J112" s="5" t="s">
        <v>25</v>
      </c>
      <c r="K112" s="5" t="s">
        <v>703</v>
      </c>
      <c r="L112" s="5" t="s">
        <v>704</v>
      </c>
      <c r="M112" s="5" t="s">
        <v>98</v>
      </c>
      <c r="N112" s="5" t="s">
        <v>705</v>
      </c>
      <c r="O112" s="5" t="s">
        <v>658</v>
      </c>
      <c r="P112" s="4" t="str">
        <f t="shared" si="0"/>
        <v>Outstanding</v>
      </c>
      <c r="Q112" s="13" t="s">
        <v>25</v>
      </c>
    </row>
    <row r="113" spans="1:17" ht="60" customHeight="1" x14ac:dyDescent="0.35">
      <c r="A113" s="11" t="s">
        <v>700</v>
      </c>
      <c r="B113" s="2" t="s">
        <v>706</v>
      </c>
      <c r="C113" s="1" t="s">
        <v>707</v>
      </c>
      <c r="D113" s="3" t="s">
        <v>20</v>
      </c>
      <c r="E113" s="3" t="s">
        <v>21</v>
      </c>
      <c r="F113" s="4" t="s">
        <v>22</v>
      </c>
      <c r="G113" s="4" t="s">
        <v>23</v>
      </c>
      <c r="H113" s="4" t="s">
        <v>24</v>
      </c>
      <c r="I113" s="4" t="s">
        <v>25</v>
      </c>
      <c r="J113" s="5" t="s">
        <v>25</v>
      </c>
      <c r="K113" s="5" t="s">
        <v>708</v>
      </c>
      <c r="L113" s="5" t="s">
        <v>709</v>
      </c>
      <c r="M113" s="5" t="s">
        <v>98</v>
      </c>
      <c r="N113" s="5" t="s">
        <v>710</v>
      </c>
      <c r="O113" s="5" t="s">
        <v>664</v>
      </c>
      <c r="P113" s="4" t="str">
        <f t="shared" si="0"/>
        <v>Outstanding</v>
      </c>
      <c r="Q113" s="13" t="s">
        <v>25</v>
      </c>
    </row>
    <row r="114" spans="1:17" ht="60" customHeight="1" x14ac:dyDescent="0.35">
      <c r="A114" s="11" t="s">
        <v>700</v>
      </c>
      <c r="B114" s="2" t="s">
        <v>711</v>
      </c>
      <c r="C114" s="1" t="s">
        <v>712</v>
      </c>
      <c r="D114" s="3" t="s">
        <v>20</v>
      </c>
      <c r="E114" s="3" t="s">
        <v>21</v>
      </c>
      <c r="F114" s="4" t="s">
        <v>22</v>
      </c>
      <c r="G114" s="4" t="s">
        <v>23</v>
      </c>
      <c r="H114" s="4" t="s">
        <v>24</v>
      </c>
      <c r="I114" s="4" t="s">
        <v>25</v>
      </c>
      <c r="J114" s="5" t="s">
        <v>25</v>
      </c>
      <c r="K114" s="5" t="s">
        <v>713</v>
      </c>
      <c r="L114" s="5" t="s">
        <v>714</v>
      </c>
      <c r="M114" s="5" t="s">
        <v>669</v>
      </c>
      <c r="N114" s="5" t="s">
        <v>715</v>
      </c>
      <c r="O114" s="5" t="s">
        <v>671</v>
      </c>
      <c r="P114" s="4" t="str">
        <f t="shared" si="0"/>
        <v>Outstanding</v>
      </c>
      <c r="Q114" s="13" t="s">
        <v>25</v>
      </c>
    </row>
    <row r="115" spans="1:17" ht="60" customHeight="1" x14ac:dyDescent="0.35">
      <c r="A115" s="11" t="s">
        <v>700</v>
      </c>
      <c r="B115" s="2" t="s">
        <v>716</v>
      </c>
      <c r="C115" s="1" t="s">
        <v>717</v>
      </c>
      <c r="D115" s="3" t="s">
        <v>20</v>
      </c>
      <c r="E115" s="3" t="s">
        <v>21</v>
      </c>
      <c r="F115" s="4" t="s">
        <v>22</v>
      </c>
      <c r="G115" s="4" t="s">
        <v>23</v>
      </c>
      <c r="H115" s="4" t="s">
        <v>24</v>
      </c>
      <c r="I115" s="4" t="s">
        <v>25</v>
      </c>
      <c r="J115" s="5" t="s">
        <v>25</v>
      </c>
      <c r="K115" s="5" t="s">
        <v>718</v>
      </c>
      <c r="L115" s="5" t="s">
        <v>719</v>
      </c>
      <c r="M115" s="5" t="s">
        <v>676</v>
      </c>
      <c r="N115" s="5" t="s">
        <v>720</v>
      </c>
      <c r="O115" s="5" t="s">
        <v>678</v>
      </c>
      <c r="P115" s="4" t="str">
        <f t="shared" si="0"/>
        <v>Outstanding</v>
      </c>
      <c r="Q115" s="13" t="s">
        <v>25</v>
      </c>
    </row>
    <row r="116" spans="1:17" ht="60" customHeight="1" x14ac:dyDescent="0.35">
      <c r="A116" s="11" t="s">
        <v>700</v>
      </c>
      <c r="B116" s="2" t="s">
        <v>721</v>
      </c>
      <c r="C116" s="1" t="s">
        <v>722</v>
      </c>
      <c r="D116" s="3" t="s">
        <v>20</v>
      </c>
      <c r="E116" s="3" t="s">
        <v>21</v>
      </c>
      <c r="F116" s="4" t="s">
        <v>22</v>
      </c>
      <c r="G116" s="4" t="s">
        <v>23</v>
      </c>
      <c r="H116" s="4" t="s">
        <v>24</v>
      </c>
      <c r="I116" s="4" t="s">
        <v>25</v>
      </c>
      <c r="J116" s="5" t="s">
        <v>25</v>
      </c>
      <c r="K116" s="5" t="s">
        <v>723</v>
      </c>
      <c r="L116" s="5" t="s">
        <v>682</v>
      </c>
      <c r="M116" s="5" t="s">
        <v>683</v>
      </c>
      <c r="N116" s="5" t="s">
        <v>724</v>
      </c>
      <c r="O116" s="5" t="s">
        <v>685</v>
      </c>
      <c r="P116" s="4" t="str">
        <f t="shared" si="0"/>
        <v>Outstanding</v>
      </c>
      <c r="Q116" s="13" t="s">
        <v>25</v>
      </c>
    </row>
    <row r="117" spans="1:17" ht="60" customHeight="1" x14ac:dyDescent="0.35">
      <c r="A117" s="11" t="s">
        <v>700</v>
      </c>
      <c r="B117" s="2" t="s">
        <v>725</v>
      </c>
      <c r="C117" s="1" t="s">
        <v>726</v>
      </c>
      <c r="D117" s="3" t="s">
        <v>20</v>
      </c>
      <c r="E117" s="3" t="s">
        <v>21</v>
      </c>
      <c r="F117" s="4" t="s">
        <v>22</v>
      </c>
      <c r="G117" s="4" t="s">
        <v>23</v>
      </c>
      <c r="H117" s="4" t="s">
        <v>24</v>
      </c>
      <c r="I117" s="4" t="s">
        <v>25</v>
      </c>
      <c r="J117" s="5" t="s">
        <v>25</v>
      </c>
      <c r="K117" s="5" t="s">
        <v>727</v>
      </c>
      <c r="L117" s="5" t="s">
        <v>689</v>
      </c>
      <c r="M117" s="5" t="s">
        <v>690</v>
      </c>
      <c r="N117" s="5" t="s">
        <v>728</v>
      </c>
      <c r="O117" s="5" t="s">
        <v>692</v>
      </c>
      <c r="P117" s="4" t="str">
        <f t="shared" si="0"/>
        <v>Outstanding</v>
      </c>
      <c r="Q117" s="13" t="s">
        <v>25</v>
      </c>
    </row>
    <row r="118" spans="1:17" ht="60" customHeight="1" x14ac:dyDescent="0.35">
      <c r="A118" s="11" t="s">
        <v>700</v>
      </c>
      <c r="B118" s="2" t="s">
        <v>729</v>
      </c>
      <c r="C118" s="1" t="s">
        <v>730</v>
      </c>
      <c r="D118" s="3" t="s">
        <v>20</v>
      </c>
      <c r="E118" s="3" t="s">
        <v>21</v>
      </c>
      <c r="F118" s="4" t="s">
        <v>22</v>
      </c>
      <c r="G118" s="4" t="s">
        <v>23</v>
      </c>
      <c r="H118" s="4" t="s">
        <v>24</v>
      </c>
      <c r="I118" s="4" t="s">
        <v>25</v>
      </c>
      <c r="J118" s="5" t="s">
        <v>25</v>
      </c>
      <c r="K118" s="5" t="s">
        <v>731</v>
      </c>
      <c r="L118" s="5" t="s">
        <v>696</v>
      </c>
      <c r="M118" s="5" t="s">
        <v>697</v>
      </c>
      <c r="N118" s="5" t="s">
        <v>732</v>
      </c>
      <c r="O118" s="5" t="s">
        <v>699</v>
      </c>
      <c r="P118" s="4" t="str">
        <f t="shared" si="0"/>
        <v>Outstanding</v>
      </c>
      <c r="Q118" s="13" t="s">
        <v>25</v>
      </c>
    </row>
    <row r="119" spans="1:17" ht="60" customHeight="1" x14ac:dyDescent="0.35">
      <c r="A119" s="11" t="s">
        <v>733</v>
      </c>
      <c r="B119" s="2" t="s">
        <v>734</v>
      </c>
      <c r="C119" s="1" t="s">
        <v>735</v>
      </c>
      <c r="D119" s="3" t="s">
        <v>20</v>
      </c>
      <c r="E119" s="3" t="s">
        <v>21</v>
      </c>
      <c r="F119" s="4" t="s">
        <v>22</v>
      </c>
      <c r="G119" s="4" t="s">
        <v>23</v>
      </c>
      <c r="H119" s="4" t="s">
        <v>24</v>
      </c>
      <c r="I119" s="4" t="s">
        <v>25</v>
      </c>
      <c r="J119" s="5" t="s">
        <v>25</v>
      </c>
      <c r="K119" s="5" t="s">
        <v>736</v>
      </c>
      <c r="L119" s="5" t="s">
        <v>737</v>
      </c>
      <c r="M119" s="5" t="s">
        <v>738</v>
      </c>
      <c r="N119" s="5" t="s">
        <v>739</v>
      </c>
      <c r="O119" s="5" t="s">
        <v>740</v>
      </c>
      <c r="P119" s="4" t="str">
        <f t="shared" si="0"/>
        <v>Outstanding</v>
      </c>
      <c r="Q119" s="13" t="s">
        <v>25</v>
      </c>
    </row>
    <row r="120" spans="1:17" ht="60" customHeight="1" x14ac:dyDescent="0.35">
      <c r="A120" s="11" t="s">
        <v>741</v>
      </c>
      <c r="B120" s="2" t="s">
        <v>742</v>
      </c>
      <c r="C120" s="1" t="s">
        <v>743</v>
      </c>
      <c r="D120" s="3" t="s">
        <v>20</v>
      </c>
      <c r="E120" s="3" t="s">
        <v>21</v>
      </c>
      <c r="F120" s="4" t="s">
        <v>22</v>
      </c>
      <c r="G120" s="4" t="s">
        <v>23</v>
      </c>
      <c r="H120" s="4" t="s">
        <v>24</v>
      </c>
      <c r="I120" s="4" t="s">
        <v>25</v>
      </c>
      <c r="J120" s="5" t="s">
        <v>25</v>
      </c>
      <c r="K120" s="5" t="s">
        <v>744</v>
      </c>
      <c r="L120" s="5" t="s">
        <v>745</v>
      </c>
      <c r="M120" s="5" t="s">
        <v>738</v>
      </c>
      <c r="N120" s="5" t="s">
        <v>746</v>
      </c>
      <c r="O120" s="5" t="s">
        <v>747</v>
      </c>
      <c r="P120" s="4" t="str">
        <f t="shared" si="0"/>
        <v>Outstanding</v>
      </c>
      <c r="Q120" s="13" t="s">
        <v>25</v>
      </c>
    </row>
    <row r="121" spans="1:17" ht="60" customHeight="1" x14ac:dyDescent="0.35">
      <c r="A121" s="11" t="s">
        <v>741</v>
      </c>
      <c r="B121" s="2" t="s">
        <v>748</v>
      </c>
      <c r="C121" s="1" t="s">
        <v>749</v>
      </c>
      <c r="D121" s="3" t="s">
        <v>20</v>
      </c>
      <c r="E121" s="3" t="s">
        <v>21</v>
      </c>
      <c r="F121" s="4" t="s">
        <v>22</v>
      </c>
      <c r="G121" s="4" t="s">
        <v>23</v>
      </c>
      <c r="H121" s="4" t="s">
        <v>24</v>
      </c>
      <c r="I121" s="4" t="s">
        <v>25</v>
      </c>
      <c r="J121" s="5" t="s">
        <v>25</v>
      </c>
      <c r="K121" s="5" t="s">
        <v>750</v>
      </c>
      <c r="L121" s="5" t="s">
        <v>751</v>
      </c>
      <c r="M121" s="5" t="s">
        <v>738</v>
      </c>
      <c r="N121" s="5" t="s">
        <v>752</v>
      </c>
      <c r="O121" s="5" t="s">
        <v>740</v>
      </c>
      <c r="P121" s="4" t="str">
        <f t="shared" si="0"/>
        <v>Outstanding</v>
      </c>
      <c r="Q121" s="13" t="s">
        <v>25</v>
      </c>
    </row>
    <row r="122" spans="1:17" ht="60" customHeight="1" x14ac:dyDescent="0.35">
      <c r="A122" s="11" t="s">
        <v>741</v>
      </c>
      <c r="B122" s="2" t="s">
        <v>753</v>
      </c>
      <c r="C122" s="1" t="s">
        <v>754</v>
      </c>
      <c r="D122" s="3" t="s">
        <v>20</v>
      </c>
      <c r="E122" s="3" t="s">
        <v>21</v>
      </c>
      <c r="F122" s="4" t="s">
        <v>22</v>
      </c>
      <c r="G122" s="4" t="s">
        <v>23</v>
      </c>
      <c r="H122" s="4" t="s">
        <v>24</v>
      </c>
      <c r="I122" s="4" t="s">
        <v>25</v>
      </c>
      <c r="J122" s="5" t="s">
        <v>25</v>
      </c>
      <c r="K122" s="5" t="s">
        <v>755</v>
      </c>
      <c r="L122" s="5" t="s">
        <v>756</v>
      </c>
      <c r="M122" s="5" t="s">
        <v>738</v>
      </c>
      <c r="N122" s="5" t="s">
        <v>757</v>
      </c>
      <c r="O122" s="5" t="s">
        <v>740</v>
      </c>
      <c r="P122" s="4" t="str">
        <f t="shared" si="0"/>
        <v>Outstanding</v>
      </c>
      <c r="Q122" s="13" t="s">
        <v>25</v>
      </c>
    </row>
    <row r="123" spans="1:17" ht="60" customHeight="1" x14ac:dyDescent="0.35">
      <c r="A123" s="11" t="s">
        <v>758</v>
      </c>
      <c r="B123" s="2" t="s">
        <v>759</v>
      </c>
      <c r="C123" s="1" t="s">
        <v>760</v>
      </c>
      <c r="D123" s="3" t="s">
        <v>20</v>
      </c>
      <c r="E123" s="3" t="s">
        <v>21</v>
      </c>
      <c r="F123" s="4" t="s">
        <v>22</v>
      </c>
      <c r="G123" s="4" t="s">
        <v>23</v>
      </c>
      <c r="H123" s="4" t="s">
        <v>24</v>
      </c>
      <c r="I123" s="4" t="s">
        <v>25</v>
      </c>
      <c r="J123" s="5" t="s">
        <v>25</v>
      </c>
      <c r="K123" s="5" t="s">
        <v>761</v>
      </c>
      <c r="L123" s="5" t="s">
        <v>762</v>
      </c>
      <c r="M123" s="5" t="s">
        <v>738</v>
      </c>
      <c r="N123" s="5" t="s">
        <v>763</v>
      </c>
      <c r="O123" s="5" t="s">
        <v>747</v>
      </c>
      <c r="P123" s="4" t="str">
        <f t="shared" si="0"/>
        <v>Outstanding</v>
      </c>
      <c r="Q123" s="13" t="s">
        <v>25</v>
      </c>
    </row>
    <row r="124" spans="1:17" ht="60" customHeight="1" x14ac:dyDescent="0.35">
      <c r="A124" s="11" t="s">
        <v>758</v>
      </c>
      <c r="B124" s="2" t="s">
        <v>764</v>
      </c>
      <c r="C124" s="1" t="s">
        <v>765</v>
      </c>
      <c r="D124" s="3" t="s">
        <v>20</v>
      </c>
      <c r="E124" s="3" t="s">
        <v>21</v>
      </c>
      <c r="F124" s="4" t="s">
        <v>22</v>
      </c>
      <c r="G124" s="4" t="s">
        <v>23</v>
      </c>
      <c r="H124" s="4" t="s">
        <v>24</v>
      </c>
      <c r="I124" s="4" t="s">
        <v>25</v>
      </c>
      <c r="J124" s="5" t="s">
        <v>25</v>
      </c>
      <c r="K124" s="5" t="s">
        <v>766</v>
      </c>
      <c r="L124" s="5" t="s">
        <v>767</v>
      </c>
      <c r="M124" s="5" t="s">
        <v>738</v>
      </c>
      <c r="N124" s="5" t="s">
        <v>768</v>
      </c>
      <c r="O124" s="5" t="s">
        <v>747</v>
      </c>
      <c r="P124" s="4" t="str">
        <f t="shared" si="0"/>
        <v>Outstanding</v>
      </c>
      <c r="Q124" s="13" t="s">
        <v>25</v>
      </c>
    </row>
    <row r="125" spans="1:17" ht="60" customHeight="1" x14ac:dyDescent="0.35">
      <c r="A125" s="11" t="s">
        <v>769</v>
      </c>
      <c r="B125" s="2" t="s">
        <v>770</v>
      </c>
      <c r="C125" s="1" t="s">
        <v>771</v>
      </c>
      <c r="D125" s="3" t="s">
        <v>20</v>
      </c>
      <c r="E125" s="3" t="s">
        <v>21</v>
      </c>
      <c r="F125" s="4" t="s">
        <v>22</v>
      </c>
      <c r="G125" s="4" t="s">
        <v>23</v>
      </c>
      <c r="H125" s="4" t="s">
        <v>24</v>
      </c>
      <c r="I125" s="4" t="s">
        <v>25</v>
      </c>
      <c r="J125" s="5" t="s">
        <v>25</v>
      </c>
      <c r="K125" s="5" t="s">
        <v>772</v>
      </c>
      <c r="L125" s="5" t="s">
        <v>773</v>
      </c>
      <c r="M125" s="5" t="s">
        <v>738</v>
      </c>
      <c r="N125" s="5" t="s">
        <v>774</v>
      </c>
      <c r="O125" s="5" t="s">
        <v>740</v>
      </c>
      <c r="P125" s="4" t="str">
        <f t="shared" si="0"/>
        <v>Outstanding</v>
      </c>
      <c r="Q125" s="13" t="s">
        <v>25</v>
      </c>
    </row>
    <row r="126" spans="1:17" ht="60" customHeight="1" x14ac:dyDescent="0.35">
      <c r="A126" s="11" t="s">
        <v>769</v>
      </c>
      <c r="B126" s="2" t="s">
        <v>775</v>
      </c>
      <c r="C126" s="1" t="s">
        <v>776</v>
      </c>
      <c r="D126" s="3" t="s">
        <v>20</v>
      </c>
      <c r="E126" s="3" t="s">
        <v>21</v>
      </c>
      <c r="F126" s="4" t="s">
        <v>22</v>
      </c>
      <c r="G126" s="4" t="s">
        <v>23</v>
      </c>
      <c r="H126" s="4" t="s">
        <v>24</v>
      </c>
      <c r="I126" s="4" t="s">
        <v>25</v>
      </c>
      <c r="J126" s="5" t="s">
        <v>25</v>
      </c>
      <c r="K126" s="5" t="s">
        <v>777</v>
      </c>
      <c r="L126" s="5" t="s">
        <v>778</v>
      </c>
      <c r="M126" s="5" t="s">
        <v>738</v>
      </c>
      <c r="N126" s="5" t="s">
        <v>779</v>
      </c>
      <c r="O126" s="5" t="s">
        <v>747</v>
      </c>
      <c r="P126" s="4" t="str">
        <f t="shared" si="0"/>
        <v>Outstanding</v>
      </c>
      <c r="Q126" s="13" t="s">
        <v>25</v>
      </c>
    </row>
    <row r="127" spans="1:17" ht="60" customHeight="1" x14ac:dyDescent="0.35">
      <c r="A127" s="11" t="s">
        <v>769</v>
      </c>
      <c r="B127" s="2" t="s">
        <v>780</v>
      </c>
      <c r="C127" s="1" t="s">
        <v>781</v>
      </c>
      <c r="D127" s="3" t="s">
        <v>20</v>
      </c>
      <c r="E127" s="3" t="s">
        <v>21</v>
      </c>
      <c r="F127" s="4" t="s">
        <v>22</v>
      </c>
      <c r="G127" s="4" t="s">
        <v>23</v>
      </c>
      <c r="H127" s="4" t="s">
        <v>24</v>
      </c>
      <c r="I127" s="4" t="s">
        <v>25</v>
      </c>
      <c r="J127" s="5" t="s">
        <v>25</v>
      </c>
      <c r="K127" s="5" t="s">
        <v>782</v>
      </c>
      <c r="L127" s="5" t="s">
        <v>783</v>
      </c>
      <c r="M127" s="5" t="s">
        <v>738</v>
      </c>
      <c r="N127" s="5" t="s">
        <v>784</v>
      </c>
      <c r="O127" s="5" t="s">
        <v>740</v>
      </c>
      <c r="P127" s="4" t="str">
        <f t="shared" si="0"/>
        <v>Outstanding</v>
      </c>
      <c r="Q127" s="13" t="s">
        <v>25</v>
      </c>
    </row>
    <row r="128" spans="1:17" ht="60" customHeight="1" x14ac:dyDescent="0.35">
      <c r="A128" s="11" t="s">
        <v>769</v>
      </c>
      <c r="B128" s="2" t="s">
        <v>785</v>
      </c>
      <c r="C128" s="1" t="s">
        <v>786</v>
      </c>
      <c r="D128" s="3" t="s">
        <v>20</v>
      </c>
      <c r="E128" s="3" t="s">
        <v>21</v>
      </c>
      <c r="F128" s="4" t="s">
        <v>22</v>
      </c>
      <c r="G128" s="4" t="s">
        <v>23</v>
      </c>
      <c r="H128" s="4" t="s">
        <v>24</v>
      </c>
      <c r="I128" s="4" t="s">
        <v>25</v>
      </c>
      <c r="J128" s="5" t="s">
        <v>25</v>
      </c>
      <c r="K128" s="5" t="s">
        <v>787</v>
      </c>
      <c r="L128" s="5" t="s">
        <v>788</v>
      </c>
      <c r="M128" s="5" t="s">
        <v>738</v>
      </c>
      <c r="N128" s="5" t="s">
        <v>789</v>
      </c>
      <c r="O128" s="5" t="s">
        <v>790</v>
      </c>
      <c r="P128" s="4" t="str">
        <f t="shared" si="0"/>
        <v>Outstanding</v>
      </c>
      <c r="Q128" s="13" t="s">
        <v>25</v>
      </c>
    </row>
    <row r="129" spans="1:17" ht="60" customHeight="1" x14ac:dyDescent="0.35">
      <c r="A129" s="11" t="s">
        <v>769</v>
      </c>
      <c r="B129" s="2" t="s">
        <v>791</v>
      </c>
      <c r="C129" s="1" t="s">
        <v>792</v>
      </c>
      <c r="D129" s="3" t="s">
        <v>20</v>
      </c>
      <c r="E129" s="3" t="s">
        <v>21</v>
      </c>
      <c r="F129" s="4" t="s">
        <v>22</v>
      </c>
      <c r="G129" s="4" t="s">
        <v>23</v>
      </c>
      <c r="H129" s="4" t="s">
        <v>24</v>
      </c>
      <c r="I129" s="4" t="s">
        <v>25</v>
      </c>
      <c r="J129" s="5" t="s">
        <v>25</v>
      </c>
      <c r="K129" s="5" t="s">
        <v>793</v>
      </c>
      <c r="L129" s="5" t="s">
        <v>794</v>
      </c>
      <c r="M129" s="5" t="s">
        <v>738</v>
      </c>
      <c r="N129" s="5" t="s">
        <v>795</v>
      </c>
      <c r="O129" s="5" t="s">
        <v>747</v>
      </c>
      <c r="P129" s="4" t="str">
        <f t="shared" si="0"/>
        <v>Outstanding</v>
      </c>
      <c r="Q129" s="13" t="s">
        <v>25</v>
      </c>
    </row>
    <row r="130" spans="1:17" ht="60" customHeight="1" x14ac:dyDescent="0.35">
      <c r="A130" s="11" t="s">
        <v>769</v>
      </c>
      <c r="B130" s="2" t="s">
        <v>796</v>
      </c>
      <c r="C130" s="1" t="s">
        <v>797</v>
      </c>
      <c r="D130" s="3" t="s">
        <v>20</v>
      </c>
      <c r="E130" s="3" t="s">
        <v>21</v>
      </c>
      <c r="F130" s="4" t="s">
        <v>22</v>
      </c>
      <c r="G130" s="4" t="s">
        <v>23</v>
      </c>
      <c r="H130" s="4" t="s">
        <v>24</v>
      </c>
      <c r="I130" s="4" t="s">
        <v>25</v>
      </c>
      <c r="J130" s="5" t="s">
        <v>25</v>
      </c>
      <c r="K130" s="5" t="s">
        <v>798</v>
      </c>
      <c r="L130" s="5" t="s">
        <v>799</v>
      </c>
      <c r="M130" s="5" t="s">
        <v>738</v>
      </c>
      <c r="N130" s="5" t="s">
        <v>800</v>
      </c>
      <c r="O130" s="5" t="s">
        <v>740</v>
      </c>
      <c r="P130" s="4" t="str">
        <f t="shared" si="0"/>
        <v>Outstanding</v>
      </c>
      <c r="Q130" s="13" t="s">
        <v>25</v>
      </c>
    </row>
    <row r="131" spans="1:17" ht="60" customHeight="1" x14ac:dyDescent="0.35">
      <c r="A131" s="11" t="s">
        <v>801</v>
      </c>
      <c r="B131" s="2" t="s">
        <v>802</v>
      </c>
      <c r="C131" s="1" t="s">
        <v>803</v>
      </c>
      <c r="D131" s="3" t="s">
        <v>20</v>
      </c>
      <c r="E131" s="3" t="s">
        <v>21</v>
      </c>
      <c r="F131" s="4" t="s">
        <v>22</v>
      </c>
      <c r="G131" s="4" t="s">
        <v>23</v>
      </c>
      <c r="H131" s="4" t="s">
        <v>24</v>
      </c>
      <c r="I131" s="4" t="s">
        <v>25</v>
      </c>
      <c r="J131" s="5" t="s">
        <v>25</v>
      </c>
      <c r="K131" s="5" t="s">
        <v>804</v>
      </c>
      <c r="L131" s="5" t="s">
        <v>805</v>
      </c>
      <c r="M131" s="5" t="s">
        <v>738</v>
      </c>
      <c r="N131" s="5" t="s">
        <v>806</v>
      </c>
      <c r="O131" s="5" t="s">
        <v>747</v>
      </c>
      <c r="P131" s="4" t="str">
        <f t="shared" si="0"/>
        <v>Outstanding</v>
      </c>
      <c r="Q131" s="13" t="s">
        <v>25</v>
      </c>
    </row>
    <row r="132" spans="1:17" ht="60" customHeight="1" x14ac:dyDescent="0.35">
      <c r="A132" s="11" t="s">
        <v>801</v>
      </c>
      <c r="B132" s="2" t="s">
        <v>807</v>
      </c>
      <c r="C132" s="1" t="s">
        <v>808</v>
      </c>
      <c r="D132" s="3" t="s">
        <v>20</v>
      </c>
      <c r="E132" s="3" t="s">
        <v>21</v>
      </c>
      <c r="F132" s="4" t="s">
        <v>22</v>
      </c>
      <c r="G132" s="4" t="s">
        <v>23</v>
      </c>
      <c r="H132" s="4" t="s">
        <v>24</v>
      </c>
      <c r="I132" s="4" t="s">
        <v>25</v>
      </c>
      <c r="J132" s="5" t="s">
        <v>25</v>
      </c>
      <c r="K132" s="5" t="s">
        <v>809</v>
      </c>
      <c r="L132" s="5" t="s">
        <v>810</v>
      </c>
      <c r="M132" s="5" t="s">
        <v>738</v>
      </c>
      <c r="N132" s="5" t="s">
        <v>811</v>
      </c>
      <c r="O132" s="5" t="s">
        <v>747</v>
      </c>
      <c r="P132" s="4" t="str">
        <f t="shared" si="0"/>
        <v>Outstanding</v>
      </c>
      <c r="Q132" s="13" t="s">
        <v>25</v>
      </c>
    </row>
    <row r="133" spans="1:17" ht="60" customHeight="1" x14ac:dyDescent="0.35">
      <c r="A133" s="11" t="s">
        <v>801</v>
      </c>
      <c r="B133" s="2" t="s">
        <v>812</v>
      </c>
      <c r="C133" s="1" t="s">
        <v>813</v>
      </c>
      <c r="D133" s="3" t="s">
        <v>20</v>
      </c>
      <c r="E133" s="3" t="s">
        <v>21</v>
      </c>
      <c r="F133" s="4" t="s">
        <v>22</v>
      </c>
      <c r="G133" s="4" t="s">
        <v>23</v>
      </c>
      <c r="H133" s="4" t="s">
        <v>24</v>
      </c>
      <c r="I133" s="4" t="s">
        <v>25</v>
      </c>
      <c r="J133" s="5" t="s">
        <v>25</v>
      </c>
      <c r="K133" s="5" t="s">
        <v>814</v>
      </c>
      <c r="L133" s="5" t="s">
        <v>815</v>
      </c>
      <c r="M133" s="5" t="s">
        <v>738</v>
      </c>
      <c r="N133" s="5" t="s">
        <v>816</v>
      </c>
      <c r="O133" s="5" t="s">
        <v>747</v>
      </c>
      <c r="P133" s="4" t="str">
        <f t="shared" si="0"/>
        <v>Outstanding</v>
      </c>
      <c r="Q133" s="13" t="s">
        <v>25</v>
      </c>
    </row>
    <row r="134" spans="1:17" ht="60" customHeight="1" x14ac:dyDescent="0.35">
      <c r="A134" s="11" t="s">
        <v>801</v>
      </c>
      <c r="B134" s="2" t="s">
        <v>817</v>
      </c>
      <c r="C134" s="1" t="s">
        <v>818</v>
      </c>
      <c r="D134" s="3" t="s">
        <v>20</v>
      </c>
      <c r="E134" s="3" t="s">
        <v>21</v>
      </c>
      <c r="F134" s="4" t="s">
        <v>22</v>
      </c>
      <c r="G134" s="4" t="s">
        <v>23</v>
      </c>
      <c r="H134" s="4" t="s">
        <v>24</v>
      </c>
      <c r="I134" s="4" t="s">
        <v>25</v>
      </c>
      <c r="J134" s="5" t="s">
        <v>25</v>
      </c>
      <c r="K134" s="5" t="s">
        <v>819</v>
      </c>
      <c r="L134" s="5" t="s">
        <v>820</v>
      </c>
      <c r="M134" s="5" t="s">
        <v>738</v>
      </c>
      <c r="N134" s="5" t="s">
        <v>821</v>
      </c>
      <c r="O134" s="5" t="s">
        <v>747</v>
      </c>
      <c r="P134" s="4" t="str">
        <f t="shared" si="0"/>
        <v>Outstanding</v>
      </c>
      <c r="Q134" s="13" t="s">
        <v>25</v>
      </c>
    </row>
    <row r="135" spans="1:17" ht="60" customHeight="1" x14ac:dyDescent="0.35">
      <c r="A135" s="11" t="s">
        <v>822</v>
      </c>
      <c r="B135" s="2" t="s">
        <v>823</v>
      </c>
      <c r="C135" s="1" t="s">
        <v>824</v>
      </c>
      <c r="D135" s="3" t="s">
        <v>20</v>
      </c>
      <c r="E135" s="3" t="s">
        <v>21</v>
      </c>
      <c r="F135" s="4" t="s">
        <v>22</v>
      </c>
      <c r="G135" s="4" t="s">
        <v>23</v>
      </c>
      <c r="H135" s="4" t="s">
        <v>24</v>
      </c>
      <c r="I135" s="4" t="s">
        <v>25</v>
      </c>
      <c r="J135" s="5" t="s">
        <v>25</v>
      </c>
      <c r="K135" s="5" t="s">
        <v>825</v>
      </c>
      <c r="L135" s="5" t="s">
        <v>826</v>
      </c>
      <c r="M135" s="5" t="s">
        <v>738</v>
      </c>
      <c r="N135" s="5" t="s">
        <v>827</v>
      </c>
      <c r="O135" s="5" t="s">
        <v>740</v>
      </c>
      <c r="P135" s="4" t="str">
        <f t="shared" si="0"/>
        <v>Outstanding</v>
      </c>
      <c r="Q135" s="13" t="s">
        <v>25</v>
      </c>
    </row>
    <row r="136" spans="1:17" ht="60" customHeight="1" x14ac:dyDescent="0.35">
      <c r="A136" s="11" t="s">
        <v>822</v>
      </c>
      <c r="B136" s="2" t="s">
        <v>828</v>
      </c>
      <c r="C136" s="1" t="s">
        <v>829</v>
      </c>
      <c r="D136" s="3" t="s">
        <v>20</v>
      </c>
      <c r="E136" s="3" t="s">
        <v>21</v>
      </c>
      <c r="F136" s="4" t="s">
        <v>22</v>
      </c>
      <c r="G136" s="4" t="s">
        <v>23</v>
      </c>
      <c r="H136" s="4" t="s">
        <v>24</v>
      </c>
      <c r="I136" s="4" t="s">
        <v>25</v>
      </c>
      <c r="J136" s="5" t="s">
        <v>25</v>
      </c>
      <c r="K136" s="5" t="s">
        <v>830</v>
      </c>
      <c r="L136" s="5" t="s">
        <v>831</v>
      </c>
      <c r="M136" s="5" t="s">
        <v>738</v>
      </c>
      <c r="N136" s="5" t="s">
        <v>832</v>
      </c>
      <c r="O136" s="5" t="s">
        <v>740</v>
      </c>
      <c r="P136" s="4" t="str">
        <f t="shared" si="0"/>
        <v>Outstanding</v>
      </c>
      <c r="Q136" s="13" t="s">
        <v>25</v>
      </c>
    </row>
    <row r="137" spans="1:17" ht="60" customHeight="1" x14ac:dyDescent="0.35">
      <c r="A137" s="11" t="s">
        <v>822</v>
      </c>
      <c r="B137" s="2" t="s">
        <v>833</v>
      </c>
      <c r="C137" s="1" t="s">
        <v>834</v>
      </c>
      <c r="D137" s="3" t="s">
        <v>20</v>
      </c>
      <c r="E137" s="3" t="s">
        <v>21</v>
      </c>
      <c r="F137" s="4" t="s">
        <v>22</v>
      </c>
      <c r="G137" s="4" t="s">
        <v>23</v>
      </c>
      <c r="H137" s="4" t="s">
        <v>24</v>
      </c>
      <c r="I137" s="4" t="s">
        <v>25</v>
      </c>
      <c r="J137" s="5" t="s">
        <v>25</v>
      </c>
      <c r="K137" s="5" t="s">
        <v>835</v>
      </c>
      <c r="L137" s="5" t="s">
        <v>836</v>
      </c>
      <c r="M137" s="5" t="s">
        <v>738</v>
      </c>
      <c r="N137" s="5" t="s">
        <v>837</v>
      </c>
      <c r="O137" s="5" t="s">
        <v>740</v>
      </c>
      <c r="P137" s="4" t="str">
        <f t="shared" si="0"/>
        <v>Outstanding</v>
      </c>
      <c r="Q137" s="13" t="s">
        <v>25</v>
      </c>
    </row>
    <row r="138" spans="1:17" ht="60" customHeight="1" x14ac:dyDescent="0.35">
      <c r="A138" s="11" t="s">
        <v>822</v>
      </c>
      <c r="B138" s="2" t="s">
        <v>838</v>
      </c>
      <c r="C138" s="1" t="s">
        <v>839</v>
      </c>
      <c r="D138" s="3" t="s">
        <v>20</v>
      </c>
      <c r="E138" s="3" t="s">
        <v>21</v>
      </c>
      <c r="F138" s="4" t="s">
        <v>22</v>
      </c>
      <c r="G138" s="4" t="s">
        <v>23</v>
      </c>
      <c r="H138" s="4" t="s">
        <v>24</v>
      </c>
      <c r="I138" s="4" t="s">
        <v>25</v>
      </c>
      <c r="J138" s="5" t="s">
        <v>25</v>
      </c>
      <c r="K138" s="5" t="s">
        <v>840</v>
      </c>
      <c r="L138" s="5" t="s">
        <v>841</v>
      </c>
      <c r="M138" s="5" t="s">
        <v>738</v>
      </c>
      <c r="N138" s="5" t="s">
        <v>842</v>
      </c>
      <c r="O138" s="5" t="s">
        <v>747</v>
      </c>
      <c r="P138" s="4" t="str">
        <f t="shared" si="0"/>
        <v>Outstanding</v>
      </c>
      <c r="Q138" s="13" t="s">
        <v>25</v>
      </c>
    </row>
    <row r="139" spans="1:17" ht="60" customHeight="1" x14ac:dyDescent="0.35">
      <c r="A139" s="11" t="s">
        <v>822</v>
      </c>
      <c r="B139" s="2" t="s">
        <v>843</v>
      </c>
      <c r="C139" s="1" t="s">
        <v>844</v>
      </c>
      <c r="D139" s="3" t="s">
        <v>20</v>
      </c>
      <c r="E139" s="3" t="s">
        <v>21</v>
      </c>
      <c r="F139" s="4" t="s">
        <v>22</v>
      </c>
      <c r="G139" s="4" t="s">
        <v>23</v>
      </c>
      <c r="H139" s="4" t="s">
        <v>24</v>
      </c>
      <c r="I139" s="4" t="s">
        <v>25</v>
      </c>
      <c r="J139" s="5" t="s">
        <v>25</v>
      </c>
      <c r="K139" s="5" t="s">
        <v>845</v>
      </c>
      <c r="L139" s="5" t="s">
        <v>846</v>
      </c>
      <c r="M139" s="5" t="s">
        <v>738</v>
      </c>
      <c r="N139" s="5" t="s">
        <v>847</v>
      </c>
      <c r="O139" s="5" t="s">
        <v>747</v>
      </c>
      <c r="P139" s="4" t="str">
        <f t="shared" si="0"/>
        <v>Outstanding</v>
      </c>
      <c r="Q139" s="13" t="s">
        <v>25</v>
      </c>
    </row>
    <row r="140" spans="1:17" ht="60" customHeight="1" x14ac:dyDescent="0.35">
      <c r="A140" s="11" t="s">
        <v>848</v>
      </c>
      <c r="B140" s="2" t="s">
        <v>849</v>
      </c>
      <c r="C140" s="1" t="s">
        <v>850</v>
      </c>
      <c r="D140" s="3" t="s">
        <v>20</v>
      </c>
      <c r="E140" s="3" t="s">
        <v>21</v>
      </c>
      <c r="F140" s="4" t="s">
        <v>22</v>
      </c>
      <c r="G140" s="4" t="s">
        <v>23</v>
      </c>
      <c r="H140" s="4" t="s">
        <v>24</v>
      </c>
      <c r="I140" s="4" t="s">
        <v>25</v>
      </c>
      <c r="J140" s="5" t="s">
        <v>25</v>
      </c>
      <c r="K140" s="5" t="s">
        <v>851</v>
      </c>
      <c r="L140" s="5" t="s">
        <v>852</v>
      </c>
      <c r="M140" s="5" t="s">
        <v>738</v>
      </c>
      <c r="N140" s="5" t="s">
        <v>853</v>
      </c>
      <c r="O140" s="5" t="s">
        <v>747</v>
      </c>
      <c r="P140" s="4" t="str">
        <f t="shared" si="0"/>
        <v>Outstanding</v>
      </c>
      <c r="Q140" s="13" t="s">
        <v>25</v>
      </c>
    </row>
    <row r="141" spans="1:17" ht="60" customHeight="1" x14ac:dyDescent="0.35">
      <c r="A141" s="11" t="s">
        <v>854</v>
      </c>
      <c r="B141" s="2" t="s">
        <v>855</v>
      </c>
      <c r="C141" s="1" t="s">
        <v>856</v>
      </c>
      <c r="D141" s="3" t="s">
        <v>20</v>
      </c>
      <c r="E141" s="3" t="s">
        <v>21</v>
      </c>
      <c r="F141" s="4" t="s">
        <v>22</v>
      </c>
      <c r="G141" s="4" t="s">
        <v>23</v>
      </c>
      <c r="H141" s="4" t="s">
        <v>24</v>
      </c>
      <c r="I141" s="4" t="s">
        <v>25</v>
      </c>
      <c r="J141" s="5" t="s">
        <v>25</v>
      </c>
      <c r="K141" s="5" t="s">
        <v>857</v>
      </c>
      <c r="L141" s="5" t="s">
        <v>858</v>
      </c>
      <c r="M141" s="5" t="s">
        <v>738</v>
      </c>
      <c r="N141" s="5" t="s">
        <v>859</v>
      </c>
      <c r="O141" s="5" t="s">
        <v>747</v>
      </c>
      <c r="P141" s="4" t="str">
        <f t="shared" si="0"/>
        <v>Outstanding</v>
      </c>
      <c r="Q141" s="13" t="s">
        <v>25</v>
      </c>
    </row>
    <row r="142" spans="1:17" ht="60" customHeight="1" x14ac:dyDescent="0.35">
      <c r="A142" s="11" t="s">
        <v>854</v>
      </c>
      <c r="B142" s="2" t="s">
        <v>860</v>
      </c>
      <c r="C142" s="1" t="s">
        <v>861</v>
      </c>
      <c r="D142" s="3" t="s">
        <v>20</v>
      </c>
      <c r="E142" s="3" t="s">
        <v>21</v>
      </c>
      <c r="F142" s="4" t="s">
        <v>22</v>
      </c>
      <c r="G142" s="4" t="s">
        <v>23</v>
      </c>
      <c r="H142" s="4" t="s">
        <v>24</v>
      </c>
      <c r="I142" s="4" t="s">
        <v>25</v>
      </c>
      <c r="J142" s="5" t="s">
        <v>25</v>
      </c>
      <c r="K142" s="5" t="s">
        <v>862</v>
      </c>
      <c r="L142" s="5" t="s">
        <v>863</v>
      </c>
      <c r="M142" s="5" t="s">
        <v>738</v>
      </c>
      <c r="N142" s="5" t="s">
        <v>864</v>
      </c>
      <c r="O142" s="5" t="s">
        <v>790</v>
      </c>
      <c r="P142" s="4" t="str">
        <f t="shared" si="0"/>
        <v>Outstanding</v>
      </c>
      <c r="Q142" s="13" t="s">
        <v>25</v>
      </c>
    </row>
    <row r="143" spans="1:17" ht="60" customHeight="1" x14ac:dyDescent="0.35">
      <c r="A143" s="11" t="s">
        <v>854</v>
      </c>
      <c r="B143" s="2" t="s">
        <v>865</v>
      </c>
      <c r="C143" s="1" t="s">
        <v>866</v>
      </c>
      <c r="D143" s="3" t="s">
        <v>20</v>
      </c>
      <c r="E143" s="3" t="s">
        <v>21</v>
      </c>
      <c r="F143" s="4" t="s">
        <v>22</v>
      </c>
      <c r="G143" s="4" t="s">
        <v>23</v>
      </c>
      <c r="H143" s="4" t="s">
        <v>24</v>
      </c>
      <c r="I143" s="4" t="s">
        <v>25</v>
      </c>
      <c r="J143" s="5" t="s">
        <v>25</v>
      </c>
      <c r="K143" s="5" t="s">
        <v>867</v>
      </c>
      <c r="L143" s="5" t="s">
        <v>868</v>
      </c>
      <c r="M143" s="5" t="s">
        <v>738</v>
      </c>
      <c r="N143" s="5" t="s">
        <v>869</v>
      </c>
      <c r="O143" s="5" t="s">
        <v>740</v>
      </c>
      <c r="P143" s="4" t="str">
        <f t="shared" si="0"/>
        <v>Outstanding</v>
      </c>
      <c r="Q143" s="13" t="s">
        <v>25</v>
      </c>
    </row>
    <row r="144" spans="1:17" ht="60" customHeight="1" x14ac:dyDescent="0.35">
      <c r="A144" s="11" t="s">
        <v>854</v>
      </c>
      <c r="B144" s="2" t="s">
        <v>870</v>
      </c>
      <c r="C144" s="1" t="s">
        <v>871</v>
      </c>
      <c r="D144" s="3" t="s">
        <v>20</v>
      </c>
      <c r="E144" s="3" t="s">
        <v>21</v>
      </c>
      <c r="F144" s="4" t="s">
        <v>22</v>
      </c>
      <c r="G144" s="4" t="s">
        <v>23</v>
      </c>
      <c r="H144" s="4" t="s">
        <v>24</v>
      </c>
      <c r="I144" s="4" t="s">
        <v>25</v>
      </c>
      <c r="J144" s="5" t="s">
        <v>25</v>
      </c>
      <c r="K144" s="5" t="s">
        <v>872</v>
      </c>
      <c r="L144" s="5" t="s">
        <v>873</v>
      </c>
      <c r="M144" s="5" t="s">
        <v>738</v>
      </c>
      <c r="N144" s="5" t="s">
        <v>874</v>
      </c>
      <c r="O144" s="5" t="s">
        <v>747</v>
      </c>
      <c r="P144" s="4" t="str">
        <f t="shared" si="0"/>
        <v>Outstanding</v>
      </c>
      <c r="Q144" s="13" t="s">
        <v>25</v>
      </c>
    </row>
    <row r="145" spans="1:17" ht="60" customHeight="1" x14ac:dyDescent="0.35">
      <c r="A145" s="11" t="s">
        <v>854</v>
      </c>
      <c r="B145" s="2" t="s">
        <v>875</v>
      </c>
      <c r="C145" s="1" t="s">
        <v>876</v>
      </c>
      <c r="D145" s="3" t="s">
        <v>20</v>
      </c>
      <c r="E145" s="3" t="s">
        <v>21</v>
      </c>
      <c r="F145" s="4" t="s">
        <v>22</v>
      </c>
      <c r="G145" s="4" t="s">
        <v>23</v>
      </c>
      <c r="H145" s="4" t="s">
        <v>24</v>
      </c>
      <c r="I145" s="4" t="s">
        <v>25</v>
      </c>
      <c r="J145" s="5" t="s">
        <v>25</v>
      </c>
      <c r="K145" s="5" t="s">
        <v>877</v>
      </c>
      <c r="L145" s="5" t="s">
        <v>878</v>
      </c>
      <c r="M145" s="5" t="s">
        <v>738</v>
      </c>
      <c r="N145" s="5" t="s">
        <v>879</v>
      </c>
      <c r="O145" s="5" t="s">
        <v>790</v>
      </c>
      <c r="P145" s="4" t="str">
        <f t="shared" si="0"/>
        <v>Outstanding</v>
      </c>
      <c r="Q145" s="13" t="s">
        <v>25</v>
      </c>
    </row>
    <row r="146" spans="1:17" ht="60" customHeight="1" x14ac:dyDescent="0.35">
      <c r="A146" s="11" t="s">
        <v>880</v>
      </c>
      <c r="B146" s="2" t="s">
        <v>881</v>
      </c>
      <c r="C146" s="1" t="s">
        <v>882</v>
      </c>
      <c r="D146" s="3" t="s">
        <v>20</v>
      </c>
      <c r="E146" s="3" t="s">
        <v>21</v>
      </c>
      <c r="F146" s="4" t="s">
        <v>22</v>
      </c>
      <c r="G146" s="4" t="s">
        <v>23</v>
      </c>
      <c r="H146" s="4" t="s">
        <v>24</v>
      </c>
      <c r="I146" s="4" t="s">
        <v>25</v>
      </c>
      <c r="J146" s="5" t="s">
        <v>25</v>
      </c>
      <c r="K146" s="5" t="s">
        <v>883</v>
      </c>
      <c r="L146" s="5" t="s">
        <v>884</v>
      </c>
      <c r="M146" s="5" t="s">
        <v>885</v>
      </c>
      <c r="N146" s="5" t="s">
        <v>886</v>
      </c>
      <c r="O146" s="5" t="s">
        <v>887</v>
      </c>
      <c r="P146" s="4" t="str">
        <f t="shared" si="0"/>
        <v>Outstanding</v>
      </c>
      <c r="Q146" s="13" t="s">
        <v>25</v>
      </c>
    </row>
    <row r="147" spans="1:17" ht="60" customHeight="1" x14ac:dyDescent="0.35">
      <c r="A147" s="11" t="s">
        <v>880</v>
      </c>
      <c r="B147" s="2" t="s">
        <v>888</v>
      </c>
      <c r="C147" s="1" t="s">
        <v>889</v>
      </c>
      <c r="D147" s="3" t="s">
        <v>20</v>
      </c>
      <c r="E147" s="3" t="s">
        <v>21</v>
      </c>
      <c r="F147" s="4" t="s">
        <v>22</v>
      </c>
      <c r="G147" s="4" t="s">
        <v>23</v>
      </c>
      <c r="H147" s="4" t="s">
        <v>24</v>
      </c>
      <c r="I147" s="4" t="s">
        <v>25</v>
      </c>
      <c r="J147" s="5" t="s">
        <v>25</v>
      </c>
      <c r="K147" s="5" t="s">
        <v>890</v>
      </c>
      <c r="L147" s="5" t="s">
        <v>891</v>
      </c>
      <c r="M147" s="5" t="s">
        <v>892</v>
      </c>
      <c r="N147" s="5" t="s">
        <v>893</v>
      </c>
      <c r="O147" s="5" t="s">
        <v>894</v>
      </c>
      <c r="P147" s="4" t="str">
        <f t="shared" si="0"/>
        <v>Outstanding</v>
      </c>
      <c r="Q147" s="13" t="s">
        <v>25</v>
      </c>
    </row>
    <row r="148" spans="1:17" ht="60" customHeight="1" x14ac:dyDescent="0.35">
      <c r="A148" s="11" t="s">
        <v>895</v>
      </c>
      <c r="B148" s="2" t="s">
        <v>896</v>
      </c>
      <c r="C148" s="1" t="s">
        <v>897</v>
      </c>
      <c r="D148" s="3" t="s">
        <v>20</v>
      </c>
      <c r="E148" s="3" t="s">
        <v>21</v>
      </c>
      <c r="F148" s="4" t="s">
        <v>22</v>
      </c>
      <c r="G148" s="4" t="s">
        <v>23</v>
      </c>
      <c r="H148" s="4" t="s">
        <v>24</v>
      </c>
      <c r="I148" s="4" t="s">
        <v>25</v>
      </c>
      <c r="J148" s="5" t="s">
        <v>25</v>
      </c>
      <c r="K148" s="5" t="s">
        <v>898</v>
      </c>
      <c r="L148" s="5" t="s">
        <v>899</v>
      </c>
      <c r="M148" s="5" t="s">
        <v>900</v>
      </c>
      <c r="N148" s="5" t="s">
        <v>901</v>
      </c>
      <c r="O148" s="5" t="s">
        <v>902</v>
      </c>
      <c r="P148" s="4" t="str">
        <f t="shared" si="0"/>
        <v>Outstanding</v>
      </c>
      <c r="Q148" s="13" t="s">
        <v>25</v>
      </c>
    </row>
    <row r="149" spans="1:17" ht="60" customHeight="1" x14ac:dyDescent="0.35">
      <c r="A149" s="11" t="s">
        <v>903</v>
      </c>
      <c r="B149" s="2" t="s">
        <v>904</v>
      </c>
      <c r="C149" s="1" t="s">
        <v>905</v>
      </c>
      <c r="D149" s="3" t="s">
        <v>20</v>
      </c>
      <c r="E149" s="3" t="s">
        <v>320</v>
      </c>
      <c r="F149" s="4" t="s">
        <v>22</v>
      </c>
      <c r="G149" s="4" t="s">
        <v>23</v>
      </c>
      <c r="H149" s="4" t="s">
        <v>24</v>
      </c>
      <c r="I149" s="4" t="s">
        <v>25</v>
      </c>
      <c r="J149" s="5" t="s">
        <v>25</v>
      </c>
      <c r="K149" s="5" t="s">
        <v>906</v>
      </c>
      <c r="L149" s="5" t="s">
        <v>907</v>
      </c>
      <c r="M149" s="5" t="s">
        <v>908</v>
      </c>
      <c r="N149" s="5" t="s">
        <v>909</v>
      </c>
      <c r="O149" s="5" t="s">
        <v>910</v>
      </c>
      <c r="P149" s="4" t="str">
        <f t="shared" si="0"/>
        <v>Outstanding</v>
      </c>
      <c r="Q149" s="13" t="s">
        <v>25</v>
      </c>
    </row>
    <row r="150" spans="1:17" ht="60" customHeight="1" x14ac:dyDescent="0.35">
      <c r="A150" s="11" t="s">
        <v>911</v>
      </c>
      <c r="B150" s="2" t="s">
        <v>912</v>
      </c>
      <c r="C150" s="1" t="s">
        <v>913</v>
      </c>
      <c r="D150" s="3" t="s">
        <v>20</v>
      </c>
      <c r="E150" s="3" t="s">
        <v>21</v>
      </c>
      <c r="F150" s="4" t="s">
        <v>22</v>
      </c>
      <c r="G150" s="4" t="s">
        <v>23</v>
      </c>
      <c r="H150" s="4" t="s">
        <v>24</v>
      </c>
      <c r="I150" s="4" t="s">
        <v>25</v>
      </c>
      <c r="J150" s="5" t="s">
        <v>25</v>
      </c>
      <c r="K150" s="5" t="s">
        <v>914</v>
      </c>
      <c r="L150" s="5" t="s">
        <v>915</v>
      </c>
      <c r="M150" s="5" t="s">
        <v>916</v>
      </c>
      <c r="N150" s="5" t="s">
        <v>917</v>
      </c>
      <c r="O150" s="5" t="s">
        <v>918</v>
      </c>
      <c r="P150" s="4" t="str">
        <f t="shared" si="0"/>
        <v>Outstanding</v>
      </c>
      <c r="Q150" s="13" t="s">
        <v>25</v>
      </c>
    </row>
    <row r="151" spans="1:17" ht="60" customHeight="1" x14ac:dyDescent="0.35">
      <c r="A151" s="11" t="s">
        <v>911</v>
      </c>
      <c r="B151" s="2" t="s">
        <v>919</v>
      </c>
      <c r="C151" s="1" t="s">
        <v>920</v>
      </c>
      <c r="D151" s="3" t="s">
        <v>20</v>
      </c>
      <c r="E151" s="3" t="s">
        <v>21</v>
      </c>
      <c r="F151" s="4" t="s">
        <v>22</v>
      </c>
      <c r="G151" s="4" t="s">
        <v>23</v>
      </c>
      <c r="H151" s="4" t="s">
        <v>24</v>
      </c>
      <c r="I151" s="4" t="s">
        <v>25</v>
      </c>
      <c r="J151" s="5" t="s">
        <v>25</v>
      </c>
      <c r="K151" s="5" t="s">
        <v>921</v>
      </c>
      <c r="L151" s="5" t="s">
        <v>922</v>
      </c>
      <c r="M151" s="5" t="s">
        <v>916</v>
      </c>
      <c r="N151" s="5" t="s">
        <v>923</v>
      </c>
      <c r="O151" s="5" t="s">
        <v>924</v>
      </c>
      <c r="P151" s="4" t="str">
        <f t="shared" si="0"/>
        <v>Outstanding</v>
      </c>
      <c r="Q151" s="13" t="s">
        <v>25</v>
      </c>
    </row>
    <row r="152" spans="1:17" ht="60" customHeight="1" x14ac:dyDescent="0.35">
      <c r="A152" s="11" t="s">
        <v>911</v>
      </c>
      <c r="B152" s="2" t="s">
        <v>925</v>
      </c>
      <c r="C152" s="1" t="s">
        <v>926</v>
      </c>
      <c r="D152" s="3" t="s">
        <v>20</v>
      </c>
      <c r="E152" s="3" t="s">
        <v>21</v>
      </c>
      <c r="F152" s="4" t="s">
        <v>22</v>
      </c>
      <c r="G152" s="4" t="s">
        <v>23</v>
      </c>
      <c r="H152" s="4" t="s">
        <v>24</v>
      </c>
      <c r="I152" s="4" t="s">
        <v>25</v>
      </c>
      <c r="J152" s="5" t="s">
        <v>25</v>
      </c>
      <c r="K152" s="5" t="s">
        <v>927</v>
      </c>
      <c r="L152" s="5" t="s">
        <v>928</v>
      </c>
      <c r="M152" s="5" t="s">
        <v>929</v>
      </c>
      <c r="N152" s="5" t="s">
        <v>930</v>
      </c>
      <c r="O152" s="5" t="s">
        <v>931</v>
      </c>
      <c r="P152" s="4" t="str">
        <f t="shared" si="0"/>
        <v>Outstanding</v>
      </c>
      <c r="Q152" s="13" t="s">
        <v>25</v>
      </c>
    </row>
    <row r="153" spans="1:17" ht="60" customHeight="1" x14ac:dyDescent="0.35">
      <c r="A153" s="11" t="s">
        <v>911</v>
      </c>
      <c r="B153" s="2" t="s">
        <v>932</v>
      </c>
      <c r="C153" s="1" t="s">
        <v>933</v>
      </c>
      <c r="D153" s="3" t="s">
        <v>20</v>
      </c>
      <c r="E153" s="3" t="s">
        <v>21</v>
      </c>
      <c r="F153" s="4" t="s">
        <v>22</v>
      </c>
      <c r="G153" s="4" t="s">
        <v>23</v>
      </c>
      <c r="H153" s="4" t="s">
        <v>24</v>
      </c>
      <c r="I153" s="4" t="s">
        <v>25</v>
      </c>
      <c r="J153" s="5" t="s">
        <v>25</v>
      </c>
      <c r="K153" s="5" t="s">
        <v>934</v>
      </c>
      <c r="L153" s="5" t="s">
        <v>935</v>
      </c>
      <c r="M153" s="5" t="s">
        <v>936</v>
      </c>
      <c r="N153" s="5" t="s">
        <v>937</v>
      </c>
      <c r="O153" s="5" t="s">
        <v>938</v>
      </c>
      <c r="P153" s="4" t="str">
        <f t="shared" si="0"/>
        <v>Outstanding</v>
      </c>
      <c r="Q153" s="13" t="s">
        <v>25</v>
      </c>
    </row>
    <row r="154" spans="1:17" ht="60" customHeight="1" x14ac:dyDescent="0.35">
      <c r="A154" s="11" t="s">
        <v>911</v>
      </c>
      <c r="B154" s="2" t="s">
        <v>939</v>
      </c>
      <c r="C154" s="1" t="s">
        <v>940</v>
      </c>
      <c r="D154" s="3" t="s">
        <v>20</v>
      </c>
      <c r="E154" s="3" t="s">
        <v>21</v>
      </c>
      <c r="F154" s="4" t="s">
        <v>22</v>
      </c>
      <c r="G154" s="4" t="s">
        <v>23</v>
      </c>
      <c r="H154" s="4" t="s">
        <v>24</v>
      </c>
      <c r="I154" s="4" t="s">
        <v>25</v>
      </c>
      <c r="J154" s="5" t="s">
        <v>25</v>
      </c>
      <c r="K154" s="5" t="s">
        <v>941</v>
      </c>
      <c r="L154" s="5" t="s">
        <v>942</v>
      </c>
      <c r="M154" s="5" t="s">
        <v>943</v>
      </c>
      <c r="N154" s="5" t="s">
        <v>944</v>
      </c>
      <c r="O154" s="5" t="s">
        <v>945</v>
      </c>
      <c r="P154" s="4" t="str">
        <f t="shared" si="0"/>
        <v>Outstanding</v>
      </c>
      <c r="Q154" s="13" t="s">
        <v>25</v>
      </c>
    </row>
    <row r="155" spans="1:17" ht="60" customHeight="1" x14ac:dyDescent="0.35">
      <c r="A155" s="11" t="s">
        <v>946</v>
      </c>
      <c r="B155" s="2" t="s">
        <v>947</v>
      </c>
      <c r="C155" s="1" t="s">
        <v>948</v>
      </c>
      <c r="D155" s="3" t="s">
        <v>20</v>
      </c>
      <c r="E155" s="3" t="s">
        <v>21</v>
      </c>
      <c r="F155" s="4" t="s">
        <v>22</v>
      </c>
      <c r="G155" s="4" t="s">
        <v>23</v>
      </c>
      <c r="H155" s="4" t="s">
        <v>24</v>
      </c>
      <c r="I155" s="4" t="s">
        <v>25</v>
      </c>
      <c r="J155" s="5" t="s">
        <v>25</v>
      </c>
      <c r="K155" s="5" t="s">
        <v>949</v>
      </c>
      <c r="L155" s="5" t="s">
        <v>950</v>
      </c>
      <c r="M155" s="5" t="s">
        <v>98</v>
      </c>
      <c r="N155" s="5" t="s">
        <v>951</v>
      </c>
      <c r="O155" s="5" t="s">
        <v>67</v>
      </c>
      <c r="P155" s="4" t="str">
        <f t="shared" si="0"/>
        <v>Outstanding</v>
      </c>
      <c r="Q155" s="13" t="s">
        <v>25</v>
      </c>
    </row>
    <row r="156" spans="1:17" ht="60" customHeight="1" x14ac:dyDescent="0.35">
      <c r="A156" s="11" t="s">
        <v>946</v>
      </c>
      <c r="B156" s="2" t="s">
        <v>952</v>
      </c>
      <c r="C156" s="1" t="s">
        <v>953</v>
      </c>
      <c r="D156" s="3" t="s">
        <v>20</v>
      </c>
      <c r="E156" s="3" t="s">
        <v>21</v>
      </c>
      <c r="F156" s="4" t="s">
        <v>22</v>
      </c>
      <c r="G156" s="4" t="s">
        <v>23</v>
      </c>
      <c r="H156" s="4" t="s">
        <v>24</v>
      </c>
      <c r="I156" s="4" t="s">
        <v>25</v>
      </c>
      <c r="J156" s="5" t="s">
        <v>25</v>
      </c>
      <c r="K156" s="5" t="s">
        <v>954</v>
      </c>
      <c r="L156" s="5" t="s">
        <v>955</v>
      </c>
      <c r="M156" s="5" t="s">
        <v>956</v>
      </c>
      <c r="N156" s="5" t="s">
        <v>957</v>
      </c>
      <c r="O156" s="5" t="s">
        <v>958</v>
      </c>
      <c r="P156" s="4" t="str">
        <f t="shared" si="0"/>
        <v>Outstanding</v>
      </c>
      <c r="Q156" s="13" t="s">
        <v>25</v>
      </c>
    </row>
    <row r="157" spans="1:17" ht="60" customHeight="1" x14ac:dyDescent="0.35">
      <c r="A157" s="11" t="s">
        <v>946</v>
      </c>
      <c r="B157" s="2" t="s">
        <v>959</v>
      </c>
      <c r="C157" s="1" t="s">
        <v>960</v>
      </c>
      <c r="D157" s="3" t="s">
        <v>20</v>
      </c>
      <c r="E157" s="3" t="s">
        <v>21</v>
      </c>
      <c r="F157" s="4" t="s">
        <v>22</v>
      </c>
      <c r="G157" s="4" t="s">
        <v>23</v>
      </c>
      <c r="H157" s="4" t="s">
        <v>24</v>
      </c>
      <c r="I157" s="4" t="s">
        <v>25</v>
      </c>
      <c r="J157" s="5" t="s">
        <v>25</v>
      </c>
      <c r="K157" s="5" t="s">
        <v>961</v>
      </c>
      <c r="L157" s="5" t="s">
        <v>962</v>
      </c>
      <c r="M157" s="5" t="s">
        <v>956</v>
      </c>
      <c r="N157" s="5" t="s">
        <v>963</v>
      </c>
      <c r="O157" s="5" t="s">
        <v>964</v>
      </c>
      <c r="P157" s="4" t="str">
        <f t="shared" si="0"/>
        <v>Outstanding</v>
      </c>
      <c r="Q157" s="13" t="s">
        <v>25</v>
      </c>
    </row>
    <row r="158" spans="1:17" ht="60" customHeight="1" x14ac:dyDescent="0.35">
      <c r="A158" s="11" t="s">
        <v>946</v>
      </c>
      <c r="B158" s="2" t="s">
        <v>965</v>
      </c>
      <c r="C158" s="1" t="s">
        <v>966</v>
      </c>
      <c r="D158" s="3" t="s">
        <v>20</v>
      </c>
      <c r="E158" s="3" t="s">
        <v>21</v>
      </c>
      <c r="F158" s="4" t="s">
        <v>22</v>
      </c>
      <c r="G158" s="4" t="s">
        <v>23</v>
      </c>
      <c r="H158" s="4" t="s">
        <v>24</v>
      </c>
      <c r="I158" s="4" t="s">
        <v>25</v>
      </c>
      <c r="J158" s="5" t="s">
        <v>25</v>
      </c>
      <c r="K158" s="5" t="s">
        <v>967</v>
      </c>
      <c r="L158" s="5" t="s">
        <v>968</v>
      </c>
      <c r="M158" s="5" t="s">
        <v>969</v>
      </c>
      <c r="N158" s="5" t="s">
        <v>970</v>
      </c>
      <c r="O158" s="5" t="s">
        <v>971</v>
      </c>
      <c r="P158" s="4" t="str">
        <f t="shared" si="0"/>
        <v>Outstanding</v>
      </c>
      <c r="Q158" s="13" t="s">
        <v>25</v>
      </c>
    </row>
    <row r="159" spans="1:17" ht="60" customHeight="1" x14ac:dyDescent="0.35">
      <c r="A159" s="11" t="s">
        <v>946</v>
      </c>
      <c r="B159" s="2" t="s">
        <v>972</v>
      </c>
      <c r="C159" s="1" t="s">
        <v>973</v>
      </c>
      <c r="D159" s="3" t="s">
        <v>20</v>
      </c>
      <c r="E159" s="3" t="s">
        <v>320</v>
      </c>
      <c r="F159" s="4" t="s">
        <v>22</v>
      </c>
      <c r="G159" s="4" t="s">
        <v>23</v>
      </c>
      <c r="H159" s="4" t="s">
        <v>24</v>
      </c>
      <c r="I159" s="4" t="s">
        <v>25</v>
      </c>
      <c r="J159" s="5" t="s">
        <v>25</v>
      </c>
      <c r="K159" s="5" t="s">
        <v>974</v>
      </c>
      <c r="L159" s="5" t="s">
        <v>975</v>
      </c>
      <c r="M159" s="5" t="s">
        <v>976</v>
      </c>
      <c r="N159" s="5" t="s">
        <v>977</v>
      </c>
      <c r="O159" s="5" t="s">
        <v>978</v>
      </c>
      <c r="P159" s="4" t="str">
        <f t="shared" si="0"/>
        <v>Outstanding</v>
      </c>
      <c r="Q159" s="13" t="s">
        <v>25</v>
      </c>
    </row>
    <row r="160" spans="1:17" ht="60" customHeight="1" x14ac:dyDescent="0.35">
      <c r="A160" s="11" t="s">
        <v>946</v>
      </c>
      <c r="B160" s="2" t="s">
        <v>979</v>
      </c>
      <c r="C160" s="1" t="s">
        <v>980</v>
      </c>
      <c r="D160" s="3" t="s">
        <v>20</v>
      </c>
      <c r="E160" s="3" t="s">
        <v>21</v>
      </c>
      <c r="F160" s="4" t="s">
        <v>22</v>
      </c>
      <c r="G160" s="4" t="s">
        <v>23</v>
      </c>
      <c r="H160" s="4" t="s">
        <v>24</v>
      </c>
      <c r="I160" s="4" t="s">
        <v>25</v>
      </c>
      <c r="J160" s="5" t="s">
        <v>25</v>
      </c>
      <c r="K160" s="5" t="s">
        <v>981</v>
      </c>
      <c r="L160" s="5" t="s">
        <v>982</v>
      </c>
      <c r="M160" s="5" t="s">
        <v>98</v>
      </c>
      <c r="N160" s="5" t="s">
        <v>983</v>
      </c>
      <c r="O160" s="5" t="s">
        <v>286</v>
      </c>
      <c r="P160" s="4" t="str">
        <f t="shared" si="0"/>
        <v>Outstanding</v>
      </c>
      <c r="Q160" s="13" t="s">
        <v>25</v>
      </c>
    </row>
    <row r="161" spans="1:17" ht="60" customHeight="1" x14ac:dyDescent="0.35">
      <c r="A161" s="11" t="s">
        <v>946</v>
      </c>
      <c r="B161" s="2" t="s">
        <v>984</v>
      </c>
      <c r="C161" s="1" t="s">
        <v>985</v>
      </c>
      <c r="D161" s="3" t="s">
        <v>20</v>
      </c>
      <c r="E161" s="3" t="s">
        <v>320</v>
      </c>
      <c r="F161" s="4" t="s">
        <v>22</v>
      </c>
      <c r="G161" s="4" t="s">
        <v>23</v>
      </c>
      <c r="H161" s="4" t="s">
        <v>24</v>
      </c>
      <c r="I161" s="4" t="s">
        <v>25</v>
      </c>
      <c r="J161" s="5" t="s">
        <v>25</v>
      </c>
      <c r="K161" s="5" t="s">
        <v>986</v>
      </c>
      <c r="L161" s="5" t="s">
        <v>987</v>
      </c>
      <c r="M161" s="5" t="s">
        <v>988</v>
      </c>
      <c r="N161" s="5" t="s">
        <v>989</v>
      </c>
      <c r="O161" s="5" t="s">
        <v>990</v>
      </c>
      <c r="P161" s="4" t="str">
        <f t="shared" si="0"/>
        <v>Outstanding</v>
      </c>
      <c r="Q161" s="13" t="s">
        <v>25</v>
      </c>
    </row>
    <row r="162" spans="1:17" ht="60" customHeight="1" x14ac:dyDescent="0.35">
      <c r="A162" s="11" t="s">
        <v>946</v>
      </c>
      <c r="B162" s="2" t="s">
        <v>991</v>
      </c>
      <c r="C162" s="1" t="s">
        <v>992</v>
      </c>
      <c r="D162" s="3" t="s">
        <v>20</v>
      </c>
      <c r="E162" s="3" t="s">
        <v>21</v>
      </c>
      <c r="F162" s="4" t="s">
        <v>22</v>
      </c>
      <c r="G162" s="4" t="s">
        <v>23</v>
      </c>
      <c r="H162" s="4" t="s">
        <v>24</v>
      </c>
      <c r="I162" s="4" t="s">
        <v>25</v>
      </c>
      <c r="J162" s="5" t="s">
        <v>25</v>
      </c>
      <c r="K162" s="5" t="s">
        <v>993</v>
      </c>
      <c r="L162" s="5" t="s">
        <v>994</v>
      </c>
      <c r="M162" s="5" t="s">
        <v>98</v>
      </c>
      <c r="N162" s="5" t="s">
        <v>995</v>
      </c>
      <c r="O162" s="5" t="s">
        <v>286</v>
      </c>
      <c r="P162" s="4" t="str">
        <f t="shared" si="0"/>
        <v>Outstanding</v>
      </c>
      <c r="Q162" s="13" t="s">
        <v>25</v>
      </c>
    </row>
    <row r="163" spans="1:17" ht="60" customHeight="1" x14ac:dyDescent="0.35">
      <c r="A163" s="11" t="s">
        <v>946</v>
      </c>
      <c r="B163" s="2" t="s">
        <v>996</v>
      </c>
      <c r="C163" s="1" t="s">
        <v>997</v>
      </c>
      <c r="D163" s="3" t="s">
        <v>20</v>
      </c>
      <c r="E163" s="3" t="s">
        <v>320</v>
      </c>
      <c r="F163" s="4" t="s">
        <v>22</v>
      </c>
      <c r="G163" s="4" t="s">
        <v>23</v>
      </c>
      <c r="H163" s="4" t="s">
        <v>24</v>
      </c>
      <c r="I163" s="4" t="s">
        <v>25</v>
      </c>
      <c r="J163" s="5" t="s">
        <v>25</v>
      </c>
      <c r="K163" s="5" t="s">
        <v>998</v>
      </c>
      <c r="L163" s="5" t="s">
        <v>999</v>
      </c>
      <c r="M163" s="5" t="s">
        <v>1000</v>
      </c>
      <c r="N163" s="5" t="s">
        <v>1001</v>
      </c>
      <c r="O163" s="5" t="s">
        <v>1002</v>
      </c>
      <c r="P163" s="4" t="str">
        <f t="shared" si="0"/>
        <v>Outstanding</v>
      </c>
      <c r="Q163" s="13" t="s">
        <v>25</v>
      </c>
    </row>
    <row r="164" spans="1:17" ht="60" customHeight="1" x14ac:dyDescent="0.35">
      <c r="A164" s="11" t="s">
        <v>946</v>
      </c>
      <c r="B164" s="2" t="s">
        <v>1003</v>
      </c>
      <c r="C164" s="1" t="s">
        <v>1004</v>
      </c>
      <c r="D164" s="3" t="s">
        <v>20</v>
      </c>
      <c r="E164" s="3" t="s">
        <v>320</v>
      </c>
      <c r="F164" s="4" t="s">
        <v>22</v>
      </c>
      <c r="G164" s="4" t="s">
        <v>23</v>
      </c>
      <c r="H164" s="4" t="s">
        <v>24</v>
      </c>
      <c r="I164" s="4" t="s">
        <v>25</v>
      </c>
      <c r="J164" s="5" t="s">
        <v>25</v>
      </c>
      <c r="K164" s="5" t="s">
        <v>1005</v>
      </c>
      <c r="L164" s="5" t="s">
        <v>999</v>
      </c>
      <c r="M164" s="5" t="s">
        <v>1000</v>
      </c>
      <c r="N164" s="5" t="s">
        <v>1006</v>
      </c>
      <c r="O164" s="5" t="s">
        <v>1002</v>
      </c>
      <c r="P164" s="4" t="str">
        <f t="shared" si="0"/>
        <v>Outstanding</v>
      </c>
      <c r="Q164" s="13" t="s">
        <v>25</v>
      </c>
    </row>
    <row r="165" spans="1:17" ht="60" customHeight="1" x14ac:dyDescent="0.35">
      <c r="A165" s="11" t="s">
        <v>946</v>
      </c>
      <c r="B165" s="2" t="s">
        <v>1007</v>
      </c>
      <c r="C165" s="1" t="s">
        <v>1008</v>
      </c>
      <c r="D165" s="3" t="s">
        <v>20</v>
      </c>
      <c r="E165" s="3" t="s">
        <v>21</v>
      </c>
      <c r="F165" s="4" t="s">
        <v>22</v>
      </c>
      <c r="G165" s="4" t="s">
        <v>23</v>
      </c>
      <c r="H165" s="4" t="s">
        <v>24</v>
      </c>
      <c r="I165" s="4" t="s">
        <v>25</v>
      </c>
      <c r="J165" s="5" t="s">
        <v>25</v>
      </c>
      <c r="K165" s="5" t="s">
        <v>1009</v>
      </c>
      <c r="L165" s="5" t="s">
        <v>1010</v>
      </c>
      <c r="M165" s="5" t="s">
        <v>1011</v>
      </c>
      <c r="N165" s="5" t="s">
        <v>1012</v>
      </c>
      <c r="O165" s="5" t="s">
        <v>1013</v>
      </c>
      <c r="P165" s="4" t="str">
        <f t="shared" si="0"/>
        <v>Outstanding</v>
      </c>
      <c r="Q165" s="13" t="s">
        <v>25</v>
      </c>
    </row>
    <row r="166" spans="1:17" ht="60" customHeight="1" x14ac:dyDescent="0.35">
      <c r="A166" s="11" t="s">
        <v>1014</v>
      </c>
      <c r="B166" s="2" t="s">
        <v>1015</v>
      </c>
      <c r="C166" s="1" t="s">
        <v>1016</v>
      </c>
      <c r="D166" s="3" t="s">
        <v>20</v>
      </c>
      <c r="E166" s="3" t="s">
        <v>21</v>
      </c>
      <c r="F166" s="4" t="s">
        <v>22</v>
      </c>
      <c r="G166" s="4" t="s">
        <v>23</v>
      </c>
      <c r="H166" s="4" t="s">
        <v>24</v>
      </c>
      <c r="I166" s="4" t="s">
        <v>25</v>
      </c>
      <c r="J166" s="5" t="s">
        <v>25</v>
      </c>
      <c r="K166" s="5" t="s">
        <v>1017</v>
      </c>
      <c r="L166" s="5" t="s">
        <v>1018</v>
      </c>
      <c r="M166" s="5" t="s">
        <v>1019</v>
      </c>
      <c r="N166" s="5" t="s">
        <v>1020</v>
      </c>
      <c r="O166" s="5" t="s">
        <v>1021</v>
      </c>
      <c r="P166" s="4" t="str">
        <f t="shared" si="0"/>
        <v>Outstanding</v>
      </c>
      <c r="Q166" s="13" t="s">
        <v>25</v>
      </c>
    </row>
    <row r="167" spans="1:17" ht="60" customHeight="1" x14ac:dyDescent="0.35">
      <c r="A167" s="11" t="s">
        <v>1014</v>
      </c>
      <c r="B167" s="2" t="s">
        <v>1022</v>
      </c>
      <c r="C167" s="1" t="s">
        <v>1023</v>
      </c>
      <c r="D167" s="3" t="s">
        <v>20</v>
      </c>
      <c r="E167" s="3" t="s">
        <v>320</v>
      </c>
      <c r="F167" s="4" t="s">
        <v>22</v>
      </c>
      <c r="G167" s="4" t="s">
        <v>23</v>
      </c>
      <c r="H167" s="4" t="s">
        <v>24</v>
      </c>
      <c r="I167" s="4" t="s">
        <v>25</v>
      </c>
      <c r="J167" s="5" t="s">
        <v>25</v>
      </c>
      <c r="K167" s="5" t="s">
        <v>1024</v>
      </c>
      <c r="L167" s="5" t="s">
        <v>1025</v>
      </c>
      <c r="M167" s="5" t="s">
        <v>1026</v>
      </c>
      <c r="N167" s="5" t="s">
        <v>1027</v>
      </c>
      <c r="O167" s="5" t="s">
        <v>1028</v>
      </c>
      <c r="P167" s="4" t="str">
        <f t="shared" si="0"/>
        <v>Outstanding</v>
      </c>
      <c r="Q167" s="13" t="s">
        <v>25</v>
      </c>
    </row>
    <row r="168" spans="1:17" ht="60" customHeight="1" x14ac:dyDescent="0.35">
      <c r="A168" s="11" t="s">
        <v>1029</v>
      </c>
      <c r="B168" s="2" t="s">
        <v>1030</v>
      </c>
      <c r="C168" s="1" t="s">
        <v>1031</v>
      </c>
      <c r="D168" s="3" t="s">
        <v>20</v>
      </c>
      <c r="E168" s="3" t="s">
        <v>320</v>
      </c>
      <c r="F168" s="4" t="s">
        <v>22</v>
      </c>
      <c r="G168" s="4" t="s">
        <v>23</v>
      </c>
      <c r="H168" s="4" t="s">
        <v>24</v>
      </c>
      <c r="I168" s="4" t="s">
        <v>25</v>
      </c>
      <c r="J168" s="5" t="s">
        <v>25</v>
      </c>
      <c r="K168" s="5" t="s">
        <v>1032</v>
      </c>
      <c r="L168" s="5" t="s">
        <v>1033</v>
      </c>
      <c r="M168" s="5" t="s">
        <v>1034</v>
      </c>
      <c r="N168" s="5" t="s">
        <v>1035</v>
      </c>
      <c r="O168" s="5" t="s">
        <v>1036</v>
      </c>
      <c r="P168" s="4" t="str">
        <f t="shared" si="0"/>
        <v>Outstanding</v>
      </c>
      <c r="Q168" s="13" t="s">
        <v>25</v>
      </c>
    </row>
    <row r="169" spans="1:17" ht="60" customHeight="1" x14ac:dyDescent="0.35">
      <c r="A169" s="11" t="s">
        <v>1037</v>
      </c>
      <c r="B169" s="2" t="s">
        <v>1038</v>
      </c>
      <c r="C169" s="1" t="s">
        <v>1039</v>
      </c>
      <c r="D169" s="3" t="s">
        <v>20</v>
      </c>
      <c r="E169" s="3" t="s">
        <v>21</v>
      </c>
      <c r="F169" s="4" t="s">
        <v>22</v>
      </c>
      <c r="G169" s="4" t="s">
        <v>23</v>
      </c>
      <c r="H169" s="4" t="s">
        <v>24</v>
      </c>
      <c r="I169" s="4" t="s">
        <v>25</v>
      </c>
      <c r="J169" s="5" t="s">
        <v>25</v>
      </c>
      <c r="K169" s="5" t="s">
        <v>1040</v>
      </c>
      <c r="L169" s="5" t="s">
        <v>1041</v>
      </c>
      <c r="M169" s="5" t="s">
        <v>1042</v>
      </c>
      <c r="N169" s="5" t="s">
        <v>1043</v>
      </c>
      <c r="O169" s="5" t="s">
        <v>1044</v>
      </c>
      <c r="P169" s="4" t="str">
        <f t="shared" si="0"/>
        <v>Outstanding</v>
      </c>
      <c r="Q169" s="13" t="s">
        <v>25</v>
      </c>
    </row>
    <row r="170" spans="1:17" ht="60" customHeight="1" x14ac:dyDescent="0.35">
      <c r="A170" s="11" t="s">
        <v>1045</v>
      </c>
      <c r="B170" s="2" t="s">
        <v>1046</v>
      </c>
      <c r="C170" s="1" t="s">
        <v>1047</v>
      </c>
      <c r="D170" s="3" t="s">
        <v>20</v>
      </c>
      <c r="E170" s="3" t="s">
        <v>21</v>
      </c>
      <c r="F170" s="4" t="s">
        <v>22</v>
      </c>
      <c r="G170" s="4" t="s">
        <v>23</v>
      </c>
      <c r="H170" s="4" t="s">
        <v>24</v>
      </c>
      <c r="I170" s="4" t="s">
        <v>25</v>
      </c>
      <c r="J170" s="5" t="s">
        <v>25</v>
      </c>
      <c r="K170" s="5" t="s">
        <v>1048</v>
      </c>
      <c r="L170" s="5" t="s">
        <v>1049</v>
      </c>
      <c r="M170" s="5" t="s">
        <v>1050</v>
      </c>
      <c r="N170" s="5" t="s">
        <v>1051</v>
      </c>
      <c r="O170" s="5" t="s">
        <v>1052</v>
      </c>
      <c r="P170" s="4" t="str">
        <f t="shared" si="0"/>
        <v>Outstanding</v>
      </c>
      <c r="Q170" s="13" t="s">
        <v>25</v>
      </c>
    </row>
    <row r="171" spans="1:17" ht="60" customHeight="1" x14ac:dyDescent="0.35">
      <c r="A171" s="11" t="s">
        <v>1045</v>
      </c>
      <c r="B171" s="2" t="s">
        <v>1053</v>
      </c>
      <c r="C171" s="1" t="s">
        <v>1054</v>
      </c>
      <c r="D171" s="3" t="s">
        <v>20</v>
      </c>
      <c r="E171" s="3" t="s">
        <v>21</v>
      </c>
      <c r="F171" s="4" t="s">
        <v>22</v>
      </c>
      <c r="G171" s="4" t="s">
        <v>23</v>
      </c>
      <c r="H171" s="4" t="s">
        <v>24</v>
      </c>
      <c r="I171" s="4" t="s">
        <v>25</v>
      </c>
      <c r="J171" s="5" t="s">
        <v>25</v>
      </c>
      <c r="K171" s="5" t="s">
        <v>1055</v>
      </c>
      <c r="L171" s="5" t="s">
        <v>1056</v>
      </c>
      <c r="M171" s="5" t="s">
        <v>1057</v>
      </c>
      <c r="N171" s="5" t="s">
        <v>1058</v>
      </c>
      <c r="O171" s="5" t="s">
        <v>1059</v>
      </c>
      <c r="P171" s="4" t="str">
        <f t="shared" si="0"/>
        <v>Outstanding</v>
      </c>
      <c r="Q171" s="13" t="s">
        <v>25</v>
      </c>
    </row>
    <row r="172" spans="1:17" ht="60" customHeight="1" x14ac:dyDescent="0.35">
      <c r="A172" s="11" t="s">
        <v>1060</v>
      </c>
      <c r="B172" s="2" t="s">
        <v>1061</v>
      </c>
      <c r="C172" s="1" t="s">
        <v>1062</v>
      </c>
      <c r="D172" s="3" t="s">
        <v>20</v>
      </c>
      <c r="E172" s="3" t="s">
        <v>320</v>
      </c>
      <c r="F172" s="4" t="s">
        <v>22</v>
      </c>
      <c r="G172" s="4" t="s">
        <v>23</v>
      </c>
      <c r="H172" s="4" t="s">
        <v>24</v>
      </c>
      <c r="I172" s="4" t="s">
        <v>25</v>
      </c>
      <c r="J172" s="5" t="s">
        <v>25</v>
      </c>
      <c r="K172" s="5" t="s">
        <v>1063</v>
      </c>
      <c r="L172" s="5" t="s">
        <v>1064</v>
      </c>
      <c r="M172" s="5" t="s">
        <v>1065</v>
      </c>
      <c r="N172" s="5" t="s">
        <v>1066</v>
      </c>
      <c r="O172" s="5" t="s">
        <v>1067</v>
      </c>
      <c r="P172" s="4" t="str">
        <f t="shared" si="0"/>
        <v>Outstanding</v>
      </c>
      <c r="Q172" s="13" t="s">
        <v>25</v>
      </c>
    </row>
    <row r="173" spans="1:17" ht="60" customHeight="1" x14ac:dyDescent="0.35">
      <c r="A173" s="11" t="s">
        <v>1060</v>
      </c>
      <c r="B173" s="2" t="s">
        <v>1068</v>
      </c>
      <c r="C173" s="1" t="s">
        <v>1069</v>
      </c>
      <c r="D173" s="3" t="s">
        <v>20</v>
      </c>
      <c r="E173" s="3" t="s">
        <v>320</v>
      </c>
      <c r="F173" s="4" t="s">
        <v>22</v>
      </c>
      <c r="G173" s="4" t="s">
        <v>23</v>
      </c>
      <c r="H173" s="4" t="s">
        <v>24</v>
      </c>
      <c r="I173" s="4" t="s">
        <v>25</v>
      </c>
      <c r="J173" s="5" t="s">
        <v>25</v>
      </c>
      <c r="K173" s="5" t="s">
        <v>1070</v>
      </c>
      <c r="L173" s="5" t="s">
        <v>1071</v>
      </c>
      <c r="M173" s="5" t="s">
        <v>1065</v>
      </c>
      <c r="N173" s="5" t="s">
        <v>1072</v>
      </c>
      <c r="O173" s="5" t="s">
        <v>1073</v>
      </c>
      <c r="P173" s="4" t="str">
        <f t="shared" si="0"/>
        <v>Outstanding</v>
      </c>
      <c r="Q173" s="13" t="s">
        <v>25</v>
      </c>
    </row>
    <row r="174" spans="1:17" ht="60" customHeight="1" x14ac:dyDescent="0.35">
      <c r="A174" s="11" t="s">
        <v>1074</v>
      </c>
      <c r="B174" s="2" t="s">
        <v>1075</v>
      </c>
      <c r="C174" s="1" t="s">
        <v>1076</v>
      </c>
      <c r="D174" s="3" t="s">
        <v>20</v>
      </c>
      <c r="E174" s="3" t="s">
        <v>320</v>
      </c>
      <c r="F174" s="4" t="s">
        <v>22</v>
      </c>
      <c r="G174" s="4" t="s">
        <v>23</v>
      </c>
      <c r="H174" s="4" t="s">
        <v>24</v>
      </c>
      <c r="I174" s="4" t="s">
        <v>25</v>
      </c>
      <c r="J174" s="5" t="s">
        <v>25</v>
      </c>
      <c r="K174" s="5" t="s">
        <v>1077</v>
      </c>
      <c r="L174" s="5" t="s">
        <v>1078</v>
      </c>
      <c r="M174" s="5" t="s">
        <v>1079</v>
      </c>
      <c r="N174" s="5" t="s">
        <v>1080</v>
      </c>
      <c r="O174" s="5" t="s">
        <v>1081</v>
      </c>
      <c r="P174" s="4" t="str">
        <f t="shared" si="0"/>
        <v>Outstanding</v>
      </c>
      <c r="Q174" s="13" t="s">
        <v>25</v>
      </c>
    </row>
    <row r="175" spans="1:17" ht="60" customHeight="1" x14ac:dyDescent="0.35">
      <c r="A175" s="11" t="s">
        <v>1082</v>
      </c>
      <c r="B175" s="2" t="s">
        <v>1083</v>
      </c>
      <c r="C175" s="1" t="s">
        <v>1084</v>
      </c>
      <c r="D175" s="3" t="s">
        <v>20</v>
      </c>
      <c r="E175" s="3" t="s">
        <v>21</v>
      </c>
      <c r="F175" s="4" t="s">
        <v>22</v>
      </c>
      <c r="G175" s="4" t="s">
        <v>23</v>
      </c>
      <c r="H175" s="4" t="s">
        <v>24</v>
      </c>
      <c r="I175" s="4" t="s">
        <v>25</v>
      </c>
      <c r="J175" s="5" t="s">
        <v>25</v>
      </c>
      <c r="K175" s="5" t="s">
        <v>1085</v>
      </c>
      <c r="L175" s="5" t="s">
        <v>1086</v>
      </c>
      <c r="M175" s="5" t="s">
        <v>1087</v>
      </c>
      <c r="N175" s="5" t="s">
        <v>1088</v>
      </c>
      <c r="O175" s="5" t="s">
        <v>1089</v>
      </c>
      <c r="P175" s="4" t="str">
        <f t="shared" si="0"/>
        <v>Outstanding</v>
      </c>
      <c r="Q175" s="13" t="s">
        <v>25</v>
      </c>
    </row>
    <row r="176" spans="1:17" ht="60" customHeight="1" x14ac:dyDescent="0.35">
      <c r="A176" s="11" t="s">
        <v>1082</v>
      </c>
      <c r="B176" s="2" t="s">
        <v>1090</v>
      </c>
      <c r="C176" s="1" t="s">
        <v>1091</v>
      </c>
      <c r="D176" s="3" t="s">
        <v>20</v>
      </c>
      <c r="E176" s="3" t="s">
        <v>21</v>
      </c>
      <c r="F176" s="4" t="s">
        <v>22</v>
      </c>
      <c r="G176" s="4" t="s">
        <v>23</v>
      </c>
      <c r="H176" s="4" t="s">
        <v>24</v>
      </c>
      <c r="I176" s="4" t="s">
        <v>25</v>
      </c>
      <c r="J176" s="5" t="s">
        <v>25</v>
      </c>
      <c r="K176" s="5" t="s">
        <v>1092</v>
      </c>
      <c r="L176" s="5" t="s">
        <v>1093</v>
      </c>
      <c r="M176" s="5" t="s">
        <v>1094</v>
      </c>
      <c r="N176" s="5" t="s">
        <v>1095</v>
      </c>
      <c r="O176" s="5" t="s">
        <v>1096</v>
      </c>
      <c r="P176" s="4" t="str">
        <f t="shared" si="0"/>
        <v>Outstanding</v>
      </c>
      <c r="Q176" s="13" t="s">
        <v>25</v>
      </c>
    </row>
    <row r="177" spans="1:17" ht="60" customHeight="1" x14ac:dyDescent="0.35">
      <c r="A177" s="11" t="s">
        <v>1097</v>
      </c>
      <c r="B177" s="2" t="s">
        <v>1098</v>
      </c>
      <c r="C177" s="1" t="s">
        <v>1099</v>
      </c>
      <c r="D177" s="3" t="s">
        <v>20</v>
      </c>
      <c r="E177" s="3" t="s">
        <v>21</v>
      </c>
      <c r="F177" s="4" t="s">
        <v>22</v>
      </c>
      <c r="G177" s="4" t="s">
        <v>23</v>
      </c>
      <c r="H177" s="4" t="s">
        <v>24</v>
      </c>
      <c r="I177" s="4" t="s">
        <v>25</v>
      </c>
      <c r="J177" s="5" t="s">
        <v>25</v>
      </c>
      <c r="K177" s="5" t="s">
        <v>1100</v>
      </c>
      <c r="L177" s="5" t="s">
        <v>1101</v>
      </c>
      <c r="M177" s="5" t="s">
        <v>1102</v>
      </c>
      <c r="N177" s="5" t="s">
        <v>1103</v>
      </c>
      <c r="O177" s="5" t="s">
        <v>1104</v>
      </c>
      <c r="P177" s="4" t="str">
        <f t="shared" si="0"/>
        <v>Outstanding</v>
      </c>
      <c r="Q177" s="13" t="s">
        <v>25</v>
      </c>
    </row>
    <row r="178" spans="1:17" ht="60" customHeight="1" x14ac:dyDescent="0.35">
      <c r="A178" s="11" t="s">
        <v>1105</v>
      </c>
      <c r="B178" s="2" t="s">
        <v>1106</v>
      </c>
      <c r="C178" s="1" t="s">
        <v>1107</v>
      </c>
      <c r="D178" s="3" t="s">
        <v>20</v>
      </c>
      <c r="E178" s="3" t="s">
        <v>320</v>
      </c>
      <c r="F178" s="4" t="s">
        <v>22</v>
      </c>
      <c r="G178" s="4" t="s">
        <v>23</v>
      </c>
      <c r="H178" s="4" t="s">
        <v>24</v>
      </c>
      <c r="I178" s="4" t="s">
        <v>25</v>
      </c>
      <c r="J178" s="5" t="s">
        <v>25</v>
      </c>
      <c r="K178" s="5" t="s">
        <v>1108</v>
      </c>
      <c r="L178" s="5" t="s">
        <v>1109</v>
      </c>
      <c r="M178" s="5" t="s">
        <v>1110</v>
      </c>
      <c r="N178" s="5" t="s">
        <v>1111</v>
      </c>
      <c r="O178" s="5" t="s">
        <v>1112</v>
      </c>
      <c r="P178" s="4" t="str">
        <f t="shared" si="0"/>
        <v>Outstanding</v>
      </c>
      <c r="Q178" s="13" t="s">
        <v>25</v>
      </c>
    </row>
    <row r="179" spans="1:17" ht="60" customHeight="1" x14ac:dyDescent="0.35">
      <c r="A179" s="11" t="s">
        <v>1113</v>
      </c>
      <c r="B179" s="2" t="s">
        <v>1114</v>
      </c>
      <c r="C179" s="1" t="s">
        <v>1115</v>
      </c>
      <c r="D179" s="3" t="s">
        <v>20</v>
      </c>
      <c r="E179" s="3" t="s">
        <v>320</v>
      </c>
      <c r="F179" s="4" t="s">
        <v>22</v>
      </c>
      <c r="G179" s="4" t="s">
        <v>23</v>
      </c>
      <c r="H179" s="4" t="s">
        <v>24</v>
      </c>
      <c r="I179" s="4" t="s">
        <v>25</v>
      </c>
      <c r="J179" s="5" t="s">
        <v>25</v>
      </c>
      <c r="K179" s="5" t="s">
        <v>1116</v>
      </c>
      <c r="L179" s="5" t="s">
        <v>1117</v>
      </c>
      <c r="M179" s="5" t="s">
        <v>1118</v>
      </c>
      <c r="N179" s="5" t="s">
        <v>1119</v>
      </c>
      <c r="O179" s="5" t="s">
        <v>1120</v>
      </c>
      <c r="P179" s="4" t="str">
        <f t="shared" si="0"/>
        <v>Outstanding</v>
      </c>
      <c r="Q179" s="13" t="s">
        <v>25</v>
      </c>
    </row>
    <row r="180" spans="1:17" ht="60" customHeight="1" x14ac:dyDescent="0.35">
      <c r="A180" s="11" t="s">
        <v>1113</v>
      </c>
      <c r="B180" s="2" t="s">
        <v>1121</v>
      </c>
      <c r="C180" s="1" t="s">
        <v>1122</v>
      </c>
      <c r="D180" s="3" t="s">
        <v>20</v>
      </c>
      <c r="E180" s="3" t="s">
        <v>320</v>
      </c>
      <c r="F180" s="4" t="s">
        <v>22</v>
      </c>
      <c r="G180" s="4" t="s">
        <v>23</v>
      </c>
      <c r="H180" s="4" t="s">
        <v>24</v>
      </c>
      <c r="I180" s="4" t="s">
        <v>25</v>
      </c>
      <c r="J180" s="5" t="s">
        <v>25</v>
      </c>
      <c r="K180" s="5" t="s">
        <v>1123</v>
      </c>
      <c r="L180" s="5" t="s">
        <v>1124</v>
      </c>
      <c r="M180" s="5" t="s">
        <v>1125</v>
      </c>
      <c r="N180" s="5" t="s">
        <v>1126</v>
      </c>
      <c r="O180" s="5" t="s">
        <v>1127</v>
      </c>
      <c r="P180" s="4" t="str">
        <f t="shared" si="0"/>
        <v>Outstanding</v>
      </c>
      <c r="Q180" s="13" t="s">
        <v>25</v>
      </c>
    </row>
    <row r="181" spans="1:17" ht="60" customHeight="1" x14ac:dyDescent="0.35">
      <c r="A181" s="11" t="s">
        <v>1128</v>
      </c>
      <c r="B181" s="2" t="s">
        <v>1129</v>
      </c>
      <c r="C181" s="1" t="s">
        <v>1130</v>
      </c>
      <c r="D181" s="3" t="s">
        <v>20</v>
      </c>
      <c r="E181" s="3" t="s">
        <v>21</v>
      </c>
      <c r="F181" s="4" t="s">
        <v>22</v>
      </c>
      <c r="G181" s="4" t="s">
        <v>23</v>
      </c>
      <c r="H181" s="4" t="s">
        <v>24</v>
      </c>
      <c r="I181" s="4" t="s">
        <v>25</v>
      </c>
      <c r="J181" s="5" t="s">
        <v>25</v>
      </c>
      <c r="K181" s="5" t="s">
        <v>1131</v>
      </c>
      <c r="L181" s="5" t="s">
        <v>1132</v>
      </c>
      <c r="M181" s="5" t="s">
        <v>1133</v>
      </c>
      <c r="N181" s="5" t="s">
        <v>1134</v>
      </c>
      <c r="O181" s="5" t="s">
        <v>1135</v>
      </c>
      <c r="P181" s="4" t="str">
        <f t="shared" si="0"/>
        <v>Outstanding</v>
      </c>
      <c r="Q181" s="13" t="s">
        <v>25</v>
      </c>
    </row>
    <row r="182" spans="1:17" ht="60" customHeight="1" x14ac:dyDescent="0.35">
      <c r="A182" s="11" t="s">
        <v>1136</v>
      </c>
      <c r="B182" s="2" t="s">
        <v>1137</v>
      </c>
      <c r="C182" s="1" t="s">
        <v>1138</v>
      </c>
      <c r="D182" s="3" t="s">
        <v>20</v>
      </c>
      <c r="E182" s="3" t="s">
        <v>21</v>
      </c>
      <c r="F182" s="4" t="s">
        <v>22</v>
      </c>
      <c r="G182" s="4" t="s">
        <v>23</v>
      </c>
      <c r="H182" s="4" t="s">
        <v>24</v>
      </c>
      <c r="I182" s="4" t="s">
        <v>25</v>
      </c>
      <c r="J182" s="5" t="s">
        <v>25</v>
      </c>
      <c r="K182" s="5" t="s">
        <v>1139</v>
      </c>
      <c r="L182" s="5" t="s">
        <v>1140</v>
      </c>
      <c r="M182" s="5" t="s">
        <v>1141</v>
      </c>
      <c r="N182" s="5" t="s">
        <v>1142</v>
      </c>
      <c r="O182" s="5" t="s">
        <v>1143</v>
      </c>
      <c r="P182" s="4" t="str">
        <f t="shared" si="0"/>
        <v>Outstanding</v>
      </c>
      <c r="Q182" s="13" t="s">
        <v>25</v>
      </c>
    </row>
    <row r="183" spans="1:17" ht="60" customHeight="1" x14ac:dyDescent="0.35">
      <c r="A183" s="11" t="s">
        <v>1136</v>
      </c>
      <c r="B183" s="2" t="s">
        <v>1144</v>
      </c>
      <c r="C183" s="1" t="s">
        <v>1145</v>
      </c>
      <c r="D183" s="3" t="s">
        <v>20</v>
      </c>
      <c r="E183" s="3" t="s">
        <v>21</v>
      </c>
      <c r="F183" s="4" t="s">
        <v>22</v>
      </c>
      <c r="G183" s="4" t="s">
        <v>23</v>
      </c>
      <c r="H183" s="4" t="s">
        <v>24</v>
      </c>
      <c r="I183" s="4" t="s">
        <v>25</v>
      </c>
      <c r="J183" s="5" t="s">
        <v>25</v>
      </c>
      <c r="K183" s="5" t="s">
        <v>1146</v>
      </c>
      <c r="L183" s="5" t="s">
        <v>1147</v>
      </c>
      <c r="M183" s="5" t="s">
        <v>1148</v>
      </c>
      <c r="N183" s="5" t="s">
        <v>1149</v>
      </c>
      <c r="O183" s="5" t="s">
        <v>1150</v>
      </c>
      <c r="P183" s="4" t="str">
        <f t="shared" si="0"/>
        <v>Outstanding</v>
      </c>
      <c r="Q183" s="13" t="s">
        <v>25</v>
      </c>
    </row>
    <row r="184" spans="1:17" ht="60" customHeight="1" x14ac:dyDescent="0.35">
      <c r="A184" s="11" t="s">
        <v>1136</v>
      </c>
      <c r="B184" s="2" t="s">
        <v>1151</v>
      </c>
      <c r="C184" s="1" t="s">
        <v>1152</v>
      </c>
      <c r="D184" s="3" t="s">
        <v>20</v>
      </c>
      <c r="E184" s="3" t="s">
        <v>21</v>
      </c>
      <c r="F184" s="4" t="s">
        <v>22</v>
      </c>
      <c r="G184" s="4" t="s">
        <v>23</v>
      </c>
      <c r="H184" s="4" t="s">
        <v>24</v>
      </c>
      <c r="I184" s="4" t="s">
        <v>25</v>
      </c>
      <c r="J184" s="5" t="s">
        <v>25</v>
      </c>
      <c r="K184" s="5" t="s">
        <v>1153</v>
      </c>
      <c r="L184" s="5" t="s">
        <v>1154</v>
      </c>
      <c r="M184" s="5" t="s">
        <v>1155</v>
      </c>
      <c r="N184" s="5" t="s">
        <v>1156</v>
      </c>
      <c r="O184" s="5" t="s">
        <v>1157</v>
      </c>
      <c r="P184" s="4" t="str">
        <f t="shared" si="0"/>
        <v>Outstanding</v>
      </c>
      <c r="Q184" s="13" t="s">
        <v>25</v>
      </c>
    </row>
    <row r="185" spans="1:17" ht="60" customHeight="1" x14ac:dyDescent="0.35">
      <c r="A185" s="11" t="s">
        <v>1136</v>
      </c>
      <c r="B185" s="2" t="s">
        <v>1158</v>
      </c>
      <c r="C185" s="1" t="s">
        <v>1159</v>
      </c>
      <c r="D185" s="3" t="s">
        <v>20</v>
      </c>
      <c r="E185" s="3" t="s">
        <v>21</v>
      </c>
      <c r="F185" s="4" t="s">
        <v>22</v>
      </c>
      <c r="G185" s="4" t="s">
        <v>23</v>
      </c>
      <c r="H185" s="4" t="s">
        <v>24</v>
      </c>
      <c r="I185" s="4" t="s">
        <v>25</v>
      </c>
      <c r="J185" s="5" t="s">
        <v>25</v>
      </c>
      <c r="K185" s="5" t="s">
        <v>1160</v>
      </c>
      <c r="L185" s="5" t="s">
        <v>1161</v>
      </c>
      <c r="M185" s="5" t="s">
        <v>1155</v>
      </c>
      <c r="N185" s="5" t="s">
        <v>1162</v>
      </c>
      <c r="O185" s="5" t="s">
        <v>1157</v>
      </c>
      <c r="P185" s="4" t="str">
        <f t="shared" si="0"/>
        <v>Outstanding</v>
      </c>
      <c r="Q185" s="13" t="s">
        <v>25</v>
      </c>
    </row>
    <row r="186" spans="1:17" ht="60" customHeight="1" x14ac:dyDescent="0.35">
      <c r="A186" s="11" t="s">
        <v>1136</v>
      </c>
      <c r="B186" s="2" t="s">
        <v>1163</v>
      </c>
      <c r="C186" s="1" t="s">
        <v>1164</v>
      </c>
      <c r="D186" s="3" t="s">
        <v>20</v>
      </c>
      <c r="E186" s="3" t="s">
        <v>21</v>
      </c>
      <c r="F186" s="4" t="s">
        <v>22</v>
      </c>
      <c r="G186" s="4" t="s">
        <v>23</v>
      </c>
      <c r="H186" s="4" t="s">
        <v>24</v>
      </c>
      <c r="I186" s="4" t="s">
        <v>25</v>
      </c>
      <c r="J186" s="5" t="s">
        <v>25</v>
      </c>
      <c r="K186" s="5" t="s">
        <v>1165</v>
      </c>
      <c r="L186" s="5" t="s">
        <v>1166</v>
      </c>
      <c r="M186" s="5" t="s">
        <v>1155</v>
      </c>
      <c r="N186" s="5" t="s">
        <v>1167</v>
      </c>
      <c r="O186" s="5" t="s">
        <v>1168</v>
      </c>
      <c r="P186" s="4" t="str">
        <f t="shared" si="0"/>
        <v>Outstanding</v>
      </c>
      <c r="Q186" s="13" t="s">
        <v>25</v>
      </c>
    </row>
    <row r="187" spans="1:17" ht="60" customHeight="1" x14ac:dyDescent="0.35">
      <c r="A187" s="11" t="s">
        <v>1136</v>
      </c>
      <c r="B187" s="2" t="s">
        <v>1169</v>
      </c>
      <c r="C187" s="1" t="s">
        <v>1170</v>
      </c>
      <c r="D187" s="3" t="s">
        <v>20</v>
      </c>
      <c r="E187" s="3" t="s">
        <v>21</v>
      </c>
      <c r="F187" s="4" t="s">
        <v>22</v>
      </c>
      <c r="G187" s="4" t="s">
        <v>23</v>
      </c>
      <c r="H187" s="4" t="s">
        <v>24</v>
      </c>
      <c r="I187" s="4" t="s">
        <v>25</v>
      </c>
      <c r="J187" s="5" t="s">
        <v>25</v>
      </c>
      <c r="K187" s="5" t="s">
        <v>1171</v>
      </c>
      <c r="L187" s="5" t="s">
        <v>1172</v>
      </c>
      <c r="M187" s="5" t="s">
        <v>1155</v>
      </c>
      <c r="N187" s="5" t="s">
        <v>1173</v>
      </c>
      <c r="O187" s="5" t="s">
        <v>1168</v>
      </c>
      <c r="P187" s="4" t="str">
        <f t="shared" si="0"/>
        <v>Outstanding</v>
      </c>
      <c r="Q187" s="13" t="s">
        <v>25</v>
      </c>
    </row>
    <row r="188" spans="1:17" ht="60" customHeight="1" x14ac:dyDescent="0.35">
      <c r="A188" s="11" t="s">
        <v>1136</v>
      </c>
      <c r="B188" s="2" t="s">
        <v>1174</v>
      </c>
      <c r="C188" s="1" t="s">
        <v>1175</v>
      </c>
      <c r="D188" s="3" t="s">
        <v>20</v>
      </c>
      <c r="E188" s="3" t="s">
        <v>21</v>
      </c>
      <c r="F188" s="4" t="s">
        <v>22</v>
      </c>
      <c r="G188" s="4" t="s">
        <v>23</v>
      </c>
      <c r="H188" s="4" t="s">
        <v>24</v>
      </c>
      <c r="I188" s="4" t="s">
        <v>25</v>
      </c>
      <c r="J188" s="5" t="s">
        <v>25</v>
      </c>
      <c r="K188" s="5" t="s">
        <v>1176</v>
      </c>
      <c r="L188" s="5" t="s">
        <v>1177</v>
      </c>
      <c r="M188" s="5" t="s">
        <v>1178</v>
      </c>
      <c r="N188" s="5" t="s">
        <v>1179</v>
      </c>
      <c r="O188" s="5" t="s">
        <v>1180</v>
      </c>
      <c r="P188" s="4" t="str">
        <f t="shared" si="0"/>
        <v>Outstanding</v>
      </c>
      <c r="Q188" s="13" t="s">
        <v>25</v>
      </c>
    </row>
    <row r="189" spans="1:17" ht="60" customHeight="1" x14ac:dyDescent="0.35">
      <c r="A189" s="11" t="s">
        <v>1136</v>
      </c>
      <c r="B189" s="2" t="s">
        <v>1181</v>
      </c>
      <c r="C189" s="1" t="s">
        <v>1182</v>
      </c>
      <c r="D189" s="3" t="s">
        <v>20</v>
      </c>
      <c r="E189" s="3" t="s">
        <v>21</v>
      </c>
      <c r="F189" s="4" t="s">
        <v>22</v>
      </c>
      <c r="G189" s="4" t="s">
        <v>23</v>
      </c>
      <c r="H189" s="4" t="s">
        <v>24</v>
      </c>
      <c r="I189" s="4" t="s">
        <v>25</v>
      </c>
      <c r="J189" s="5" t="s">
        <v>25</v>
      </c>
      <c r="K189" s="5" t="s">
        <v>1183</v>
      </c>
      <c r="L189" s="5" t="s">
        <v>1184</v>
      </c>
      <c r="M189" s="5" t="s">
        <v>1148</v>
      </c>
      <c r="N189" s="5" t="s">
        <v>1185</v>
      </c>
      <c r="O189" s="5" t="s">
        <v>1186</v>
      </c>
      <c r="P189" s="4" t="str">
        <f t="shared" si="0"/>
        <v>Outstanding</v>
      </c>
      <c r="Q189" s="13" t="s">
        <v>25</v>
      </c>
    </row>
    <row r="190" spans="1:17" ht="60" customHeight="1" x14ac:dyDescent="0.35">
      <c r="A190" s="11" t="s">
        <v>1136</v>
      </c>
      <c r="B190" s="2" t="s">
        <v>1187</v>
      </c>
      <c r="C190" s="1" t="s">
        <v>1188</v>
      </c>
      <c r="D190" s="3" t="s">
        <v>20</v>
      </c>
      <c r="E190" s="3" t="s">
        <v>21</v>
      </c>
      <c r="F190" s="4" t="s">
        <v>22</v>
      </c>
      <c r="G190" s="4" t="s">
        <v>23</v>
      </c>
      <c r="H190" s="4" t="s">
        <v>24</v>
      </c>
      <c r="I190" s="4" t="s">
        <v>25</v>
      </c>
      <c r="J190" s="5" t="s">
        <v>25</v>
      </c>
      <c r="K190" s="5" t="s">
        <v>1189</v>
      </c>
      <c r="L190" s="5" t="s">
        <v>1190</v>
      </c>
      <c r="M190" s="5" t="s">
        <v>98</v>
      </c>
      <c r="N190" s="5" t="s">
        <v>1191</v>
      </c>
      <c r="O190" s="5" t="s">
        <v>1192</v>
      </c>
      <c r="P190" s="4" t="str">
        <f t="shared" si="0"/>
        <v>Outstanding</v>
      </c>
      <c r="Q190" s="13" t="s">
        <v>25</v>
      </c>
    </row>
    <row r="191" spans="1:17" ht="60" customHeight="1" x14ac:dyDescent="0.35">
      <c r="A191" s="11" t="s">
        <v>1136</v>
      </c>
      <c r="B191" s="2" t="s">
        <v>1193</v>
      </c>
      <c r="C191" s="1" t="s">
        <v>1194</v>
      </c>
      <c r="D191" s="3" t="s">
        <v>20</v>
      </c>
      <c r="E191" s="3" t="s">
        <v>21</v>
      </c>
      <c r="F191" s="4" t="s">
        <v>22</v>
      </c>
      <c r="G191" s="4" t="s">
        <v>23</v>
      </c>
      <c r="H191" s="4" t="s">
        <v>24</v>
      </c>
      <c r="I191" s="4" t="s">
        <v>25</v>
      </c>
      <c r="J191" s="5" t="s">
        <v>25</v>
      </c>
      <c r="K191" s="5" t="s">
        <v>1195</v>
      </c>
      <c r="L191" s="5" t="s">
        <v>1196</v>
      </c>
      <c r="M191" s="5" t="s">
        <v>1148</v>
      </c>
      <c r="N191" s="5" t="s">
        <v>1197</v>
      </c>
      <c r="O191" s="5" t="s">
        <v>1198</v>
      </c>
      <c r="P191" s="4" t="str">
        <f t="shared" si="0"/>
        <v>Outstanding</v>
      </c>
      <c r="Q191" s="13" t="s">
        <v>25</v>
      </c>
    </row>
    <row r="192" spans="1:17" ht="60" customHeight="1" x14ac:dyDescent="0.35">
      <c r="A192" s="11" t="s">
        <v>1136</v>
      </c>
      <c r="B192" s="2" t="s">
        <v>1199</v>
      </c>
      <c r="C192" s="1" t="s">
        <v>1200</v>
      </c>
      <c r="D192" s="3" t="s">
        <v>20</v>
      </c>
      <c r="E192" s="3" t="s">
        <v>21</v>
      </c>
      <c r="F192" s="4" t="s">
        <v>22</v>
      </c>
      <c r="G192" s="4" t="s">
        <v>23</v>
      </c>
      <c r="H192" s="4" t="s">
        <v>24</v>
      </c>
      <c r="I192" s="4" t="s">
        <v>25</v>
      </c>
      <c r="J192" s="5" t="s">
        <v>25</v>
      </c>
      <c r="K192" s="5" t="s">
        <v>1201</v>
      </c>
      <c r="L192" s="5" t="s">
        <v>1202</v>
      </c>
      <c r="M192" s="5" t="s">
        <v>98</v>
      </c>
      <c r="N192" s="5" t="s">
        <v>1203</v>
      </c>
      <c r="O192" s="5" t="s">
        <v>1204</v>
      </c>
      <c r="P192" s="4" t="str">
        <f t="shared" si="0"/>
        <v>Outstanding</v>
      </c>
      <c r="Q192" s="13" t="s">
        <v>25</v>
      </c>
    </row>
    <row r="193" spans="1:17" ht="60" customHeight="1" x14ac:dyDescent="0.35">
      <c r="A193" s="11" t="s">
        <v>1136</v>
      </c>
      <c r="B193" s="2" t="s">
        <v>1205</v>
      </c>
      <c r="C193" s="1" t="s">
        <v>1206</v>
      </c>
      <c r="D193" s="3" t="s">
        <v>20</v>
      </c>
      <c r="E193" s="3" t="s">
        <v>21</v>
      </c>
      <c r="F193" s="4" t="s">
        <v>22</v>
      </c>
      <c r="G193" s="4" t="s">
        <v>23</v>
      </c>
      <c r="H193" s="4" t="s">
        <v>24</v>
      </c>
      <c r="I193" s="4" t="s">
        <v>25</v>
      </c>
      <c r="J193" s="5" t="s">
        <v>25</v>
      </c>
      <c r="K193" s="5" t="s">
        <v>1207</v>
      </c>
      <c r="L193" s="5" t="s">
        <v>1208</v>
      </c>
      <c r="M193" s="5" t="s">
        <v>98</v>
      </c>
      <c r="N193" s="5" t="s">
        <v>1209</v>
      </c>
      <c r="O193" s="5" t="s">
        <v>1210</v>
      </c>
      <c r="P193" s="4" t="str">
        <f t="shared" si="0"/>
        <v>Outstanding</v>
      </c>
      <c r="Q193" s="13" t="s">
        <v>25</v>
      </c>
    </row>
    <row r="194" spans="1:17" ht="60" customHeight="1" x14ac:dyDescent="0.35">
      <c r="A194" s="11" t="s">
        <v>1211</v>
      </c>
      <c r="B194" s="2" t="s">
        <v>1212</v>
      </c>
      <c r="C194" s="1" t="s">
        <v>1213</v>
      </c>
      <c r="D194" s="3" t="s">
        <v>20</v>
      </c>
      <c r="E194" s="3" t="s">
        <v>320</v>
      </c>
      <c r="F194" s="4" t="s">
        <v>22</v>
      </c>
      <c r="G194" s="4" t="s">
        <v>23</v>
      </c>
      <c r="H194" s="4" t="s">
        <v>24</v>
      </c>
      <c r="I194" s="4" t="s">
        <v>25</v>
      </c>
      <c r="J194" s="5" t="s">
        <v>25</v>
      </c>
      <c r="K194" s="5" t="s">
        <v>1214</v>
      </c>
      <c r="L194" s="5" t="s">
        <v>1215</v>
      </c>
      <c r="M194" s="5" t="s">
        <v>1216</v>
      </c>
      <c r="N194" s="5" t="s">
        <v>1217</v>
      </c>
      <c r="O194" s="5" t="s">
        <v>67</v>
      </c>
      <c r="P194" s="4" t="str">
        <f t="shared" si="0"/>
        <v>Outstanding</v>
      </c>
      <c r="Q194" s="13" t="s">
        <v>25</v>
      </c>
    </row>
    <row r="195" spans="1:17" ht="60" customHeight="1" x14ac:dyDescent="0.35">
      <c r="A195" s="11" t="s">
        <v>1218</v>
      </c>
      <c r="B195" s="2" t="s">
        <v>1219</v>
      </c>
      <c r="C195" s="1" t="s">
        <v>1220</v>
      </c>
      <c r="D195" s="3" t="s">
        <v>20</v>
      </c>
      <c r="E195" s="3" t="s">
        <v>21</v>
      </c>
      <c r="F195" s="4" t="s">
        <v>22</v>
      </c>
      <c r="G195" s="4" t="s">
        <v>23</v>
      </c>
      <c r="H195" s="4" t="s">
        <v>24</v>
      </c>
      <c r="I195" s="4" t="s">
        <v>25</v>
      </c>
      <c r="J195" s="5" t="s">
        <v>25</v>
      </c>
      <c r="K195" s="5" t="s">
        <v>1221</v>
      </c>
      <c r="L195" s="5" t="s">
        <v>1222</v>
      </c>
      <c r="M195" s="5" t="s">
        <v>1223</v>
      </c>
      <c r="N195" s="5" t="s">
        <v>1224</v>
      </c>
      <c r="O195" s="5" t="s">
        <v>1225</v>
      </c>
      <c r="P195" s="4" t="str">
        <f t="shared" si="0"/>
        <v>Outstanding</v>
      </c>
      <c r="Q195" s="13" t="s">
        <v>25</v>
      </c>
    </row>
    <row r="196" spans="1:17" ht="60" customHeight="1" x14ac:dyDescent="0.35">
      <c r="A196" s="11" t="s">
        <v>1226</v>
      </c>
      <c r="B196" s="2" t="s">
        <v>1227</v>
      </c>
      <c r="C196" s="1" t="s">
        <v>1228</v>
      </c>
      <c r="D196" s="3" t="s">
        <v>20</v>
      </c>
      <c r="E196" s="3" t="s">
        <v>21</v>
      </c>
      <c r="F196" s="4" t="s">
        <v>22</v>
      </c>
      <c r="G196" s="4" t="s">
        <v>23</v>
      </c>
      <c r="H196" s="4" t="s">
        <v>24</v>
      </c>
      <c r="I196" s="4" t="s">
        <v>25</v>
      </c>
      <c r="J196" s="5" t="s">
        <v>25</v>
      </c>
      <c r="K196" s="5" t="s">
        <v>1229</v>
      </c>
      <c r="L196" s="5" t="s">
        <v>1230</v>
      </c>
      <c r="M196" s="5" t="s">
        <v>1231</v>
      </c>
      <c r="N196" s="5" t="s">
        <v>1232</v>
      </c>
      <c r="O196" s="5" t="s">
        <v>1233</v>
      </c>
      <c r="P196" s="4" t="str">
        <f t="shared" si="0"/>
        <v>Outstanding</v>
      </c>
      <c r="Q196" s="13" t="s">
        <v>25</v>
      </c>
    </row>
    <row r="197" spans="1:17" ht="60" customHeight="1" x14ac:dyDescent="0.35">
      <c r="A197" s="11" t="s">
        <v>1226</v>
      </c>
      <c r="B197" s="2" t="s">
        <v>1234</v>
      </c>
      <c r="C197" s="1" t="s">
        <v>1235</v>
      </c>
      <c r="D197" s="3" t="s">
        <v>20</v>
      </c>
      <c r="E197" s="3" t="s">
        <v>21</v>
      </c>
      <c r="F197" s="4" t="s">
        <v>22</v>
      </c>
      <c r="G197" s="4" t="s">
        <v>23</v>
      </c>
      <c r="H197" s="4" t="s">
        <v>24</v>
      </c>
      <c r="I197" s="4" t="s">
        <v>25</v>
      </c>
      <c r="J197" s="5" t="s">
        <v>25</v>
      </c>
      <c r="K197" s="5" t="s">
        <v>1236</v>
      </c>
      <c r="L197" s="5" t="s">
        <v>1237</v>
      </c>
      <c r="M197" s="5" t="s">
        <v>1238</v>
      </c>
      <c r="N197" s="5" t="s">
        <v>1239</v>
      </c>
      <c r="O197" s="5" t="s">
        <v>1240</v>
      </c>
      <c r="P197" s="4" t="str">
        <f t="shared" si="0"/>
        <v>Outstanding</v>
      </c>
      <c r="Q197" s="13" t="s">
        <v>25</v>
      </c>
    </row>
    <row r="198" spans="1:17" ht="60" customHeight="1" x14ac:dyDescent="0.35">
      <c r="A198" s="11" t="s">
        <v>1241</v>
      </c>
      <c r="B198" s="2" t="s">
        <v>1242</v>
      </c>
      <c r="C198" s="1" t="s">
        <v>1243</v>
      </c>
      <c r="D198" s="3" t="s">
        <v>20</v>
      </c>
      <c r="E198" s="3" t="s">
        <v>1244</v>
      </c>
      <c r="F198" s="4" t="s">
        <v>22</v>
      </c>
      <c r="G198" s="4" t="s">
        <v>23</v>
      </c>
      <c r="H198" s="4" t="s">
        <v>24</v>
      </c>
      <c r="I198" s="4" t="s">
        <v>25</v>
      </c>
      <c r="J198" s="5" t="s">
        <v>25</v>
      </c>
      <c r="K198" s="5" t="s">
        <v>1245</v>
      </c>
      <c r="L198" s="5" t="s">
        <v>1246</v>
      </c>
      <c r="M198" s="5" t="s">
        <v>1247</v>
      </c>
      <c r="N198" s="5" t="s">
        <v>1248</v>
      </c>
      <c r="O198" s="5" t="s">
        <v>67</v>
      </c>
      <c r="P198" s="4" t="str">
        <f t="shared" si="0"/>
        <v>Outstanding</v>
      </c>
      <c r="Q198" s="13" t="s">
        <v>25</v>
      </c>
    </row>
    <row r="199" spans="1:17" ht="60" customHeight="1" x14ac:dyDescent="0.35">
      <c r="A199" s="11" t="s">
        <v>1241</v>
      </c>
      <c r="B199" s="2" t="s">
        <v>1249</v>
      </c>
      <c r="C199" s="1" t="s">
        <v>1250</v>
      </c>
      <c r="D199" s="3" t="s">
        <v>20</v>
      </c>
      <c r="E199" s="3" t="s">
        <v>1244</v>
      </c>
      <c r="F199" s="4" t="s">
        <v>22</v>
      </c>
      <c r="G199" s="4" t="s">
        <v>23</v>
      </c>
      <c r="H199" s="4" t="s">
        <v>24</v>
      </c>
      <c r="I199" s="4" t="s">
        <v>25</v>
      </c>
      <c r="J199" s="5" t="s">
        <v>25</v>
      </c>
      <c r="K199" s="5" t="s">
        <v>1251</v>
      </c>
      <c r="L199" s="5" t="s">
        <v>1252</v>
      </c>
      <c r="M199" s="5" t="s">
        <v>1253</v>
      </c>
      <c r="N199" s="5" t="s">
        <v>1254</v>
      </c>
      <c r="O199" s="5" t="s">
        <v>67</v>
      </c>
      <c r="P199" s="4" t="str">
        <f t="shared" si="0"/>
        <v>Outstanding</v>
      </c>
      <c r="Q199" s="13" t="s">
        <v>25</v>
      </c>
    </row>
    <row r="200" spans="1:17" ht="60" customHeight="1" x14ac:dyDescent="0.35">
      <c r="A200" s="11" t="s">
        <v>1241</v>
      </c>
      <c r="B200" s="2" t="s">
        <v>1255</v>
      </c>
      <c r="C200" s="1" t="s">
        <v>1256</v>
      </c>
      <c r="D200" s="3" t="s">
        <v>20</v>
      </c>
      <c r="E200" s="3" t="s">
        <v>1244</v>
      </c>
      <c r="F200" s="4" t="s">
        <v>22</v>
      </c>
      <c r="G200" s="4" t="s">
        <v>23</v>
      </c>
      <c r="H200" s="4" t="s">
        <v>24</v>
      </c>
      <c r="I200" s="4" t="s">
        <v>25</v>
      </c>
      <c r="J200" s="5" t="s">
        <v>25</v>
      </c>
      <c r="K200" s="5" t="s">
        <v>1257</v>
      </c>
      <c r="L200" s="5" t="s">
        <v>1258</v>
      </c>
      <c r="M200" s="5" t="s">
        <v>1259</v>
      </c>
      <c r="N200" s="5" t="s">
        <v>1260</v>
      </c>
      <c r="O200" s="5" t="s">
        <v>67</v>
      </c>
      <c r="P200" s="4" t="str">
        <f t="shared" si="0"/>
        <v>Outstanding</v>
      </c>
      <c r="Q200" s="13" t="s">
        <v>25</v>
      </c>
    </row>
    <row r="201" spans="1:17" ht="60" customHeight="1" x14ac:dyDescent="0.35">
      <c r="A201" s="11" t="s">
        <v>1241</v>
      </c>
      <c r="B201" s="2" t="s">
        <v>1261</v>
      </c>
      <c r="C201" s="1" t="s">
        <v>1262</v>
      </c>
      <c r="D201" s="3" t="s">
        <v>20</v>
      </c>
      <c r="E201" s="3" t="s">
        <v>1244</v>
      </c>
      <c r="F201" s="4" t="s">
        <v>22</v>
      </c>
      <c r="G201" s="4" t="s">
        <v>23</v>
      </c>
      <c r="H201" s="4" t="s">
        <v>24</v>
      </c>
      <c r="I201" s="4" t="s">
        <v>25</v>
      </c>
      <c r="J201" s="5" t="s">
        <v>25</v>
      </c>
      <c r="K201" s="5" t="s">
        <v>1263</v>
      </c>
      <c r="L201" s="5" t="s">
        <v>1264</v>
      </c>
      <c r="M201" s="5" t="s">
        <v>1265</v>
      </c>
      <c r="N201" s="5" t="s">
        <v>1266</v>
      </c>
      <c r="O201" s="5" t="s">
        <v>67</v>
      </c>
      <c r="P201" s="4" t="str">
        <f t="shared" si="0"/>
        <v>Outstanding</v>
      </c>
      <c r="Q201" s="13" t="s">
        <v>25</v>
      </c>
    </row>
    <row r="202" spans="1:17" ht="60" customHeight="1" x14ac:dyDescent="0.35">
      <c r="A202" s="11" t="s">
        <v>1241</v>
      </c>
      <c r="B202" s="2" t="s">
        <v>1267</v>
      </c>
      <c r="C202" s="1" t="s">
        <v>1268</v>
      </c>
      <c r="D202" s="3" t="s">
        <v>20</v>
      </c>
      <c r="E202" s="3" t="s">
        <v>1244</v>
      </c>
      <c r="F202" s="4" t="s">
        <v>22</v>
      </c>
      <c r="G202" s="4" t="s">
        <v>23</v>
      </c>
      <c r="H202" s="4" t="s">
        <v>24</v>
      </c>
      <c r="I202" s="4" t="s">
        <v>25</v>
      </c>
      <c r="J202" s="5" t="s">
        <v>25</v>
      </c>
      <c r="K202" s="5" t="s">
        <v>1269</v>
      </c>
      <c r="L202" s="5" t="s">
        <v>1270</v>
      </c>
      <c r="M202" s="5" t="s">
        <v>1271</v>
      </c>
      <c r="N202" s="5" t="s">
        <v>1272</v>
      </c>
      <c r="O202" s="5" t="s">
        <v>67</v>
      </c>
      <c r="P202" s="4" t="str">
        <f t="shared" si="0"/>
        <v>Outstanding</v>
      </c>
      <c r="Q202" s="13" t="s">
        <v>25</v>
      </c>
    </row>
    <row r="203" spans="1:17" ht="60" customHeight="1" x14ac:dyDescent="0.35">
      <c r="A203" s="11" t="s">
        <v>1241</v>
      </c>
      <c r="B203" s="2" t="s">
        <v>1273</v>
      </c>
      <c r="C203" s="1" t="s">
        <v>1274</v>
      </c>
      <c r="D203" s="3" t="s">
        <v>20</v>
      </c>
      <c r="E203" s="3" t="s">
        <v>1244</v>
      </c>
      <c r="F203" s="4" t="s">
        <v>22</v>
      </c>
      <c r="G203" s="4" t="s">
        <v>23</v>
      </c>
      <c r="H203" s="4" t="s">
        <v>24</v>
      </c>
      <c r="I203" s="4" t="s">
        <v>25</v>
      </c>
      <c r="J203" s="5" t="s">
        <v>25</v>
      </c>
      <c r="K203" s="5" t="s">
        <v>1275</v>
      </c>
      <c r="L203" s="5" t="s">
        <v>1276</v>
      </c>
      <c r="M203" s="5" t="s">
        <v>1277</v>
      </c>
      <c r="N203" s="5" t="s">
        <v>1278</v>
      </c>
      <c r="O203" s="5" t="s">
        <v>1279</v>
      </c>
      <c r="P203" s="4" t="str">
        <f t="shared" si="0"/>
        <v>Outstanding</v>
      </c>
      <c r="Q203" s="13" t="s">
        <v>25</v>
      </c>
    </row>
    <row r="204" spans="1:17" ht="60" customHeight="1" x14ac:dyDescent="0.35">
      <c r="A204" s="11" t="s">
        <v>1280</v>
      </c>
      <c r="B204" s="2" t="s">
        <v>1281</v>
      </c>
      <c r="C204" s="1" t="s">
        <v>1282</v>
      </c>
      <c r="D204" s="3" t="s">
        <v>20</v>
      </c>
      <c r="E204" s="3" t="s">
        <v>21</v>
      </c>
      <c r="F204" s="4" t="s">
        <v>22</v>
      </c>
      <c r="G204" s="4" t="s">
        <v>23</v>
      </c>
      <c r="H204" s="4" t="s">
        <v>24</v>
      </c>
      <c r="I204" s="4" t="s">
        <v>25</v>
      </c>
      <c r="J204" s="5" t="s">
        <v>25</v>
      </c>
      <c r="K204" s="5" t="s">
        <v>1283</v>
      </c>
      <c r="L204" s="5" t="s">
        <v>1284</v>
      </c>
      <c r="M204" s="5" t="s">
        <v>1285</v>
      </c>
      <c r="N204" s="5" t="s">
        <v>1286</v>
      </c>
      <c r="O204" s="5" t="s">
        <v>1287</v>
      </c>
      <c r="P204" s="4" t="str">
        <f t="shared" si="0"/>
        <v>Outstanding</v>
      </c>
      <c r="Q204" s="13" t="s">
        <v>25</v>
      </c>
    </row>
    <row r="205" spans="1:17" ht="60" customHeight="1" x14ac:dyDescent="0.35">
      <c r="A205" s="11" t="s">
        <v>1288</v>
      </c>
      <c r="B205" s="2" t="s">
        <v>1289</v>
      </c>
      <c r="C205" s="1" t="s">
        <v>1290</v>
      </c>
      <c r="D205" s="3" t="s">
        <v>20</v>
      </c>
      <c r="E205" s="3" t="s">
        <v>21</v>
      </c>
      <c r="F205" s="4" t="s">
        <v>22</v>
      </c>
      <c r="G205" s="4" t="s">
        <v>23</v>
      </c>
      <c r="H205" s="4" t="s">
        <v>24</v>
      </c>
      <c r="I205" s="4" t="s">
        <v>25</v>
      </c>
      <c r="J205" s="5" t="s">
        <v>25</v>
      </c>
      <c r="K205" s="5" t="s">
        <v>1291</v>
      </c>
      <c r="L205" s="5" t="s">
        <v>1292</v>
      </c>
      <c r="M205" s="5" t="s">
        <v>98</v>
      </c>
      <c r="N205" s="5" t="s">
        <v>1293</v>
      </c>
      <c r="O205" s="5" t="s">
        <v>1294</v>
      </c>
      <c r="P205" s="4" t="str">
        <f t="shared" si="0"/>
        <v>Outstanding</v>
      </c>
      <c r="Q205" s="13" t="s">
        <v>25</v>
      </c>
    </row>
    <row r="206" spans="1:17" ht="60" customHeight="1" x14ac:dyDescent="0.35">
      <c r="A206" s="11" t="s">
        <v>1295</v>
      </c>
      <c r="B206" s="2" t="s">
        <v>1296</v>
      </c>
      <c r="C206" s="1" t="s">
        <v>1297</v>
      </c>
      <c r="D206" s="3" t="s">
        <v>20</v>
      </c>
      <c r="E206" s="3" t="s">
        <v>21</v>
      </c>
      <c r="F206" s="4" t="s">
        <v>22</v>
      </c>
      <c r="G206" s="4" t="s">
        <v>23</v>
      </c>
      <c r="H206" s="4" t="s">
        <v>24</v>
      </c>
      <c r="I206" s="4" t="s">
        <v>25</v>
      </c>
      <c r="J206" s="5" t="s">
        <v>25</v>
      </c>
      <c r="K206" s="5" t="s">
        <v>1298</v>
      </c>
      <c r="L206" s="5" t="s">
        <v>1299</v>
      </c>
      <c r="M206" s="5" t="s">
        <v>1300</v>
      </c>
      <c r="N206" s="5" t="s">
        <v>1301</v>
      </c>
      <c r="O206" s="5" t="s">
        <v>1302</v>
      </c>
      <c r="P206" s="4" t="str">
        <f t="shared" si="0"/>
        <v>Outstanding</v>
      </c>
      <c r="Q206" s="13" t="s">
        <v>25</v>
      </c>
    </row>
    <row r="207" spans="1:17" ht="60" customHeight="1" x14ac:dyDescent="0.35">
      <c r="A207" s="11" t="s">
        <v>1303</v>
      </c>
      <c r="B207" s="2" t="s">
        <v>1304</v>
      </c>
      <c r="C207" s="1" t="s">
        <v>1305</v>
      </c>
      <c r="D207" s="3" t="s">
        <v>20</v>
      </c>
      <c r="E207" s="3" t="s">
        <v>21</v>
      </c>
      <c r="F207" s="4" t="s">
        <v>22</v>
      </c>
      <c r="G207" s="4" t="s">
        <v>23</v>
      </c>
      <c r="H207" s="4" t="s">
        <v>24</v>
      </c>
      <c r="I207" s="4" t="s">
        <v>25</v>
      </c>
      <c r="J207" s="5" t="s">
        <v>25</v>
      </c>
      <c r="K207" s="5" t="s">
        <v>1306</v>
      </c>
      <c r="L207" s="5" t="s">
        <v>1307</v>
      </c>
      <c r="M207" s="5" t="s">
        <v>1308</v>
      </c>
      <c r="N207" s="5" t="s">
        <v>1309</v>
      </c>
      <c r="O207" s="5" t="s">
        <v>1310</v>
      </c>
      <c r="P207" s="4" t="str">
        <f t="shared" si="0"/>
        <v>Outstanding</v>
      </c>
      <c r="Q207" s="13" t="s">
        <v>25</v>
      </c>
    </row>
    <row r="208" spans="1:17" ht="60" customHeight="1" x14ac:dyDescent="0.35">
      <c r="A208" s="11" t="s">
        <v>1311</v>
      </c>
      <c r="B208" s="2" t="s">
        <v>1312</v>
      </c>
      <c r="C208" s="1" t="s">
        <v>1313</v>
      </c>
      <c r="D208" s="3" t="s">
        <v>20</v>
      </c>
      <c r="E208" s="3" t="s">
        <v>21</v>
      </c>
      <c r="F208" s="4" t="s">
        <v>22</v>
      </c>
      <c r="G208" s="4" t="s">
        <v>23</v>
      </c>
      <c r="H208" s="4" t="s">
        <v>24</v>
      </c>
      <c r="I208" s="4" t="s">
        <v>25</v>
      </c>
      <c r="J208" s="5" t="s">
        <v>25</v>
      </c>
      <c r="K208" s="5" t="s">
        <v>1314</v>
      </c>
      <c r="L208" s="5" t="s">
        <v>1315</v>
      </c>
      <c r="M208" s="5" t="s">
        <v>1316</v>
      </c>
      <c r="N208" s="5" t="s">
        <v>1317</v>
      </c>
      <c r="O208" s="5" t="s">
        <v>1318</v>
      </c>
      <c r="P208" s="4" t="str">
        <f t="shared" si="0"/>
        <v>Outstanding</v>
      </c>
      <c r="Q208" s="13" t="s">
        <v>25</v>
      </c>
    </row>
    <row r="209" spans="1:17" ht="60" customHeight="1" x14ac:dyDescent="0.35">
      <c r="A209" s="11" t="s">
        <v>1311</v>
      </c>
      <c r="B209" s="2" t="s">
        <v>1319</v>
      </c>
      <c r="C209" s="1" t="s">
        <v>1320</v>
      </c>
      <c r="D209" s="3" t="s">
        <v>20</v>
      </c>
      <c r="E209" s="3" t="s">
        <v>320</v>
      </c>
      <c r="F209" s="4" t="s">
        <v>22</v>
      </c>
      <c r="G209" s="4" t="s">
        <v>23</v>
      </c>
      <c r="H209" s="4" t="s">
        <v>24</v>
      </c>
      <c r="I209" s="4" t="s">
        <v>25</v>
      </c>
      <c r="J209" s="5" t="s">
        <v>25</v>
      </c>
      <c r="K209" s="5" t="s">
        <v>1321</v>
      </c>
      <c r="L209" s="5" t="s">
        <v>1322</v>
      </c>
      <c r="M209" s="5" t="s">
        <v>1323</v>
      </c>
      <c r="N209" s="5" t="s">
        <v>1324</v>
      </c>
      <c r="O209" s="5" t="s">
        <v>1325</v>
      </c>
      <c r="P209" s="4" t="str">
        <f t="shared" si="0"/>
        <v>Outstanding</v>
      </c>
      <c r="Q209" s="13" t="s">
        <v>25</v>
      </c>
    </row>
    <row r="210" spans="1:17" ht="60" customHeight="1" x14ac:dyDescent="0.35">
      <c r="A210" s="11" t="s">
        <v>1311</v>
      </c>
      <c r="B210" s="2" t="s">
        <v>1326</v>
      </c>
      <c r="C210" s="1" t="s">
        <v>1327</v>
      </c>
      <c r="D210" s="3" t="s">
        <v>20</v>
      </c>
      <c r="E210" s="3" t="s">
        <v>320</v>
      </c>
      <c r="F210" s="4" t="s">
        <v>22</v>
      </c>
      <c r="G210" s="4" t="s">
        <v>23</v>
      </c>
      <c r="H210" s="4" t="s">
        <v>24</v>
      </c>
      <c r="I210" s="4" t="s">
        <v>25</v>
      </c>
      <c r="J210" s="5" t="s">
        <v>25</v>
      </c>
      <c r="K210" s="5" t="s">
        <v>1328</v>
      </c>
      <c r="L210" s="5" t="s">
        <v>1329</v>
      </c>
      <c r="M210" s="5" t="s">
        <v>1330</v>
      </c>
      <c r="N210" s="5" t="s">
        <v>1331</v>
      </c>
      <c r="O210" s="5" t="s">
        <v>1332</v>
      </c>
      <c r="P210" s="4" t="str">
        <f t="shared" si="0"/>
        <v>Outstanding</v>
      </c>
      <c r="Q210" s="13" t="s">
        <v>25</v>
      </c>
    </row>
    <row r="211" spans="1:17" ht="60" customHeight="1" x14ac:dyDescent="0.35">
      <c r="A211" s="11" t="s">
        <v>1311</v>
      </c>
      <c r="B211" s="2" t="s">
        <v>1333</v>
      </c>
      <c r="C211" s="1" t="s">
        <v>1334</v>
      </c>
      <c r="D211" s="3" t="s">
        <v>20</v>
      </c>
      <c r="E211" s="3" t="s">
        <v>320</v>
      </c>
      <c r="F211" s="4" t="s">
        <v>22</v>
      </c>
      <c r="G211" s="4" t="s">
        <v>23</v>
      </c>
      <c r="H211" s="4" t="s">
        <v>24</v>
      </c>
      <c r="I211" s="4" t="s">
        <v>25</v>
      </c>
      <c r="J211" s="5" t="s">
        <v>25</v>
      </c>
      <c r="K211" s="5" t="s">
        <v>1335</v>
      </c>
      <c r="L211" s="5" t="s">
        <v>1336</v>
      </c>
      <c r="M211" s="5" t="s">
        <v>1337</v>
      </c>
      <c r="N211" s="5" t="s">
        <v>1338</v>
      </c>
      <c r="O211" s="5" t="s">
        <v>1339</v>
      </c>
      <c r="P211" s="4" t="str">
        <f t="shared" si="0"/>
        <v>Outstanding</v>
      </c>
      <c r="Q211" s="13" t="s">
        <v>25</v>
      </c>
    </row>
    <row r="212" spans="1:17" ht="60" customHeight="1" x14ac:dyDescent="0.35">
      <c r="A212" s="11" t="s">
        <v>1311</v>
      </c>
      <c r="B212" s="2" t="s">
        <v>1340</v>
      </c>
      <c r="C212" s="1" t="s">
        <v>1341</v>
      </c>
      <c r="D212" s="3" t="s">
        <v>20</v>
      </c>
      <c r="E212" s="3" t="s">
        <v>21</v>
      </c>
      <c r="F212" s="4" t="s">
        <v>22</v>
      </c>
      <c r="G212" s="4" t="s">
        <v>23</v>
      </c>
      <c r="H212" s="4" t="s">
        <v>24</v>
      </c>
      <c r="I212" s="4" t="s">
        <v>25</v>
      </c>
      <c r="J212" s="5" t="s">
        <v>25</v>
      </c>
      <c r="K212" s="5" t="s">
        <v>1342</v>
      </c>
      <c r="L212" s="5" t="s">
        <v>1343</v>
      </c>
      <c r="M212" s="5" t="s">
        <v>1344</v>
      </c>
      <c r="N212" s="5" t="s">
        <v>1345</v>
      </c>
      <c r="O212" s="5" t="s">
        <v>1346</v>
      </c>
      <c r="P212" s="4" t="str">
        <f t="shared" si="0"/>
        <v>Outstanding</v>
      </c>
      <c r="Q212" s="13" t="s">
        <v>25</v>
      </c>
    </row>
    <row r="213" spans="1:17" ht="60" customHeight="1" x14ac:dyDescent="0.35">
      <c r="A213" s="11" t="s">
        <v>1311</v>
      </c>
      <c r="B213" s="2" t="s">
        <v>1347</v>
      </c>
      <c r="C213" s="1" t="s">
        <v>1348</v>
      </c>
      <c r="D213" s="3" t="s">
        <v>20</v>
      </c>
      <c r="E213" s="3" t="s">
        <v>320</v>
      </c>
      <c r="F213" s="4" t="s">
        <v>22</v>
      </c>
      <c r="G213" s="4" t="s">
        <v>23</v>
      </c>
      <c r="H213" s="4" t="s">
        <v>24</v>
      </c>
      <c r="I213" s="4" t="s">
        <v>25</v>
      </c>
      <c r="J213" s="5" t="s">
        <v>25</v>
      </c>
      <c r="K213" s="5" t="s">
        <v>1349</v>
      </c>
      <c r="L213" s="5" t="s">
        <v>1350</v>
      </c>
      <c r="M213" s="5" t="s">
        <v>1351</v>
      </c>
      <c r="N213" s="5" t="s">
        <v>1352</v>
      </c>
      <c r="O213" s="5" t="s">
        <v>1353</v>
      </c>
      <c r="P213" s="4" t="str">
        <f t="shared" si="0"/>
        <v>Outstanding</v>
      </c>
      <c r="Q213" s="13" t="s">
        <v>25</v>
      </c>
    </row>
    <row r="214" spans="1:17" ht="60" customHeight="1" x14ac:dyDescent="0.35">
      <c r="A214" s="11" t="s">
        <v>1311</v>
      </c>
      <c r="B214" s="2" t="s">
        <v>1354</v>
      </c>
      <c r="C214" s="1" t="s">
        <v>1355</v>
      </c>
      <c r="D214" s="3" t="s">
        <v>20</v>
      </c>
      <c r="E214" s="3" t="s">
        <v>320</v>
      </c>
      <c r="F214" s="4" t="s">
        <v>22</v>
      </c>
      <c r="G214" s="4" t="s">
        <v>23</v>
      </c>
      <c r="H214" s="4" t="s">
        <v>24</v>
      </c>
      <c r="I214" s="4" t="s">
        <v>25</v>
      </c>
      <c r="J214" s="5" t="s">
        <v>25</v>
      </c>
      <c r="K214" s="5" t="s">
        <v>1356</v>
      </c>
      <c r="L214" s="5" t="s">
        <v>1357</v>
      </c>
      <c r="M214" s="5" t="s">
        <v>1358</v>
      </c>
      <c r="N214" s="5" t="s">
        <v>1359</v>
      </c>
      <c r="O214" s="5" t="s">
        <v>1360</v>
      </c>
      <c r="P214" s="4" t="str">
        <f t="shared" si="0"/>
        <v>Outstanding</v>
      </c>
      <c r="Q214" s="13" t="s">
        <v>25</v>
      </c>
    </row>
    <row r="215" spans="1:17" ht="60" customHeight="1" x14ac:dyDescent="0.35">
      <c r="A215" s="11" t="s">
        <v>1311</v>
      </c>
      <c r="B215" s="2" t="s">
        <v>1361</v>
      </c>
      <c r="C215" s="1" t="s">
        <v>1362</v>
      </c>
      <c r="D215" s="3" t="s">
        <v>20</v>
      </c>
      <c r="E215" s="3" t="s">
        <v>320</v>
      </c>
      <c r="F215" s="4" t="s">
        <v>22</v>
      </c>
      <c r="G215" s="4" t="s">
        <v>23</v>
      </c>
      <c r="H215" s="4" t="s">
        <v>24</v>
      </c>
      <c r="I215" s="4" t="s">
        <v>25</v>
      </c>
      <c r="J215" s="5" t="s">
        <v>25</v>
      </c>
      <c r="K215" s="5" t="s">
        <v>1363</v>
      </c>
      <c r="L215" s="5" t="s">
        <v>1364</v>
      </c>
      <c r="M215" s="5" t="s">
        <v>1365</v>
      </c>
      <c r="N215" s="5" t="s">
        <v>1366</v>
      </c>
      <c r="O215" s="5" t="s">
        <v>1367</v>
      </c>
      <c r="P215" s="4" t="str">
        <f t="shared" si="0"/>
        <v>Outstanding</v>
      </c>
      <c r="Q215" s="13" t="s">
        <v>25</v>
      </c>
    </row>
    <row r="216" spans="1:17" ht="60" customHeight="1" x14ac:dyDescent="0.35">
      <c r="A216" s="11" t="s">
        <v>1311</v>
      </c>
      <c r="B216" s="2" t="s">
        <v>1368</v>
      </c>
      <c r="C216" s="1" t="s">
        <v>1369</v>
      </c>
      <c r="D216" s="3" t="s">
        <v>20</v>
      </c>
      <c r="E216" s="3" t="s">
        <v>320</v>
      </c>
      <c r="F216" s="4" t="s">
        <v>22</v>
      </c>
      <c r="G216" s="4" t="s">
        <v>23</v>
      </c>
      <c r="H216" s="4" t="s">
        <v>24</v>
      </c>
      <c r="I216" s="4" t="s">
        <v>25</v>
      </c>
      <c r="J216" s="5" t="s">
        <v>25</v>
      </c>
      <c r="K216" s="5" t="s">
        <v>1370</v>
      </c>
      <c r="L216" s="5" t="s">
        <v>1371</v>
      </c>
      <c r="M216" s="5" t="s">
        <v>1372</v>
      </c>
      <c r="N216" s="5" t="s">
        <v>1373</v>
      </c>
      <c r="O216" s="5" t="s">
        <v>1374</v>
      </c>
      <c r="P216" s="4" t="str">
        <f t="shared" si="0"/>
        <v>Outstanding</v>
      </c>
      <c r="Q216" s="13" t="s">
        <v>25</v>
      </c>
    </row>
    <row r="217" spans="1:17" ht="60" customHeight="1" x14ac:dyDescent="0.35">
      <c r="A217" s="11" t="s">
        <v>1311</v>
      </c>
      <c r="B217" s="2" t="s">
        <v>1375</v>
      </c>
      <c r="C217" s="1" t="s">
        <v>1376</v>
      </c>
      <c r="D217" s="3" t="s">
        <v>20</v>
      </c>
      <c r="E217" s="3" t="s">
        <v>320</v>
      </c>
      <c r="F217" s="4" t="s">
        <v>22</v>
      </c>
      <c r="G217" s="4" t="s">
        <v>23</v>
      </c>
      <c r="H217" s="4" t="s">
        <v>24</v>
      </c>
      <c r="I217" s="4" t="s">
        <v>25</v>
      </c>
      <c r="J217" s="5" t="s">
        <v>25</v>
      </c>
      <c r="K217" s="5" t="s">
        <v>1377</v>
      </c>
      <c r="L217" s="5" t="s">
        <v>1378</v>
      </c>
      <c r="M217" s="5" t="s">
        <v>1379</v>
      </c>
      <c r="N217" s="5" t="s">
        <v>1380</v>
      </c>
      <c r="O217" s="5" t="s">
        <v>1381</v>
      </c>
      <c r="P217" s="4" t="str">
        <f t="shared" si="0"/>
        <v>Outstanding</v>
      </c>
      <c r="Q217" s="13" t="s">
        <v>25</v>
      </c>
    </row>
    <row r="218" spans="1:17" ht="60" customHeight="1" x14ac:dyDescent="0.35">
      <c r="A218" s="11" t="s">
        <v>1311</v>
      </c>
      <c r="B218" s="2" t="s">
        <v>1382</v>
      </c>
      <c r="C218" s="1" t="s">
        <v>1383</v>
      </c>
      <c r="D218" s="3" t="s">
        <v>20</v>
      </c>
      <c r="E218" s="3" t="s">
        <v>320</v>
      </c>
      <c r="F218" s="4" t="s">
        <v>22</v>
      </c>
      <c r="G218" s="4" t="s">
        <v>23</v>
      </c>
      <c r="H218" s="4" t="s">
        <v>24</v>
      </c>
      <c r="I218" s="4" t="s">
        <v>25</v>
      </c>
      <c r="J218" s="5" t="s">
        <v>25</v>
      </c>
      <c r="K218" s="5" t="s">
        <v>1384</v>
      </c>
      <c r="L218" s="5" t="s">
        <v>1385</v>
      </c>
      <c r="M218" s="5" t="s">
        <v>1386</v>
      </c>
      <c r="N218" s="5" t="s">
        <v>1387</v>
      </c>
      <c r="O218" s="5" t="s">
        <v>1388</v>
      </c>
      <c r="P218" s="4" t="str">
        <f t="shared" si="0"/>
        <v>Outstanding</v>
      </c>
      <c r="Q218" s="13" t="s">
        <v>25</v>
      </c>
    </row>
    <row r="219" spans="1:17" ht="60" customHeight="1" x14ac:dyDescent="0.35">
      <c r="A219" s="11" t="s">
        <v>1311</v>
      </c>
      <c r="B219" s="2" t="s">
        <v>1389</v>
      </c>
      <c r="C219" s="1" t="s">
        <v>1390</v>
      </c>
      <c r="D219" s="3" t="s">
        <v>20</v>
      </c>
      <c r="E219" s="3" t="s">
        <v>320</v>
      </c>
      <c r="F219" s="4" t="s">
        <v>22</v>
      </c>
      <c r="G219" s="4" t="s">
        <v>23</v>
      </c>
      <c r="H219" s="4" t="s">
        <v>24</v>
      </c>
      <c r="I219" s="4" t="s">
        <v>25</v>
      </c>
      <c r="J219" s="5" t="s">
        <v>25</v>
      </c>
      <c r="K219" s="5" t="s">
        <v>1391</v>
      </c>
      <c r="L219" s="5" t="s">
        <v>1392</v>
      </c>
      <c r="M219" s="5" t="s">
        <v>1393</v>
      </c>
      <c r="N219" s="5" t="s">
        <v>1394</v>
      </c>
      <c r="O219" s="5" t="s">
        <v>1395</v>
      </c>
      <c r="P219" s="4" t="str">
        <f t="shared" si="0"/>
        <v>Outstanding</v>
      </c>
      <c r="Q219" s="13" t="s">
        <v>25</v>
      </c>
    </row>
    <row r="220" spans="1:17" ht="60" customHeight="1" x14ac:dyDescent="0.35">
      <c r="A220" s="11" t="s">
        <v>1311</v>
      </c>
      <c r="B220" s="2" t="s">
        <v>1396</v>
      </c>
      <c r="C220" s="1" t="s">
        <v>1397</v>
      </c>
      <c r="D220" s="3" t="s">
        <v>20</v>
      </c>
      <c r="E220" s="3" t="s">
        <v>320</v>
      </c>
      <c r="F220" s="4" t="s">
        <v>22</v>
      </c>
      <c r="G220" s="4" t="s">
        <v>23</v>
      </c>
      <c r="H220" s="4" t="s">
        <v>24</v>
      </c>
      <c r="I220" s="4" t="s">
        <v>25</v>
      </c>
      <c r="J220" s="5" t="s">
        <v>25</v>
      </c>
      <c r="K220" s="5" t="s">
        <v>1398</v>
      </c>
      <c r="L220" s="5" t="s">
        <v>1399</v>
      </c>
      <c r="M220" s="5" t="s">
        <v>1400</v>
      </c>
      <c r="N220" s="5" t="s">
        <v>1401</v>
      </c>
      <c r="O220" s="5" t="s">
        <v>1402</v>
      </c>
      <c r="P220" s="4" t="str">
        <f t="shared" si="0"/>
        <v>Outstanding</v>
      </c>
      <c r="Q220" s="13" t="s">
        <v>25</v>
      </c>
    </row>
    <row r="221" spans="1:17" ht="60" customHeight="1" x14ac:dyDescent="0.35">
      <c r="A221" s="11" t="s">
        <v>1403</v>
      </c>
      <c r="B221" s="2" t="s">
        <v>1404</v>
      </c>
      <c r="C221" s="1" t="s">
        <v>1405</v>
      </c>
      <c r="D221" s="3" t="s">
        <v>20</v>
      </c>
      <c r="E221" s="3" t="s">
        <v>320</v>
      </c>
      <c r="F221" s="4" t="s">
        <v>22</v>
      </c>
      <c r="G221" s="4" t="s">
        <v>23</v>
      </c>
      <c r="H221" s="4" t="s">
        <v>24</v>
      </c>
      <c r="I221" s="4" t="s">
        <v>25</v>
      </c>
      <c r="J221" s="5" t="s">
        <v>25</v>
      </c>
      <c r="K221" s="5" t="s">
        <v>1406</v>
      </c>
      <c r="L221" s="5" t="s">
        <v>1407</v>
      </c>
      <c r="M221" s="5" t="s">
        <v>98</v>
      </c>
      <c r="N221" s="5" t="s">
        <v>1408</v>
      </c>
      <c r="O221" s="5" t="s">
        <v>1409</v>
      </c>
      <c r="P221" s="4" t="str">
        <f t="shared" si="0"/>
        <v>Outstanding</v>
      </c>
      <c r="Q221" s="13" t="s">
        <v>25</v>
      </c>
    </row>
    <row r="222" spans="1:17" ht="60" customHeight="1" x14ac:dyDescent="0.35">
      <c r="A222" s="11" t="s">
        <v>1410</v>
      </c>
      <c r="B222" s="2" t="s">
        <v>1411</v>
      </c>
      <c r="C222" s="1" t="s">
        <v>1412</v>
      </c>
      <c r="D222" s="3" t="s">
        <v>20</v>
      </c>
      <c r="E222" s="3" t="s">
        <v>21</v>
      </c>
      <c r="F222" s="4" t="s">
        <v>22</v>
      </c>
      <c r="G222" s="4" t="s">
        <v>23</v>
      </c>
      <c r="H222" s="4" t="s">
        <v>24</v>
      </c>
      <c r="I222" s="4" t="s">
        <v>25</v>
      </c>
      <c r="J222" s="5" t="s">
        <v>25</v>
      </c>
      <c r="K222" s="5" t="s">
        <v>1413</v>
      </c>
      <c r="L222" s="5" t="s">
        <v>1414</v>
      </c>
      <c r="M222" s="5" t="s">
        <v>1415</v>
      </c>
      <c r="N222" s="5" t="s">
        <v>1416</v>
      </c>
      <c r="O222" s="5" t="s">
        <v>1417</v>
      </c>
      <c r="P222" s="4" t="str">
        <f t="shared" si="0"/>
        <v>Outstanding</v>
      </c>
      <c r="Q222" s="13" t="s">
        <v>25</v>
      </c>
    </row>
    <row r="223" spans="1:17" ht="60" customHeight="1" x14ac:dyDescent="0.35">
      <c r="A223" s="11" t="s">
        <v>1418</v>
      </c>
      <c r="B223" s="2" t="s">
        <v>1419</v>
      </c>
      <c r="C223" s="1" t="s">
        <v>1420</v>
      </c>
      <c r="D223" s="3" t="s">
        <v>20</v>
      </c>
      <c r="E223" s="3" t="s">
        <v>1244</v>
      </c>
      <c r="F223" s="4" t="s">
        <v>22</v>
      </c>
      <c r="G223" s="4" t="s">
        <v>23</v>
      </c>
      <c r="H223" s="4" t="s">
        <v>24</v>
      </c>
      <c r="I223" s="4" t="s">
        <v>25</v>
      </c>
      <c r="J223" s="5" t="s">
        <v>25</v>
      </c>
      <c r="K223" s="5" t="s">
        <v>1421</v>
      </c>
      <c r="L223" s="5" t="s">
        <v>1422</v>
      </c>
      <c r="M223" s="5" t="s">
        <v>1423</v>
      </c>
      <c r="N223" s="5" t="s">
        <v>1424</v>
      </c>
      <c r="O223" s="5" t="s">
        <v>1425</v>
      </c>
      <c r="P223" s="4" t="str">
        <f t="shared" si="0"/>
        <v>Outstanding</v>
      </c>
      <c r="Q223" s="13" t="s">
        <v>25</v>
      </c>
    </row>
    <row r="224" spans="1:17" ht="60" customHeight="1" x14ac:dyDescent="0.35">
      <c r="A224" s="11" t="s">
        <v>1426</v>
      </c>
      <c r="B224" s="2" t="s">
        <v>1427</v>
      </c>
      <c r="C224" s="1" t="s">
        <v>1428</v>
      </c>
      <c r="D224" s="3" t="s">
        <v>20</v>
      </c>
      <c r="E224" s="3" t="s">
        <v>320</v>
      </c>
      <c r="F224" s="4" t="s">
        <v>22</v>
      </c>
      <c r="G224" s="4" t="s">
        <v>23</v>
      </c>
      <c r="H224" s="4" t="s">
        <v>24</v>
      </c>
      <c r="I224" s="4" t="s">
        <v>25</v>
      </c>
      <c r="J224" s="5" t="s">
        <v>25</v>
      </c>
      <c r="K224" s="5" t="s">
        <v>1429</v>
      </c>
      <c r="L224" s="5" t="s">
        <v>1430</v>
      </c>
      <c r="M224" s="5" t="s">
        <v>1431</v>
      </c>
      <c r="N224" s="5" t="s">
        <v>1432</v>
      </c>
      <c r="O224" s="5" t="s">
        <v>1433</v>
      </c>
      <c r="P224" s="4" t="str">
        <f t="shared" si="0"/>
        <v>Outstanding</v>
      </c>
      <c r="Q224" s="13" t="s">
        <v>25</v>
      </c>
    </row>
    <row r="225" spans="1:17" ht="60" customHeight="1" x14ac:dyDescent="0.35">
      <c r="A225" s="11" t="s">
        <v>1434</v>
      </c>
      <c r="B225" s="2" t="s">
        <v>1435</v>
      </c>
      <c r="C225" s="1" t="s">
        <v>1436</v>
      </c>
      <c r="D225" s="3" t="s">
        <v>20</v>
      </c>
      <c r="E225" s="3" t="s">
        <v>21</v>
      </c>
      <c r="F225" s="4" t="s">
        <v>22</v>
      </c>
      <c r="G225" s="4" t="s">
        <v>23</v>
      </c>
      <c r="H225" s="4" t="s">
        <v>24</v>
      </c>
      <c r="I225" s="4" t="s">
        <v>25</v>
      </c>
      <c r="J225" s="5" t="s">
        <v>25</v>
      </c>
      <c r="K225" s="5" t="s">
        <v>1437</v>
      </c>
      <c r="L225" s="5" t="s">
        <v>1438</v>
      </c>
      <c r="M225" s="5" t="s">
        <v>1439</v>
      </c>
      <c r="N225" s="5" t="s">
        <v>1440</v>
      </c>
      <c r="O225" s="5" t="s">
        <v>1441</v>
      </c>
      <c r="P225" s="4" t="str">
        <f t="shared" si="0"/>
        <v>Outstanding</v>
      </c>
      <c r="Q225" s="13" t="s">
        <v>25</v>
      </c>
    </row>
    <row r="226" spans="1:17" ht="60" customHeight="1" x14ac:dyDescent="0.35">
      <c r="A226" s="11" t="s">
        <v>1434</v>
      </c>
      <c r="B226" s="2" t="s">
        <v>1442</v>
      </c>
      <c r="C226" s="1" t="s">
        <v>1443</v>
      </c>
      <c r="D226" s="3" t="s">
        <v>20</v>
      </c>
      <c r="E226" s="3" t="s">
        <v>21</v>
      </c>
      <c r="F226" s="4" t="s">
        <v>22</v>
      </c>
      <c r="G226" s="4" t="s">
        <v>23</v>
      </c>
      <c r="H226" s="4" t="s">
        <v>24</v>
      </c>
      <c r="I226" s="4" t="s">
        <v>25</v>
      </c>
      <c r="J226" s="5" t="s">
        <v>25</v>
      </c>
      <c r="K226" s="5" t="s">
        <v>1444</v>
      </c>
      <c r="L226" s="5" t="s">
        <v>1445</v>
      </c>
      <c r="M226" s="5" t="s">
        <v>1446</v>
      </c>
      <c r="N226" s="5" t="s">
        <v>1447</v>
      </c>
      <c r="O226" s="5" t="s">
        <v>1448</v>
      </c>
      <c r="P226" s="4" t="str">
        <f t="shared" si="0"/>
        <v>Outstanding</v>
      </c>
      <c r="Q226" s="13" t="s">
        <v>25</v>
      </c>
    </row>
    <row r="227" spans="1:17" ht="60" customHeight="1" x14ac:dyDescent="0.35">
      <c r="A227" s="11" t="s">
        <v>1434</v>
      </c>
      <c r="B227" s="2" t="s">
        <v>1449</v>
      </c>
      <c r="C227" s="1" t="s">
        <v>1450</v>
      </c>
      <c r="D227" s="3" t="s">
        <v>20</v>
      </c>
      <c r="E227" s="3" t="s">
        <v>21</v>
      </c>
      <c r="F227" s="4" t="s">
        <v>22</v>
      </c>
      <c r="G227" s="4" t="s">
        <v>23</v>
      </c>
      <c r="H227" s="4" t="s">
        <v>24</v>
      </c>
      <c r="I227" s="4" t="s">
        <v>25</v>
      </c>
      <c r="J227" s="5" t="s">
        <v>25</v>
      </c>
      <c r="K227" s="5" t="s">
        <v>1451</v>
      </c>
      <c r="L227" s="5" t="s">
        <v>1452</v>
      </c>
      <c r="M227" s="5" t="s">
        <v>1453</v>
      </c>
      <c r="N227" s="5" t="s">
        <v>1454</v>
      </c>
      <c r="O227" s="5" t="s">
        <v>1455</v>
      </c>
      <c r="P227" s="4" t="str">
        <f t="shared" si="0"/>
        <v>Outstanding</v>
      </c>
      <c r="Q227" s="13" t="s">
        <v>25</v>
      </c>
    </row>
    <row r="228" spans="1:17" ht="60" customHeight="1" x14ac:dyDescent="0.35">
      <c r="A228" s="11" t="s">
        <v>1434</v>
      </c>
      <c r="B228" s="2" t="s">
        <v>1456</v>
      </c>
      <c r="C228" s="1" t="s">
        <v>1457</v>
      </c>
      <c r="D228" s="3" t="s">
        <v>20</v>
      </c>
      <c r="E228" s="3" t="s">
        <v>21</v>
      </c>
      <c r="F228" s="4" t="s">
        <v>22</v>
      </c>
      <c r="G228" s="4" t="s">
        <v>23</v>
      </c>
      <c r="H228" s="4" t="s">
        <v>24</v>
      </c>
      <c r="I228" s="4" t="s">
        <v>25</v>
      </c>
      <c r="J228" s="5" t="s">
        <v>25</v>
      </c>
      <c r="K228" s="5" t="s">
        <v>1458</v>
      </c>
      <c r="L228" s="5" t="s">
        <v>1459</v>
      </c>
      <c r="M228" s="5" t="s">
        <v>98</v>
      </c>
      <c r="N228" s="5" t="s">
        <v>1460</v>
      </c>
      <c r="O228" s="5" t="s">
        <v>1461</v>
      </c>
      <c r="P228" s="4" t="str">
        <f t="shared" si="0"/>
        <v>Outstanding</v>
      </c>
      <c r="Q228" s="13" t="s">
        <v>25</v>
      </c>
    </row>
    <row r="229" spans="1:17" ht="60" customHeight="1" x14ac:dyDescent="0.35">
      <c r="A229" s="11" t="s">
        <v>1462</v>
      </c>
      <c r="B229" s="2" t="s">
        <v>1463</v>
      </c>
      <c r="C229" s="1" t="s">
        <v>1464</v>
      </c>
      <c r="D229" s="3" t="s">
        <v>20</v>
      </c>
      <c r="E229" s="3" t="s">
        <v>320</v>
      </c>
      <c r="F229" s="4" t="s">
        <v>22</v>
      </c>
      <c r="G229" s="4" t="s">
        <v>23</v>
      </c>
      <c r="H229" s="4" t="s">
        <v>24</v>
      </c>
      <c r="I229" s="4" t="s">
        <v>25</v>
      </c>
      <c r="J229" s="5" t="s">
        <v>25</v>
      </c>
      <c r="K229" s="5" t="s">
        <v>1465</v>
      </c>
      <c r="L229" s="5" t="s">
        <v>1466</v>
      </c>
      <c r="M229" s="5" t="s">
        <v>1467</v>
      </c>
      <c r="N229" s="5" t="s">
        <v>1468</v>
      </c>
      <c r="O229" s="5" t="s">
        <v>286</v>
      </c>
      <c r="P229" s="4" t="str">
        <f t="shared" si="0"/>
        <v>Outstanding</v>
      </c>
      <c r="Q229" s="13" t="s">
        <v>25</v>
      </c>
    </row>
    <row r="230" spans="1:17" ht="60" customHeight="1" x14ac:dyDescent="0.35">
      <c r="A230" s="11" t="s">
        <v>1462</v>
      </c>
      <c r="B230" s="2" t="s">
        <v>1469</v>
      </c>
      <c r="C230" s="1" t="s">
        <v>1470</v>
      </c>
      <c r="D230" s="3" t="s">
        <v>20</v>
      </c>
      <c r="E230" s="3" t="s">
        <v>320</v>
      </c>
      <c r="F230" s="4" t="s">
        <v>22</v>
      </c>
      <c r="G230" s="4" t="s">
        <v>23</v>
      </c>
      <c r="H230" s="4" t="s">
        <v>24</v>
      </c>
      <c r="I230" s="4" t="s">
        <v>25</v>
      </c>
      <c r="J230" s="5" t="s">
        <v>25</v>
      </c>
      <c r="K230" s="5" t="s">
        <v>1471</v>
      </c>
      <c r="L230" s="5" t="s">
        <v>1472</v>
      </c>
      <c r="M230" s="5" t="s">
        <v>1473</v>
      </c>
      <c r="N230" s="5" t="s">
        <v>1474</v>
      </c>
      <c r="O230" s="5" t="s">
        <v>1475</v>
      </c>
      <c r="P230" s="4" t="str">
        <f t="shared" si="0"/>
        <v>Outstanding</v>
      </c>
      <c r="Q230" s="13" t="s">
        <v>25</v>
      </c>
    </row>
    <row r="231" spans="1:17" ht="60" customHeight="1" x14ac:dyDescent="0.35">
      <c r="A231" s="11" t="s">
        <v>1476</v>
      </c>
      <c r="B231" s="2" t="s">
        <v>1477</v>
      </c>
      <c r="C231" s="1" t="s">
        <v>1478</v>
      </c>
      <c r="D231" s="3" t="s">
        <v>20</v>
      </c>
      <c r="E231" s="3" t="s">
        <v>320</v>
      </c>
      <c r="F231" s="4" t="s">
        <v>22</v>
      </c>
      <c r="G231" s="4" t="s">
        <v>23</v>
      </c>
      <c r="H231" s="4" t="s">
        <v>24</v>
      </c>
      <c r="I231" s="4" t="s">
        <v>25</v>
      </c>
      <c r="J231" s="5" t="s">
        <v>25</v>
      </c>
      <c r="K231" s="5" t="s">
        <v>1479</v>
      </c>
      <c r="L231" s="5" t="s">
        <v>1480</v>
      </c>
      <c r="M231" s="5" t="s">
        <v>1481</v>
      </c>
      <c r="N231" s="5" t="s">
        <v>1482</v>
      </c>
      <c r="O231" s="5" t="s">
        <v>1483</v>
      </c>
      <c r="P231" s="4" t="str">
        <f t="shared" si="0"/>
        <v>Outstanding</v>
      </c>
      <c r="Q231" s="13" t="s">
        <v>25</v>
      </c>
    </row>
    <row r="232" spans="1:17" ht="60" customHeight="1" x14ac:dyDescent="0.35">
      <c r="A232" s="11" t="s">
        <v>1476</v>
      </c>
      <c r="B232" s="2" t="s">
        <v>1484</v>
      </c>
      <c r="C232" s="1" t="s">
        <v>1485</v>
      </c>
      <c r="D232" s="3" t="s">
        <v>20</v>
      </c>
      <c r="E232" s="3" t="s">
        <v>320</v>
      </c>
      <c r="F232" s="4" t="s">
        <v>22</v>
      </c>
      <c r="G232" s="4" t="s">
        <v>23</v>
      </c>
      <c r="H232" s="4" t="s">
        <v>24</v>
      </c>
      <c r="I232" s="4" t="s">
        <v>25</v>
      </c>
      <c r="J232" s="5" t="s">
        <v>25</v>
      </c>
      <c r="K232" s="5" t="s">
        <v>1486</v>
      </c>
      <c r="L232" s="5" t="s">
        <v>1480</v>
      </c>
      <c r="M232" s="5" t="s">
        <v>1487</v>
      </c>
      <c r="N232" s="5" t="s">
        <v>1488</v>
      </c>
      <c r="O232" s="5" t="s">
        <v>1489</v>
      </c>
      <c r="P232" s="4" t="str">
        <f t="shared" si="0"/>
        <v>Outstanding</v>
      </c>
      <c r="Q232" s="13" t="s">
        <v>25</v>
      </c>
    </row>
    <row r="233" spans="1:17" ht="60" customHeight="1" x14ac:dyDescent="0.35">
      <c r="A233" s="11" t="s">
        <v>1476</v>
      </c>
      <c r="B233" s="2" t="s">
        <v>1490</v>
      </c>
      <c r="C233" s="1" t="s">
        <v>1491</v>
      </c>
      <c r="D233" s="3" t="s">
        <v>20</v>
      </c>
      <c r="E233" s="3" t="s">
        <v>21</v>
      </c>
      <c r="F233" s="4" t="s">
        <v>22</v>
      </c>
      <c r="G233" s="4" t="s">
        <v>23</v>
      </c>
      <c r="H233" s="4" t="s">
        <v>24</v>
      </c>
      <c r="I233" s="4" t="s">
        <v>25</v>
      </c>
      <c r="J233" s="5" t="s">
        <v>25</v>
      </c>
      <c r="K233" s="5" t="s">
        <v>1492</v>
      </c>
      <c r="L233" s="5" t="s">
        <v>1493</v>
      </c>
      <c r="M233" s="5" t="s">
        <v>98</v>
      </c>
      <c r="N233" s="5" t="s">
        <v>1494</v>
      </c>
      <c r="O233" s="5" t="s">
        <v>1495</v>
      </c>
      <c r="P233" s="4" t="str">
        <f t="shared" si="0"/>
        <v>Outstanding</v>
      </c>
      <c r="Q233" s="13" t="s">
        <v>25</v>
      </c>
    </row>
    <row r="234" spans="1:17" ht="60" customHeight="1" x14ac:dyDescent="0.35">
      <c r="A234" s="11" t="s">
        <v>1476</v>
      </c>
      <c r="B234" s="2" t="s">
        <v>1496</v>
      </c>
      <c r="C234" s="1" t="s">
        <v>1497</v>
      </c>
      <c r="D234" s="3" t="s">
        <v>20</v>
      </c>
      <c r="E234" s="3" t="s">
        <v>21</v>
      </c>
      <c r="F234" s="4" t="s">
        <v>22</v>
      </c>
      <c r="G234" s="4" t="s">
        <v>23</v>
      </c>
      <c r="H234" s="4" t="s">
        <v>24</v>
      </c>
      <c r="I234" s="4" t="s">
        <v>25</v>
      </c>
      <c r="J234" s="5" t="s">
        <v>25</v>
      </c>
      <c r="K234" s="5" t="s">
        <v>1498</v>
      </c>
      <c r="L234" s="5" t="s">
        <v>1493</v>
      </c>
      <c r="M234" s="5" t="s">
        <v>98</v>
      </c>
      <c r="N234" s="5" t="s">
        <v>1499</v>
      </c>
      <c r="O234" s="5" t="s">
        <v>1500</v>
      </c>
      <c r="P234" s="4" t="str">
        <f t="shared" si="0"/>
        <v>Outstanding</v>
      </c>
      <c r="Q234" s="13" t="s">
        <v>25</v>
      </c>
    </row>
    <row r="235" spans="1:17" ht="60" customHeight="1" x14ac:dyDescent="0.35">
      <c r="A235" s="11" t="s">
        <v>1501</v>
      </c>
      <c r="B235" s="2" t="s">
        <v>1502</v>
      </c>
      <c r="C235" s="1" t="s">
        <v>1503</v>
      </c>
      <c r="D235" s="3" t="s">
        <v>20</v>
      </c>
      <c r="E235" s="3" t="s">
        <v>21</v>
      </c>
      <c r="F235" s="4" t="s">
        <v>22</v>
      </c>
      <c r="G235" s="4" t="s">
        <v>23</v>
      </c>
      <c r="H235" s="4" t="s">
        <v>24</v>
      </c>
      <c r="I235" s="4" t="s">
        <v>25</v>
      </c>
      <c r="J235" s="5" t="s">
        <v>25</v>
      </c>
      <c r="K235" s="5" t="s">
        <v>1504</v>
      </c>
      <c r="L235" s="5" t="s">
        <v>1505</v>
      </c>
      <c r="M235" s="5" t="s">
        <v>98</v>
      </c>
      <c r="N235" s="5" t="s">
        <v>1506</v>
      </c>
      <c r="O235" s="5" t="s">
        <v>1507</v>
      </c>
      <c r="P235" s="4" t="str">
        <f t="shared" si="0"/>
        <v>Outstanding</v>
      </c>
      <c r="Q235" s="13" t="s">
        <v>25</v>
      </c>
    </row>
    <row r="236" spans="1:17" ht="60" customHeight="1" x14ac:dyDescent="0.35">
      <c r="A236" s="11" t="s">
        <v>1501</v>
      </c>
      <c r="B236" s="2" t="s">
        <v>1508</v>
      </c>
      <c r="C236" s="1" t="s">
        <v>1509</v>
      </c>
      <c r="D236" s="3" t="s">
        <v>20</v>
      </c>
      <c r="E236" s="3" t="s">
        <v>21</v>
      </c>
      <c r="F236" s="4" t="s">
        <v>22</v>
      </c>
      <c r="G236" s="4" t="s">
        <v>23</v>
      </c>
      <c r="H236" s="4" t="s">
        <v>24</v>
      </c>
      <c r="I236" s="4" t="s">
        <v>25</v>
      </c>
      <c r="J236" s="5" t="s">
        <v>25</v>
      </c>
      <c r="K236" s="5" t="s">
        <v>1510</v>
      </c>
      <c r="L236" s="5" t="s">
        <v>1511</v>
      </c>
      <c r="M236" s="5" t="s">
        <v>1512</v>
      </c>
      <c r="N236" s="5" t="s">
        <v>1513</v>
      </c>
      <c r="O236" s="5" t="s">
        <v>1514</v>
      </c>
      <c r="P236" s="4" t="str">
        <f t="shared" si="0"/>
        <v>Outstanding</v>
      </c>
      <c r="Q236" s="13" t="s">
        <v>25</v>
      </c>
    </row>
    <row r="237" spans="1:17" ht="60" customHeight="1" x14ac:dyDescent="0.35">
      <c r="A237" s="11" t="s">
        <v>1515</v>
      </c>
      <c r="B237" s="2" t="s">
        <v>1516</v>
      </c>
      <c r="C237" s="1" t="s">
        <v>1517</v>
      </c>
      <c r="D237" s="3" t="s">
        <v>20</v>
      </c>
      <c r="E237" s="3" t="s">
        <v>21</v>
      </c>
      <c r="F237" s="4" t="s">
        <v>22</v>
      </c>
      <c r="G237" s="4" t="s">
        <v>23</v>
      </c>
      <c r="H237" s="4" t="s">
        <v>24</v>
      </c>
      <c r="I237" s="4" t="s">
        <v>25</v>
      </c>
      <c r="J237" s="5" t="s">
        <v>25</v>
      </c>
      <c r="K237" s="5" t="s">
        <v>1518</v>
      </c>
      <c r="L237" s="5" t="s">
        <v>1519</v>
      </c>
      <c r="M237" s="5" t="s">
        <v>1520</v>
      </c>
      <c r="N237" s="5" t="s">
        <v>1521</v>
      </c>
      <c r="O237" s="5" t="s">
        <v>1522</v>
      </c>
      <c r="P237" s="4" t="str">
        <f t="shared" si="0"/>
        <v>Outstanding</v>
      </c>
      <c r="Q237" s="13" t="s">
        <v>25</v>
      </c>
    </row>
    <row r="238" spans="1:17" ht="60" customHeight="1" x14ac:dyDescent="0.35">
      <c r="A238" s="11" t="s">
        <v>1515</v>
      </c>
      <c r="B238" s="2" t="s">
        <v>1523</v>
      </c>
      <c r="C238" s="1" t="s">
        <v>1524</v>
      </c>
      <c r="D238" s="3" t="s">
        <v>20</v>
      </c>
      <c r="E238" s="3" t="s">
        <v>320</v>
      </c>
      <c r="F238" s="4" t="s">
        <v>22</v>
      </c>
      <c r="G238" s="4" t="s">
        <v>23</v>
      </c>
      <c r="H238" s="4" t="s">
        <v>24</v>
      </c>
      <c r="I238" s="4" t="s">
        <v>25</v>
      </c>
      <c r="J238" s="5" t="s">
        <v>25</v>
      </c>
      <c r="K238" s="5" t="s">
        <v>1525</v>
      </c>
      <c r="L238" s="5" t="s">
        <v>1526</v>
      </c>
      <c r="M238" s="5" t="s">
        <v>1527</v>
      </c>
      <c r="N238" s="5" t="s">
        <v>1528</v>
      </c>
      <c r="O238" s="5" t="s">
        <v>1529</v>
      </c>
      <c r="P238" s="4" t="str">
        <f t="shared" si="0"/>
        <v>Outstanding</v>
      </c>
      <c r="Q238" s="13" t="s">
        <v>25</v>
      </c>
    </row>
    <row r="239" spans="1:17" ht="60" customHeight="1" x14ac:dyDescent="0.35">
      <c r="A239" s="11" t="s">
        <v>1530</v>
      </c>
      <c r="B239" s="2" t="s">
        <v>1531</v>
      </c>
      <c r="C239" s="1" t="s">
        <v>1532</v>
      </c>
      <c r="D239" s="3" t="s">
        <v>20</v>
      </c>
      <c r="E239" s="3" t="s">
        <v>320</v>
      </c>
      <c r="F239" s="4" t="s">
        <v>22</v>
      </c>
      <c r="G239" s="4" t="s">
        <v>23</v>
      </c>
      <c r="H239" s="4" t="s">
        <v>24</v>
      </c>
      <c r="I239" s="4" t="s">
        <v>25</v>
      </c>
      <c r="J239" s="5" t="s">
        <v>25</v>
      </c>
      <c r="K239" s="5" t="s">
        <v>1533</v>
      </c>
      <c r="L239" s="5" t="s">
        <v>1534</v>
      </c>
      <c r="M239" s="5" t="s">
        <v>1535</v>
      </c>
      <c r="N239" s="5" t="s">
        <v>1536</v>
      </c>
      <c r="O239" s="5" t="s">
        <v>1537</v>
      </c>
      <c r="P239" s="4" t="str">
        <f t="shared" si="0"/>
        <v>Outstanding</v>
      </c>
      <c r="Q239" s="13" t="s">
        <v>25</v>
      </c>
    </row>
    <row r="240" spans="1:17" ht="60" customHeight="1" x14ac:dyDescent="0.35">
      <c r="A240" s="11" t="s">
        <v>1538</v>
      </c>
      <c r="B240" s="2" t="s">
        <v>1539</v>
      </c>
      <c r="C240" s="1" t="s">
        <v>1540</v>
      </c>
      <c r="D240" s="3" t="s">
        <v>20</v>
      </c>
      <c r="E240" s="3" t="s">
        <v>320</v>
      </c>
      <c r="F240" s="4" t="s">
        <v>22</v>
      </c>
      <c r="G240" s="4" t="s">
        <v>23</v>
      </c>
      <c r="H240" s="4" t="s">
        <v>24</v>
      </c>
      <c r="I240" s="4" t="s">
        <v>25</v>
      </c>
      <c r="J240" s="5" t="s">
        <v>25</v>
      </c>
      <c r="K240" s="5" t="s">
        <v>1541</v>
      </c>
      <c r="L240" s="5" t="s">
        <v>1542</v>
      </c>
      <c r="M240" s="5" t="s">
        <v>1543</v>
      </c>
      <c r="N240" s="5" t="s">
        <v>1544</v>
      </c>
      <c r="O240" s="5" t="s">
        <v>1545</v>
      </c>
      <c r="P240" s="4" t="str">
        <f t="shared" si="0"/>
        <v>Outstanding</v>
      </c>
      <c r="Q240" s="13" t="s">
        <v>25</v>
      </c>
    </row>
    <row r="241" spans="1:17" ht="60" customHeight="1" x14ac:dyDescent="0.35">
      <c r="A241" s="11" t="s">
        <v>1546</v>
      </c>
      <c r="B241" s="2" t="s">
        <v>1547</v>
      </c>
      <c r="C241" s="1" t="s">
        <v>1548</v>
      </c>
      <c r="D241" s="3" t="s">
        <v>20</v>
      </c>
      <c r="E241" s="3" t="s">
        <v>320</v>
      </c>
      <c r="F241" s="4" t="s">
        <v>22</v>
      </c>
      <c r="G241" s="4" t="s">
        <v>23</v>
      </c>
      <c r="H241" s="4" t="s">
        <v>24</v>
      </c>
      <c r="I241" s="4" t="s">
        <v>25</v>
      </c>
      <c r="J241" s="5" t="s">
        <v>25</v>
      </c>
      <c r="K241" s="5" t="s">
        <v>1549</v>
      </c>
      <c r="L241" s="5" t="s">
        <v>1550</v>
      </c>
      <c r="M241" s="5" t="s">
        <v>1551</v>
      </c>
      <c r="N241" s="5" t="s">
        <v>1552</v>
      </c>
      <c r="O241" s="5" t="s">
        <v>1553</v>
      </c>
      <c r="P241" s="4" t="str">
        <f t="shared" si="0"/>
        <v>Outstanding</v>
      </c>
      <c r="Q241" s="13" t="s">
        <v>25</v>
      </c>
    </row>
    <row r="242" spans="1:17" ht="60" customHeight="1" x14ac:dyDescent="0.35">
      <c r="A242" s="11" t="s">
        <v>1554</v>
      </c>
      <c r="B242" s="2" t="s">
        <v>1555</v>
      </c>
      <c r="C242" s="1" t="s">
        <v>1556</v>
      </c>
      <c r="D242" s="3" t="s">
        <v>20</v>
      </c>
      <c r="E242" s="3" t="s">
        <v>21</v>
      </c>
      <c r="F242" s="4" t="s">
        <v>22</v>
      </c>
      <c r="G242" s="4" t="s">
        <v>23</v>
      </c>
      <c r="H242" s="4" t="s">
        <v>24</v>
      </c>
      <c r="I242" s="4" t="s">
        <v>25</v>
      </c>
      <c r="J242" s="5" t="s">
        <v>25</v>
      </c>
      <c r="K242" s="5" t="s">
        <v>1557</v>
      </c>
      <c r="L242" s="5" t="s">
        <v>1558</v>
      </c>
      <c r="M242" s="5" t="s">
        <v>1559</v>
      </c>
      <c r="N242" s="5" t="s">
        <v>1560</v>
      </c>
      <c r="O242" s="5" t="s">
        <v>1561</v>
      </c>
      <c r="P242" s="4" t="str">
        <f t="shared" si="0"/>
        <v>Outstanding</v>
      </c>
      <c r="Q242" s="13" t="s">
        <v>25</v>
      </c>
    </row>
    <row r="243" spans="1:17" ht="60" customHeight="1" x14ac:dyDescent="0.35">
      <c r="A243" s="11" t="s">
        <v>1562</v>
      </c>
      <c r="B243" s="2" t="s">
        <v>1563</v>
      </c>
      <c r="C243" s="1" t="s">
        <v>1564</v>
      </c>
      <c r="D243" s="3" t="s">
        <v>20</v>
      </c>
      <c r="E243" s="3" t="s">
        <v>320</v>
      </c>
      <c r="F243" s="4" t="s">
        <v>22</v>
      </c>
      <c r="G243" s="4" t="s">
        <v>23</v>
      </c>
      <c r="H243" s="4" t="s">
        <v>24</v>
      </c>
      <c r="I243" s="4" t="s">
        <v>25</v>
      </c>
      <c r="J243" s="5" t="s">
        <v>25</v>
      </c>
      <c r="K243" s="5" t="s">
        <v>1565</v>
      </c>
      <c r="L243" s="5" t="s">
        <v>1566</v>
      </c>
      <c r="M243" s="5" t="s">
        <v>98</v>
      </c>
      <c r="N243" s="5" t="s">
        <v>1567</v>
      </c>
      <c r="O243" s="5" t="s">
        <v>1568</v>
      </c>
      <c r="P243" s="4" t="str">
        <f t="shared" si="0"/>
        <v>Outstanding</v>
      </c>
      <c r="Q243" s="13" t="s">
        <v>25</v>
      </c>
    </row>
    <row r="244" spans="1:17" ht="60" customHeight="1" x14ac:dyDescent="0.35">
      <c r="A244" s="11" t="s">
        <v>1569</v>
      </c>
      <c r="B244" s="2" t="s">
        <v>1570</v>
      </c>
      <c r="C244" s="1" t="s">
        <v>1571</v>
      </c>
      <c r="D244" s="3" t="s">
        <v>20</v>
      </c>
      <c r="E244" s="3" t="s">
        <v>21</v>
      </c>
      <c r="F244" s="4" t="s">
        <v>22</v>
      </c>
      <c r="G244" s="4" t="s">
        <v>23</v>
      </c>
      <c r="H244" s="4" t="s">
        <v>24</v>
      </c>
      <c r="I244" s="4" t="s">
        <v>25</v>
      </c>
      <c r="J244" s="5" t="s">
        <v>25</v>
      </c>
      <c r="K244" s="5" t="s">
        <v>1572</v>
      </c>
      <c r="L244" s="5" t="s">
        <v>1573</v>
      </c>
      <c r="M244" s="5" t="s">
        <v>1574</v>
      </c>
      <c r="N244" s="5" t="s">
        <v>1575</v>
      </c>
      <c r="O244" s="5" t="s">
        <v>1576</v>
      </c>
      <c r="P244" s="4" t="str">
        <f t="shared" si="0"/>
        <v>Outstanding</v>
      </c>
      <c r="Q244" s="13" t="s">
        <v>25</v>
      </c>
    </row>
    <row r="245" spans="1:17" ht="60" customHeight="1" x14ac:dyDescent="0.35">
      <c r="A245" s="11" t="s">
        <v>1577</v>
      </c>
      <c r="B245" s="2" t="s">
        <v>1578</v>
      </c>
      <c r="C245" s="1" t="s">
        <v>1579</v>
      </c>
      <c r="D245" s="3" t="s">
        <v>20</v>
      </c>
      <c r="E245" s="3" t="s">
        <v>21</v>
      </c>
      <c r="F245" s="4" t="s">
        <v>22</v>
      </c>
      <c r="G245" s="4" t="s">
        <v>23</v>
      </c>
      <c r="H245" s="4" t="s">
        <v>24</v>
      </c>
      <c r="I245" s="4" t="s">
        <v>25</v>
      </c>
      <c r="J245" s="5" t="s">
        <v>25</v>
      </c>
      <c r="K245" s="5" t="s">
        <v>1580</v>
      </c>
      <c r="L245" s="5" t="s">
        <v>1581</v>
      </c>
      <c r="M245" s="5" t="s">
        <v>1582</v>
      </c>
      <c r="N245" s="5" t="s">
        <v>1583</v>
      </c>
      <c r="O245" s="5" t="s">
        <v>1584</v>
      </c>
      <c r="P245" s="4" t="str">
        <f t="shared" si="0"/>
        <v>Outstanding</v>
      </c>
      <c r="Q245" s="13" t="s">
        <v>25</v>
      </c>
    </row>
    <row r="246" spans="1:17" ht="60" customHeight="1" x14ac:dyDescent="0.35">
      <c r="A246" s="11" t="s">
        <v>1577</v>
      </c>
      <c r="B246" s="2" t="s">
        <v>1585</v>
      </c>
      <c r="C246" s="1" t="s">
        <v>1586</v>
      </c>
      <c r="D246" s="3" t="s">
        <v>20</v>
      </c>
      <c r="E246" s="3" t="s">
        <v>21</v>
      </c>
      <c r="F246" s="4" t="s">
        <v>22</v>
      </c>
      <c r="G246" s="4" t="s">
        <v>23</v>
      </c>
      <c r="H246" s="4" t="s">
        <v>24</v>
      </c>
      <c r="I246" s="4" t="s">
        <v>25</v>
      </c>
      <c r="J246" s="5" t="s">
        <v>25</v>
      </c>
      <c r="K246" s="5" t="s">
        <v>1587</v>
      </c>
      <c r="L246" s="5" t="s">
        <v>1588</v>
      </c>
      <c r="M246" s="5" t="s">
        <v>1589</v>
      </c>
      <c r="N246" s="5" t="s">
        <v>1590</v>
      </c>
      <c r="O246" s="5" t="s">
        <v>1591</v>
      </c>
      <c r="P246" s="4" t="str">
        <f t="shared" si="0"/>
        <v>Outstanding</v>
      </c>
      <c r="Q246" s="13" t="s">
        <v>25</v>
      </c>
    </row>
    <row r="247" spans="1:17" ht="60" customHeight="1" x14ac:dyDescent="0.35">
      <c r="A247" s="11" t="s">
        <v>1577</v>
      </c>
      <c r="B247" s="2" t="s">
        <v>1592</v>
      </c>
      <c r="C247" s="1" t="s">
        <v>1593</v>
      </c>
      <c r="D247" s="3" t="s">
        <v>20</v>
      </c>
      <c r="E247" s="3" t="s">
        <v>21</v>
      </c>
      <c r="F247" s="4" t="s">
        <v>22</v>
      </c>
      <c r="G247" s="4" t="s">
        <v>23</v>
      </c>
      <c r="H247" s="4" t="s">
        <v>24</v>
      </c>
      <c r="I247" s="4" t="s">
        <v>25</v>
      </c>
      <c r="J247" s="5" t="s">
        <v>25</v>
      </c>
      <c r="K247" s="5" t="s">
        <v>1594</v>
      </c>
      <c r="L247" s="5" t="s">
        <v>1595</v>
      </c>
      <c r="M247" s="5" t="s">
        <v>1596</v>
      </c>
      <c r="N247" s="5" t="s">
        <v>1597</v>
      </c>
      <c r="O247" s="5" t="s">
        <v>1598</v>
      </c>
      <c r="P247" s="4" t="str">
        <f t="shared" si="0"/>
        <v>Outstanding</v>
      </c>
      <c r="Q247" s="13" t="s">
        <v>25</v>
      </c>
    </row>
    <row r="248" spans="1:17" ht="60" customHeight="1" x14ac:dyDescent="0.35">
      <c r="A248" s="11" t="s">
        <v>1599</v>
      </c>
      <c r="B248" s="2" t="s">
        <v>1600</v>
      </c>
      <c r="C248" s="1" t="s">
        <v>1601</v>
      </c>
      <c r="D248" s="3" t="s">
        <v>20</v>
      </c>
      <c r="E248" s="3" t="s">
        <v>21</v>
      </c>
      <c r="F248" s="4" t="s">
        <v>22</v>
      </c>
      <c r="G248" s="4" t="s">
        <v>23</v>
      </c>
      <c r="H248" s="4" t="s">
        <v>24</v>
      </c>
      <c r="I248" s="4" t="s">
        <v>25</v>
      </c>
      <c r="J248" s="5" t="s">
        <v>25</v>
      </c>
      <c r="K248" s="5" t="s">
        <v>1602</v>
      </c>
      <c r="L248" s="5" t="s">
        <v>1603</v>
      </c>
      <c r="M248" s="5" t="s">
        <v>1604</v>
      </c>
      <c r="N248" s="5" t="s">
        <v>1605</v>
      </c>
      <c r="O248" s="5" t="s">
        <v>1606</v>
      </c>
      <c r="P248" s="4" t="str">
        <f t="shared" si="0"/>
        <v>Outstanding</v>
      </c>
      <c r="Q248" s="13" t="s">
        <v>25</v>
      </c>
    </row>
    <row r="249" spans="1:17" ht="60" customHeight="1" x14ac:dyDescent="0.35">
      <c r="A249" s="11" t="s">
        <v>1607</v>
      </c>
      <c r="B249" s="2" t="s">
        <v>1608</v>
      </c>
      <c r="C249" s="1" t="s">
        <v>1609</v>
      </c>
      <c r="D249" s="3" t="s">
        <v>20</v>
      </c>
      <c r="E249" s="3" t="s">
        <v>320</v>
      </c>
      <c r="F249" s="4" t="s">
        <v>22</v>
      </c>
      <c r="G249" s="4" t="s">
        <v>23</v>
      </c>
      <c r="H249" s="4" t="s">
        <v>24</v>
      </c>
      <c r="I249" s="4" t="s">
        <v>25</v>
      </c>
      <c r="J249" s="5" t="s">
        <v>25</v>
      </c>
      <c r="K249" s="5" t="s">
        <v>1610</v>
      </c>
      <c r="L249" s="5" t="s">
        <v>1611</v>
      </c>
      <c r="M249" s="5" t="s">
        <v>1612</v>
      </c>
      <c r="N249" s="5" t="s">
        <v>1613</v>
      </c>
      <c r="O249" s="5" t="s">
        <v>1614</v>
      </c>
      <c r="P249" s="4" t="str">
        <f t="shared" si="0"/>
        <v>Outstanding</v>
      </c>
      <c r="Q249" s="13" t="s">
        <v>25</v>
      </c>
    </row>
    <row r="250" spans="1:17" ht="60" customHeight="1" x14ac:dyDescent="0.35">
      <c r="A250" s="11" t="s">
        <v>1615</v>
      </c>
      <c r="B250" s="2" t="s">
        <v>1616</v>
      </c>
      <c r="C250" s="1" t="s">
        <v>1617</v>
      </c>
      <c r="D250" s="3" t="s">
        <v>20</v>
      </c>
      <c r="E250" s="3" t="s">
        <v>21</v>
      </c>
      <c r="F250" s="4" t="s">
        <v>22</v>
      </c>
      <c r="G250" s="4" t="s">
        <v>23</v>
      </c>
      <c r="H250" s="4" t="s">
        <v>24</v>
      </c>
      <c r="I250" s="4" t="s">
        <v>25</v>
      </c>
      <c r="J250" s="5" t="s">
        <v>25</v>
      </c>
      <c r="K250" s="5" t="s">
        <v>1618</v>
      </c>
      <c r="L250" s="5" t="s">
        <v>1619</v>
      </c>
      <c r="M250" s="5" t="s">
        <v>1620</v>
      </c>
      <c r="N250" s="5" t="s">
        <v>1621</v>
      </c>
      <c r="O250" s="5" t="s">
        <v>1622</v>
      </c>
      <c r="P250" s="4" t="str">
        <f t="shared" si="0"/>
        <v>Outstanding</v>
      </c>
      <c r="Q250" s="13" t="s">
        <v>25</v>
      </c>
    </row>
    <row r="251" spans="1:17" ht="60" customHeight="1" x14ac:dyDescent="0.35">
      <c r="A251" s="11" t="s">
        <v>1615</v>
      </c>
      <c r="B251" s="2" t="s">
        <v>1623</v>
      </c>
      <c r="C251" s="1" t="s">
        <v>1624</v>
      </c>
      <c r="D251" s="3" t="s">
        <v>20</v>
      </c>
      <c r="E251" s="3" t="s">
        <v>320</v>
      </c>
      <c r="F251" s="4" t="s">
        <v>22</v>
      </c>
      <c r="G251" s="4" t="s">
        <v>23</v>
      </c>
      <c r="H251" s="4" t="s">
        <v>24</v>
      </c>
      <c r="I251" s="4" t="s">
        <v>25</v>
      </c>
      <c r="J251" s="5" t="s">
        <v>25</v>
      </c>
      <c r="K251" s="5" t="s">
        <v>1625</v>
      </c>
      <c r="L251" s="5" t="s">
        <v>1626</v>
      </c>
      <c r="M251" s="5" t="s">
        <v>1627</v>
      </c>
      <c r="N251" s="5" t="s">
        <v>1628</v>
      </c>
      <c r="O251" s="5" t="s">
        <v>1629</v>
      </c>
      <c r="P251" s="4" t="str">
        <f t="shared" si="0"/>
        <v>Outstanding</v>
      </c>
      <c r="Q251" s="13" t="s">
        <v>25</v>
      </c>
    </row>
    <row r="252" spans="1:17" ht="60" customHeight="1" x14ac:dyDescent="0.35">
      <c r="A252" s="11" t="s">
        <v>1630</v>
      </c>
      <c r="B252" s="2" t="s">
        <v>1631</v>
      </c>
      <c r="C252" s="1" t="s">
        <v>1632</v>
      </c>
      <c r="D252" s="3" t="s">
        <v>20</v>
      </c>
      <c r="E252" s="3" t="s">
        <v>21</v>
      </c>
      <c r="F252" s="4" t="s">
        <v>22</v>
      </c>
      <c r="G252" s="4" t="s">
        <v>23</v>
      </c>
      <c r="H252" s="4" t="s">
        <v>24</v>
      </c>
      <c r="I252" s="4" t="s">
        <v>25</v>
      </c>
      <c r="J252" s="5" t="s">
        <v>25</v>
      </c>
      <c r="K252" s="5" t="s">
        <v>1633</v>
      </c>
      <c r="L252" s="5" t="s">
        <v>1634</v>
      </c>
      <c r="M252" s="5" t="s">
        <v>1635</v>
      </c>
      <c r="N252" s="5" t="s">
        <v>1636</v>
      </c>
      <c r="O252" s="5" t="s">
        <v>1637</v>
      </c>
      <c r="P252" s="4" t="str">
        <f t="shared" si="0"/>
        <v>Outstanding</v>
      </c>
      <c r="Q252" s="13" t="s">
        <v>25</v>
      </c>
    </row>
    <row r="253" spans="1:17" ht="60" customHeight="1" x14ac:dyDescent="0.35">
      <c r="A253" s="11" t="s">
        <v>1638</v>
      </c>
      <c r="B253" s="2" t="s">
        <v>1639</v>
      </c>
      <c r="C253" s="1" t="s">
        <v>1640</v>
      </c>
      <c r="D253" s="3" t="s">
        <v>20</v>
      </c>
      <c r="E253" s="3" t="s">
        <v>21</v>
      </c>
      <c r="F253" s="4" t="s">
        <v>22</v>
      </c>
      <c r="G253" s="4" t="s">
        <v>23</v>
      </c>
      <c r="H253" s="4" t="s">
        <v>24</v>
      </c>
      <c r="I253" s="4" t="s">
        <v>25</v>
      </c>
      <c r="J253" s="5" t="s">
        <v>25</v>
      </c>
      <c r="K253" s="5" t="s">
        <v>1641</v>
      </c>
      <c r="L253" s="5" t="s">
        <v>1642</v>
      </c>
      <c r="M253" s="5" t="s">
        <v>1643</v>
      </c>
      <c r="N253" s="5" t="s">
        <v>1644</v>
      </c>
      <c r="O253" s="5" t="s">
        <v>1645</v>
      </c>
      <c r="P253" s="4" t="str">
        <f t="shared" si="0"/>
        <v>Outstanding</v>
      </c>
      <c r="Q253" s="13" t="s">
        <v>25</v>
      </c>
    </row>
    <row r="254" spans="1:17" ht="60" customHeight="1" x14ac:dyDescent="0.35">
      <c r="A254" s="11" t="s">
        <v>1638</v>
      </c>
      <c r="B254" s="2" t="s">
        <v>1646</v>
      </c>
      <c r="C254" s="1" t="s">
        <v>1647</v>
      </c>
      <c r="D254" s="3" t="s">
        <v>20</v>
      </c>
      <c r="E254" s="3" t="s">
        <v>21</v>
      </c>
      <c r="F254" s="4" t="s">
        <v>22</v>
      </c>
      <c r="G254" s="4" t="s">
        <v>23</v>
      </c>
      <c r="H254" s="4" t="s">
        <v>24</v>
      </c>
      <c r="I254" s="4" t="s">
        <v>25</v>
      </c>
      <c r="J254" s="5" t="s">
        <v>25</v>
      </c>
      <c r="K254" s="5" t="s">
        <v>1648</v>
      </c>
      <c r="L254" s="5" t="s">
        <v>1649</v>
      </c>
      <c r="M254" s="5" t="s">
        <v>98</v>
      </c>
      <c r="N254" s="5" t="s">
        <v>1650</v>
      </c>
      <c r="O254" s="5" t="s">
        <v>1651</v>
      </c>
      <c r="P254" s="4" t="str">
        <f t="shared" si="0"/>
        <v>Outstanding</v>
      </c>
      <c r="Q254" s="13" t="s">
        <v>25</v>
      </c>
    </row>
    <row r="255" spans="1:17" ht="60" customHeight="1" x14ac:dyDescent="0.35">
      <c r="A255" s="11" t="s">
        <v>1652</v>
      </c>
      <c r="B255" s="2" t="s">
        <v>1653</v>
      </c>
      <c r="C255" s="1" t="s">
        <v>1654</v>
      </c>
      <c r="D255" s="3" t="s">
        <v>20</v>
      </c>
      <c r="E255" s="3" t="s">
        <v>21</v>
      </c>
      <c r="F255" s="4" t="s">
        <v>22</v>
      </c>
      <c r="G255" s="4" t="s">
        <v>23</v>
      </c>
      <c r="H255" s="4" t="s">
        <v>24</v>
      </c>
      <c r="I255" s="4" t="s">
        <v>25</v>
      </c>
      <c r="J255" s="5" t="s">
        <v>25</v>
      </c>
      <c r="K255" s="5" t="s">
        <v>1655</v>
      </c>
      <c r="L255" s="5" t="s">
        <v>1656</v>
      </c>
      <c r="M255" s="5" t="s">
        <v>1657</v>
      </c>
      <c r="N255" s="5" t="s">
        <v>1658</v>
      </c>
      <c r="O255" s="5" t="s">
        <v>1659</v>
      </c>
      <c r="P255" s="4" t="str">
        <f t="shared" si="0"/>
        <v>Outstanding</v>
      </c>
      <c r="Q255" s="13" t="s">
        <v>25</v>
      </c>
    </row>
    <row r="256" spans="1:17" ht="60" customHeight="1" x14ac:dyDescent="0.35">
      <c r="A256" s="11" t="s">
        <v>1652</v>
      </c>
      <c r="B256" s="2" t="s">
        <v>1660</v>
      </c>
      <c r="C256" s="1" t="s">
        <v>1661</v>
      </c>
      <c r="D256" s="3" t="s">
        <v>20</v>
      </c>
      <c r="E256" s="3" t="s">
        <v>320</v>
      </c>
      <c r="F256" s="4" t="s">
        <v>22</v>
      </c>
      <c r="G256" s="4" t="s">
        <v>23</v>
      </c>
      <c r="H256" s="4" t="s">
        <v>24</v>
      </c>
      <c r="I256" s="4" t="s">
        <v>25</v>
      </c>
      <c r="J256" s="5" t="s">
        <v>25</v>
      </c>
      <c r="K256" s="5" t="s">
        <v>1662</v>
      </c>
      <c r="L256" s="5" t="s">
        <v>1663</v>
      </c>
      <c r="M256" s="5" t="s">
        <v>1664</v>
      </c>
      <c r="N256" s="5" t="s">
        <v>1665</v>
      </c>
      <c r="O256" s="5" t="s">
        <v>1666</v>
      </c>
      <c r="P256" s="4" t="str">
        <f t="shared" si="0"/>
        <v>Outstanding</v>
      </c>
      <c r="Q256" s="13" t="s">
        <v>25</v>
      </c>
    </row>
    <row r="257" spans="1:17" ht="60" customHeight="1" x14ac:dyDescent="0.35">
      <c r="A257" s="11" t="s">
        <v>1652</v>
      </c>
      <c r="B257" s="2" t="s">
        <v>1667</v>
      </c>
      <c r="C257" s="1" t="s">
        <v>1668</v>
      </c>
      <c r="D257" s="3" t="s">
        <v>20</v>
      </c>
      <c r="E257" s="3" t="s">
        <v>21</v>
      </c>
      <c r="F257" s="4" t="s">
        <v>22</v>
      </c>
      <c r="G257" s="4" t="s">
        <v>23</v>
      </c>
      <c r="H257" s="4" t="s">
        <v>24</v>
      </c>
      <c r="I257" s="4" t="s">
        <v>25</v>
      </c>
      <c r="J257" s="5" t="s">
        <v>25</v>
      </c>
      <c r="K257" s="5" t="s">
        <v>1669</v>
      </c>
      <c r="L257" s="5" t="s">
        <v>1670</v>
      </c>
      <c r="M257" s="5" t="s">
        <v>1671</v>
      </c>
      <c r="N257" s="5" t="s">
        <v>1672</v>
      </c>
      <c r="O257" s="5" t="s">
        <v>1673</v>
      </c>
      <c r="P257" s="4" t="str">
        <f t="shared" ref="P257:P343" si="1">IF(OR(I257="Implemented",I257="Compensated"),"Resolved",IF(OR(I257="Risk Accepted",I257="N/A"),"Excluded",IF(I257="Testing","Testing","Outstanding")))</f>
        <v>Outstanding</v>
      </c>
      <c r="Q257" s="13" t="s">
        <v>25</v>
      </c>
    </row>
    <row r="258" spans="1:17" ht="60" customHeight="1" x14ac:dyDescent="0.35">
      <c r="A258" s="11" t="s">
        <v>1652</v>
      </c>
      <c r="B258" s="2" t="s">
        <v>1674</v>
      </c>
      <c r="C258" s="1" t="s">
        <v>1675</v>
      </c>
      <c r="D258" s="3" t="s">
        <v>20</v>
      </c>
      <c r="E258" s="3" t="s">
        <v>320</v>
      </c>
      <c r="F258" s="4" t="s">
        <v>22</v>
      </c>
      <c r="G258" s="4" t="s">
        <v>23</v>
      </c>
      <c r="H258" s="4" t="s">
        <v>24</v>
      </c>
      <c r="I258" s="4" t="s">
        <v>25</v>
      </c>
      <c r="J258" s="5" t="s">
        <v>25</v>
      </c>
      <c r="K258" s="5" t="s">
        <v>1676</v>
      </c>
      <c r="L258" s="5" t="s">
        <v>1677</v>
      </c>
      <c r="M258" s="5" t="s">
        <v>1678</v>
      </c>
      <c r="N258" s="5" t="s">
        <v>1679</v>
      </c>
      <c r="O258" s="5" t="s">
        <v>1680</v>
      </c>
      <c r="P258" s="4" t="str">
        <f t="shared" si="1"/>
        <v>Outstanding</v>
      </c>
      <c r="Q258" s="13" t="s">
        <v>25</v>
      </c>
    </row>
    <row r="259" spans="1:17" ht="60" customHeight="1" x14ac:dyDescent="0.35">
      <c r="A259" s="11" t="s">
        <v>1652</v>
      </c>
      <c r="B259" s="2" t="s">
        <v>1681</v>
      </c>
      <c r="C259" s="1" t="s">
        <v>1682</v>
      </c>
      <c r="D259" s="3" t="s">
        <v>20</v>
      </c>
      <c r="E259" s="3" t="s">
        <v>320</v>
      </c>
      <c r="F259" s="4" t="s">
        <v>22</v>
      </c>
      <c r="G259" s="4" t="s">
        <v>23</v>
      </c>
      <c r="H259" s="4" t="s">
        <v>24</v>
      </c>
      <c r="I259" s="4" t="s">
        <v>25</v>
      </c>
      <c r="J259" s="5" t="s">
        <v>25</v>
      </c>
      <c r="K259" s="5" t="s">
        <v>1683</v>
      </c>
      <c r="L259" s="5" t="s">
        <v>1684</v>
      </c>
      <c r="M259" s="5" t="s">
        <v>1685</v>
      </c>
      <c r="N259" s="5" t="s">
        <v>1686</v>
      </c>
      <c r="O259" s="5" t="s">
        <v>1687</v>
      </c>
      <c r="P259" s="4" t="str">
        <f t="shared" si="1"/>
        <v>Outstanding</v>
      </c>
      <c r="Q259" s="13" t="s">
        <v>25</v>
      </c>
    </row>
    <row r="260" spans="1:17" ht="60" customHeight="1" x14ac:dyDescent="0.35">
      <c r="A260" s="11" t="s">
        <v>1652</v>
      </c>
      <c r="B260" s="2" t="s">
        <v>1688</v>
      </c>
      <c r="C260" s="1" t="s">
        <v>1689</v>
      </c>
      <c r="D260" s="3" t="s">
        <v>20</v>
      </c>
      <c r="E260" s="3" t="s">
        <v>320</v>
      </c>
      <c r="F260" s="4" t="s">
        <v>22</v>
      </c>
      <c r="G260" s="4" t="s">
        <v>23</v>
      </c>
      <c r="H260" s="4" t="s">
        <v>24</v>
      </c>
      <c r="I260" s="4" t="s">
        <v>25</v>
      </c>
      <c r="J260" s="5" t="s">
        <v>25</v>
      </c>
      <c r="K260" s="5" t="s">
        <v>1690</v>
      </c>
      <c r="L260" s="5" t="s">
        <v>1691</v>
      </c>
      <c r="M260" s="5" t="s">
        <v>1692</v>
      </c>
      <c r="N260" s="5" t="s">
        <v>1693</v>
      </c>
      <c r="O260" s="5" t="s">
        <v>1694</v>
      </c>
      <c r="P260" s="4" t="str">
        <f t="shared" si="1"/>
        <v>Outstanding</v>
      </c>
      <c r="Q260" s="13" t="s">
        <v>25</v>
      </c>
    </row>
    <row r="261" spans="1:17" ht="60" customHeight="1" x14ac:dyDescent="0.35">
      <c r="A261" s="11" t="s">
        <v>1695</v>
      </c>
      <c r="B261" s="2" t="s">
        <v>1696</v>
      </c>
      <c r="C261" s="1" t="s">
        <v>1697</v>
      </c>
      <c r="D261" s="3" t="s">
        <v>20</v>
      </c>
      <c r="E261" s="3" t="s">
        <v>320</v>
      </c>
      <c r="F261" s="4" t="s">
        <v>22</v>
      </c>
      <c r="G261" s="4" t="s">
        <v>23</v>
      </c>
      <c r="H261" s="4" t="s">
        <v>24</v>
      </c>
      <c r="I261" s="4" t="s">
        <v>25</v>
      </c>
      <c r="J261" s="5" t="s">
        <v>25</v>
      </c>
      <c r="K261" s="5" t="s">
        <v>1698</v>
      </c>
      <c r="L261" s="5" t="s">
        <v>1699</v>
      </c>
      <c r="M261" s="5" t="s">
        <v>1700</v>
      </c>
      <c r="N261" s="5" t="s">
        <v>1701</v>
      </c>
      <c r="O261" s="5" t="s">
        <v>1702</v>
      </c>
      <c r="P261" s="4" t="str">
        <f t="shared" si="1"/>
        <v>Outstanding</v>
      </c>
      <c r="Q261" s="13" t="s">
        <v>25</v>
      </c>
    </row>
    <row r="262" spans="1:17" ht="60" customHeight="1" x14ac:dyDescent="0.35">
      <c r="A262" s="11" t="s">
        <v>1695</v>
      </c>
      <c r="B262" s="2" t="s">
        <v>1703</v>
      </c>
      <c r="C262" s="1" t="s">
        <v>1704</v>
      </c>
      <c r="D262" s="3" t="s">
        <v>20</v>
      </c>
      <c r="E262" s="3" t="s">
        <v>21</v>
      </c>
      <c r="F262" s="4" t="s">
        <v>22</v>
      </c>
      <c r="G262" s="4" t="s">
        <v>23</v>
      </c>
      <c r="H262" s="4" t="s">
        <v>24</v>
      </c>
      <c r="I262" s="4" t="s">
        <v>25</v>
      </c>
      <c r="J262" s="5" t="s">
        <v>25</v>
      </c>
      <c r="K262" s="5" t="s">
        <v>1705</v>
      </c>
      <c r="L262" s="5" t="s">
        <v>1706</v>
      </c>
      <c r="M262" s="5" t="s">
        <v>1707</v>
      </c>
      <c r="N262" s="5" t="s">
        <v>1708</v>
      </c>
      <c r="O262" s="5" t="s">
        <v>1709</v>
      </c>
      <c r="P262" s="4" t="str">
        <f t="shared" si="1"/>
        <v>Outstanding</v>
      </c>
      <c r="Q262" s="13" t="s">
        <v>25</v>
      </c>
    </row>
    <row r="263" spans="1:17" ht="60" customHeight="1" x14ac:dyDescent="0.35">
      <c r="A263" s="11" t="s">
        <v>1695</v>
      </c>
      <c r="B263" s="2" t="s">
        <v>1710</v>
      </c>
      <c r="C263" s="1" t="s">
        <v>1711</v>
      </c>
      <c r="D263" s="3" t="s">
        <v>20</v>
      </c>
      <c r="E263" s="3" t="s">
        <v>21</v>
      </c>
      <c r="F263" s="4" t="s">
        <v>22</v>
      </c>
      <c r="G263" s="4" t="s">
        <v>23</v>
      </c>
      <c r="H263" s="4" t="s">
        <v>24</v>
      </c>
      <c r="I263" s="4" t="s">
        <v>25</v>
      </c>
      <c r="J263" s="5" t="s">
        <v>25</v>
      </c>
      <c r="K263" s="5" t="s">
        <v>1712</v>
      </c>
      <c r="L263" s="5" t="s">
        <v>1713</v>
      </c>
      <c r="M263" s="5" t="s">
        <v>1714</v>
      </c>
      <c r="N263" s="5" t="s">
        <v>1715</v>
      </c>
      <c r="O263" s="5" t="s">
        <v>1716</v>
      </c>
      <c r="P263" s="4" t="str">
        <f t="shared" si="1"/>
        <v>Outstanding</v>
      </c>
      <c r="Q263" s="13" t="s">
        <v>25</v>
      </c>
    </row>
    <row r="264" spans="1:17" ht="60" customHeight="1" x14ac:dyDescent="0.35">
      <c r="A264" s="11" t="s">
        <v>1695</v>
      </c>
      <c r="B264" s="2" t="s">
        <v>1717</v>
      </c>
      <c r="C264" s="1" t="s">
        <v>1718</v>
      </c>
      <c r="D264" s="3" t="s">
        <v>20</v>
      </c>
      <c r="E264" s="3" t="s">
        <v>21</v>
      </c>
      <c r="F264" s="4" t="s">
        <v>22</v>
      </c>
      <c r="G264" s="4" t="s">
        <v>23</v>
      </c>
      <c r="H264" s="4" t="s">
        <v>24</v>
      </c>
      <c r="I264" s="4" t="s">
        <v>25</v>
      </c>
      <c r="J264" s="5" t="s">
        <v>25</v>
      </c>
      <c r="K264" s="5" t="s">
        <v>1719</v>
      </c>
      <c r="L264" s="5" t="s">
        <v>1720</v>
      </c>
      <c r="M264" s="5" t="s">
        <v>1721</v>
      </c>
      <c r="N264" s="5" t="s">
        <v>1722</v>
      </c>
      <c r="O264" s="5" t="s">
        <v>1723</v>
      </c>
      <c r="P264" s="4" t="str">
        <f t="shared" si="1"/>
        <v>Outstanding</v>
      </c>
      <c r="Q264" s="13" t="s">
        <v>25</v>
      </c>
    </row>
    <row r="265" spans="1:17" ht="60" customHeight="1" x14ac:dyDescent="0.35">
      <c r="A265" s="11" t="s">
        <v>1695</v>
      </c>
      <c r="B265" s="2" t="s">
        <v>1724</v>
      </c>
      <c r="C265" s="1" t="s">
        <v>1725</v>
      </c>
      <c r="D265" s="3" t="s">
        <v>20</v>
      </c>
      <c r="E265" s="3" t="s">
        <v>21</v>
      </c>
      <c r="F265" s="4" t="s">
        <v>22</v>
      </c>
      <c r="G265" s="4" t="s">
        <v>23</v>
      </c>
      <c r="H265" s="4" t="s">
        <v>24</v>
      </c>
      <c r="I265" s="4" t="s">
        <v>25</v>
      </c>
      <c r="J265" s="5" t="s">
        <v>25</v>
      </c>
      <c r="K265" s="5" t="s">
        <v>1726</v>
      </c>
      <c r="L265" s="5" t="s">
        <v>1727</v>
      </c>
      <c r="M265" s="5" t="s">
        <v>1728</v>
      </c>
      <c r="N265" s="5" t="s">
        <v>1729</v>
      </c>
      <c r="O265" s="5" t="s">
        <v>1730</v>
      </c>
      <c r="P265" s="4" t="str">
        <f t="shared" si="1"/>
        <v>Outstanding</v>
      </c>
      <c r="Q265" s="13" t="s">
        <v>25</v>
      </c>
    </row>
    <row r="266" spans="1:17" ht="60" customHeight="1" x14ac:dyDescent="0.35">
      <c r="A266" s="11" t="s">
        <v>1695</v>
      </c>
      <c r="B266" s="2" t="s">
        <v>1731</v>
      </c>
      <c r="C266" s="1" t="s">
        <v>1732</v>
      </c>
      <c r="D266" s="3" t="s">
        <v>20</v>
      </c>
      <c r="E266" s="3" t="s">
        <v>21</v>
      </c>
      <c r="F266" s="4" t="s">
        <v>22</v>
      </c>
      <c r="G266" s="4" t="s">
        <v>23</v>
      </c>
      <c r="H266" s="4" t="s">
        <v>24</v>
      </c>
      <c r="I266" s="4" t="s">
        <v>25</v>
      </c>
      <c r="J266" s="5" t="s">
        <v>25</v>
      </c>
      <c r="K266" s="5" t="s">
        <v>1733</v>
      </c>
      <c r="L266" s="5" t="s">
        <v>1734</v>
      </c>
      <c r="M266" s="5" t="s">
        <v>1735</v>
      </c>
      <c r="N266" s="5" t="s">
        <v>1736</v>
      </c>
      <c r="O266" s="5" t="s">
        <v>1737</v>
      </c>
      <c r="P266" s="4" t="str">
        <f t="shared" si="1"/>
        <v>Outstanding</v>
      </c>
      <c r="Q266" s="13" t="s">
        <v>25</v>
      </c>
    </row>
    <row r="267" spans="1:17" ht="60" customHeight="1" x14ac:dyDescent="0.35">
      <c r="A267" s="11" t="s">
        <v>1695</v>
      </c>
      <c r="B267" s="2" t="s">
        <v>1738</v>
      </c>
      <c r="C267" s="1" t="s">
        <v>1739</v>
      </c>
      <c r="D267" s="3" t="s">
        <v>20</v>
      </c>
      <c r="E267" s="3" t="s">
        <v>320</v>
      </c>
      <c r="F267" s="4" t="s">
        <v>22</v>
      </c>
      <c r="G267" s="4" t="s">
        <v>23</v>
      </c>
      <c r="H267" s="4" t="s">
        <v>24</v>
      </c>
      <c r="I267" s="4" t="s">
        <v>25</v>
      </c>
      <c r="J267" s="5" t="s">
        <v>25</v>
      </c>
      <c r="K267" s="5" t="s">
        <v>1740</v>
      </c>
      <c r="L267" s="5" t="s">
        <v>1741</v>
      </c>
      <c r="M267" s="5" t="s">
        <v>1742</v>
      </c>
      <c r="N267" s="5" t="s">
        <v>1743</v>
      </c>
      <c r="O267" s="5" t="s">
        <v>1744</v>
      </c>
      <c r="P267" s="4" t="str">
        <f t="shared" si="1"/>
        <v>Outstanding</v>
      </c>
      <c r="Q267" s="13" t="s">
        <v>25</v>
      </c>
    </row>
    <row r="268" spans="1:17" ht="60" customHeight="1" x14ac:dyDescent="0.35">
      <c r="A268" s="11" t="s">
        <v>1745</v>
      </c>
      <c r="B268" s="2" t="s">
        <v>1746</v>
      </c>
      <c r="C268" s="1" t="s">
        <v>1747</v>
      </c>
      <c r="D268" s="3" t="s">
        <v>20</v>
      </c>
      <c r="E268" s="3" t="s">
        <v>21</v>
      </c>
      <c r="F268" s="4" t="s">
        <v>22</v>
      </c>
      <c r="G268" s="4" t="s">
        <v>23</v>
      </c>
      <c r="H268" s="4" t="s">
        <v>24</v>
      </c>
      <c r="I268" s="4" t="s">
        <v>25</v>
      </c>
      <c r="J268" s="5" t="s">
        <v>25</v>
      </c>
      <c r="K268" s="5" t="s">
        <v>1748</v>
      </c>
      <c r="L268" s="5" t="s">
        <v>1749</v>
      </c>
      <c r="M268" s="5" t="s">
        <v>98</v>
      </c>
      <c r="N268" s="5" t="s">
        <v>1750</v>
      </c>
      <c r="O268" s="5" t="s">
        <v>1751</v>
      </c>
      <c r="P268" s="4" t="str">
        <f t="shared" si="1"/>
        <v>Outstanding</v>
      </c>
      <c r="Q268" s="13" t="s">
        <v>25</v>
      </c>
    </row>
    <row r="269" spans="1:17" ht="60" customHeight="1" x14ac:dyDescent="0.35">
      <c r="A269" s="11" t="s">
        <v>1745</v>
      </c>
      <c r="B269" s="2" t="s">
        <v>1752</v>
      </c>
      <c r="C269" s="1" t="s">
        <v>1753</v>
      </c>
      <c r="D269" s="3" t="s">
        <v>20</v>
      </c>
      <c r="E269" s="3" t="s">
        <v>21</v>
      </c>
      <c r="F269" s="4" t="s">
        <v>22</v>
      </c>
      <c r="G269" s="4" t="s">
        <v>23</v>
      </c>
      <c r="H269" s="4" t="s">
        <v>24</v>
      </c>
      <c r="I269" s="4" t="s">
        <v>25</v>
      </c>
      <c r="J269" s="5" t="s">
        <v>25</v>
      </c>
      <c r="K269" s="5" t="s">
        <v>1754</v>
      </c>
      <c r="L269" s="5" t="s">
        <v>1755</v>
      </c>
      <c r="M269" s="5" t="s">
        <v>1756</v>
      </c>
      <c r="N269" s="5" t="s">
        <v>1757</v>
      </c>
      <c r="O269" s="5" t="s">
        <v>1758</v>
      </c>
      <c r="P269" s="4" t="str">
        <f t="shared" si="1"/>
        <v>Outstanding</v>
      </c>
      <c r="Q269" s="13" t="s">
        <v>25</v>
      </c>
    </row>
    <row r="270" spans="1:17" ht="60" customHeight="1" x14ac:dyDescent="0.35">
      <c r="A270" s="11" t="s">
        <v>1759</v>
      </c>
      <c r="B270" s="2" t="s">
        <v>1760</v>
      </c>
      <c r="C270" s="1" t="s">
        <v>1761</v>
      </c>
      <c r="D270" s="3" t="s">
        <v>20</v>
      </c>
      <c r="E270" s="3" t="s">
        <v>21</v>
      </c>
      <c r="F270" s="4" t="s">
        <v>22</v>
      </c>
      <c r="G270" s="4" t="s">
        <v>23</v>
      </c>
      <c r="H270" s="4" t="s">
        <v>24</v>
      </c>
      <c r="I270" s="4" t="s">
        <v>25</v>
      </c>
      <c r="J270" s="5" t="s">
        <v>25</v>
      </c>
      <c r="K270" s="5" t="s">
        <v>1762</v>
      </c>
      <c r="L270" s="5" t="s">
        <v>1749</v>
      </c>
      <c r="M270" s="5" t="s">
        <v>98</v>
      </c>
      <c r="N270" s="5" t="s">
        <v>1763</v>
      </c>
      <c r="O270" s="5" t="s">
        <v>1751</v>
      </c>
      <c r="P270" s="4" t="str">
        <f t="shared" si="1"/>
        <v>Outstanding</v>
      </c>
      <c r="Q270" s="13" t="s">
        <v>25</v>
      </c>
    </row>
    <row r="271" spans="1:17" ht="60" customHeight="1" x14ac:dyDescent="0.35">
      <c r="A271" s="11" t="s">
        <v>1759</v>
      </c>
      <c r="B271" s="2" t="s">
        <v>1764</v>
      </c>
      <c r="C271" s="1" t="s">
        <v>1765</v>
      </c>
      <c r="D271" s="3" t="s">
        <v>20</v>
      </c>
      <c r="E271" s="3" t="s">
        <v>21</v>
      </c>
      <c r="F271" s="4" t="s">
        <v>22</v>
      </c>
      <c r="G271" s="4" t="s">
        <v>23</v>
      </c>
      <c r="H271" s="4" t="s">
        <v>24</v>
      </c>
      <c r="I271" s="4" t="s">
        <v>25</v>
      </c>
      <c r="J271" s="5" t="s">
        <v>25</v>
      </c>
      <c r="K271" s="5" t="s">
        <v>1766</v>
      </c>
      <c r="L271" s="5" t="s">
        <v>1767</v>
      </c>
      <c r="M271" s="5" t="s">
        <v>1756</v>
      </c>
      <c r="N271" s="5" t="s">
        <v>1768</v>
      </c>
      <c r="O271" s="5" t="s">
        <v>1758</v>
      </c>
      <c r="P271" s="4" t="str">
        <f t="shared" si="1"/>
        <v>Outstanding</v>
      </c>
      <c r="Q271" s="13" t="s">
        <v>25</v>
      </c>
    </row>
    <row r="272" spans="1:17" ht="60" customHeight="1" x14ac:dyDescent="0.35">
      <c r="A272" s="11" t="s">
        <v>1769</v>
      </c>
      <c r="B272" s="2" t="s">
        <v>1770</v>
      </c>
      <c r="C272" s="1" t="s">
        <v>1771</v>
      </c>
      <c r="D272" s="3" t="s">
        <v>20</v>
      </c>
      <c r="E272" s="3" t="s">
        <v>21</v>
      </c>
      <c r="F272" s="4" t="s">
        <v>22</v>
      </c>
      <c r="G272" s="4" t="s">
        <v>23</v>
      </c>
      <c r="H272" s="4" t="s">
        <v>24</v>
      </c>
      <c r="I272" s="4" t="s">
        <v>25</v>
      </c>
      <c r="J272" s="5" t="s">
        <v>25</v>
      </c>
      <c r="K272" s="5" t="s">
        <v>1772</v>
      </c>
      <c r="L272" s="5" t="s">
        <v>1749</v>
      </c>
      <c r="M272" s="5" t="s">
        <v>98</v>
      </c>
      <c r="N272" s="5" t="s">
        <v>1773</v>
      </c>
      <c r="O272" s="5" t="s">
        <v>1751</v>
      </c>
      <c r="P272" s="4" t="str">
        <f t="shared" si="1"/>
        <v>Outstanding</v>
      </c>
      <c r="Q272" s="13" t="s">
        <v>25</v>
      </c>
    </row>
    <row r="273" spans="1:17" ht="60" customHeight="1" x14ac:dyDescent="0.35">
      <c r="A273" s="11" t="s">
        <v>1769</v>
      </c>
      <c r="B273" s="2" t="s">
        <v>1774</v>
      </c>
      <c r="C273" s="1" t="s">
        <v>1775</v>
      </c>
      <c r="D273" s="3" t="s">
        <v>20</v>
      </c>
      <c r="E273" s="3" t="s">
        <v>21</v>
      </c>
      <c r="F273" s="4" t="s">
        <v>22</v>
      </c>
      <c r="G273" s="4" t="s">
        <v>23</v>
      </c>
      <c r="H273" s="4" t="s">
        <v>24</v>
      </c>
      <c r="I273" s="4" t="s">
        <v>25</v>
      </c>
      <c r="J273" s="5" t="s">
        <v>25</v>
      </c>
      <c r="K273" s="5" t="s">
        <v>1776</v>
      </c>
      <c r="L273" s="5" t="s">
        <v>1755</v>
      </c>
      <c r="M273" s="5" t="s">
        <v>1756</v>
      </c>
      <c r="N273" s="5" t="s">
        <v>1777</v>
      </c>
      <c r="O273" s="5" t="s">
        <v>1758</v>
      </c>
      <c r="P273" s="4" t="str">
        <f t="shared" si="1"/>
        <v>Outstanding</v>
      </c>
      <c r="Q273" s="13" t="s">
        <v>25</v>
      </c>
    </row>
    <row r="274" spans="1:17" ht="60" customHeight="1" x14ac:dyDescent="0.35">
      <c r="A274" s="11" t="s">
        <v>854</v>
      </c>
      <c r="B274" s="2" t="s">
        <v>1778</v>
      </c>
      <c r="C274" s="1" t="s">
        <v>1779</v>
      </c>
      <c r="D274" s="3" t="s">
        <v>20</v>
      </c>
      <c r="E274" s="3" t="s">
        <v>21</v>
      </c>
      <c r="F274" s="4" t="s">
        <v>22</v>
      </c>
      <c r="G274" s="4" t="s">
        <v>23</v>
      </c>
      <c r="H274" s="4" t="s">
        <v>24</v>
      </c>
      <c r="I274" s="4" t="s">
        <v>25</v>
      </c>
      <c r="J274" s="5" t="s">
        <v>25</v>
      </c>
      <c r="K274" s="5" t="s">
        <v>1780</v>
      </c>
      <c r="L274" s="5" t="s">
        <v>1749</v>
      </c>
      <c r="M274" s="5" t="s">
        <v>98</v>
      </c>
      <c r="N274" s="5" t="s">
        <v>1781</v>
      </c>
      <c r="O274" s="5" t="s">
        <v>1751</v>
      </c>
      <c r="P274" s="4" t="str">
        <f t="shared" si="1"/>
        <v>Outstanding</v>
      </c>
      <c r="Q274" s="13" t="s">
        <v>25</v>
      </c>
    </row>
    <row r="275" spans="1:17" ht="60" customHeight="1" x14ac:dyDescent="0.35">
      <c r="A275" s="11" t="s">
        <v>854</v>
      </c>
      <c r="B275" s="2" t="s">
        <v>1782</v>
      </c>
      <c r="C275" s="1" t="s">
        <v>1783</v>
      </c>
      <c r="D275" s="3" t="s">
        <v>20</v>
      </c>
      <c r="E275" s="3" t="s">
        <v>21</v>
      </c>
      <c r="F275" s="4" t="s">
        <v>22</v>
      </c>
      <c r="G275" s="4" t="s">
        <v>23</v>
      </c>
      <c r="H275" s="4" t="s">
        <v>24</v>
      </c>
      <c r="I275" s="4" t="s">
        <v>25</v>
      </c>
      <c r="J275" s="5" t="s">
        <v>25</v>
      </c>
      <c r="K275" s="5" t="s">
        <v>1784</v>
      </c>
      <c r="L275" s="5" t="s">
        <v>1755</v>
      </c>
      <c r="M275" s="5" t="s">
        <v>1756</v>
      </c>
      <c r="N275" s="5" t="s">
        <v>1785</v>
      </c>
      <c r="O275" s="5" t="s">
        <v>1758</v>
      </c>
      <c r="P275" s="4" t="str">
        <f t="shared" si="1"/>
        <v>Outstanding</v>
      </c>
      <c r="Q275" s="13" t="s">
        <v>25</v>
      </c>
    </row>
    <row r="276" spans="1:17" ht="60" customHeight="1" x14ac:dyDescent="0.35">
      <c r="A276" s="11" t="s">
        <v>1786</v>
      </c>
      <c r="B276" s="2" t="s">
        <v>1787</v>
      </c>
      <c r="C276" s="1" t="s">
        <v>1788</v>
      </c>
      <c r="D276" s="3" t="s">
        <v>20</v>
      </c>
      <c r="E276" s="3" t="s">
        <v>21</v>
      </c>
      <c r="F276" s="4" t="s">
        <v>22</v>
      </c>
      <c r="G276" s="4" t="s">
        <v>23</v>
      </c>
      <c r="H276" s="4" t="s">
        <v>24</v>
      </c>
      <c r="I276" s="4" t="s">
        <v>25</v>
      </c>
      <c r="J276" s="5" t="s">
        <v>25</v>
      </c>
      <c r="K276" s="5" t="s">
        <v>1789</v>
      </c>
      <c r="L276" s="5" t="s">
        <v>1790</v>
      </c>
      <c r="M276" s="5" t="s">
        <v>98</v>
      </c>
      <c r="N276" s="5" t="s">
        <v>1791</v>
      </c>
      <c r="O276" s="5" t="s">
        <v>1792</v>
      </c>
      <c r="P276" s="4" t="str">
        <f t="shared" si="1"/>
        <v>Outstanding</v>
      </c>
      <c r="Q276" s="13" t="s">
        <v>25</v>
      </c>
    </row>
    <row r="277" spans="1:17" ht="60" customHeight="1" x14ac:dyDescent="0.35">
      <c r="A277" s="11" t="s">
        <v>1786</v>
      </c>
      <c r="B277" s="2" t="s">
        <v>1793</v>
      </c>
      <c r="C277" s="1" t="s">
        <v>1794</v>
      </c>
      <c r="D277" s="3" t="s">
        <v>20</v>
      </c>
      <c r="E277" s="3" t="s">
        <v>21</v>
      </c>
      <c r="F277" s="4" t="s">
        <v>22</v>
      </c>
      <c r="G277" s="4" t="s">
        <v>23</v>
      </c>
      <c r="H277" s="4" t="s">
        <v>24</v>
      </c>
      <c r="I277" s="4" t="s">
        <v>25</v>
      </c>
      <c r="J277" s="5" t="s">
        <v>25</v>
      </c>
      <c r="K277" s="5" t="s">
        <v>1795</v>
      </c>
      <c r="L277" s="5" t="s">
        <v>1796</v>
      </c>
      <c r="M277" s="5" t="s">
        <v>98</v>
      </c>
      <c r="N277" s="5" t="s">
        <v>1797</v>
      </c>
      <c r="O277" s="5" t="s">
        <v>1798</v>
      </c>
      <c r="P277" s="4" t="str">
        <f t="shared" si="1"/>
        <v>Outstanding</v>
      </c>
      <c r="Q277" s="13" t="s">
        <v>25</v>
      </c>
    </row>
    <row r="278" spans="1:17" ht="60" customHeight="1" x14ac:dyDescent="0.35">
      <c r="A278" s="11" t="s">
        <v>1786</v>
      </c>
      <c r="B278" s="2" t="s">
        <v>1799</v>
      </c>
      <c r="C278" s="1" t="s">
        <v>1800</v>
      </c>
      <c r="D278" s="3" t="s">
        <v>20</v>
      </c>
      <c r="E278" s="3" t="s">
        <v>21</v>
      </c>
      <c r="F278" s="4" t="s">
        <v>22</v>
      </c>
      <c r="G278" s="4" t="s">
        <v>23</v>
      </c>
      <c r="H278" s="4" t="s">
        <v>24</v>
      </c>
      <c r="I278" s="4" t="s">
        <v>25</v>
      </c>
      <c r="J278" s="5" t="s">
        <v>25</v>
      </c>
      <c r="K278" s="5" t="s">
        <v>1801</v>
      </c>
      <c r="L278" s="5" t="s">
        <v>1802</v>
      </c>
      <c r="M278" s="5" t="s">
        <v>98</v>
      </c>
      <c r="N278" s="5" t="s">
        <v>1803</v>
      </c>
      <c r="O278" s="5" t="s">
        <v>1804</v>
      </c>
      <c r="P278" s="4" t="str">
        <f t="shared" si="1"/>
        <v>Outstanding</v>
      </c>
      <c r="Q278" s="13" t="s">
        <v>25</v>
      </c>
    </row>
    <row r="279" spans="1:17" ht="60" customHeight="1" x14ac:dyDescent="0.35">
      <c r="A279" s="11" t="s">
        <v>1786</v>
      </c>
      <c r="B279" s="2" t="s">
        <v>1805</v>
      </c>
      <c r="C279" s="1" t="s">
        <v>1806</v>
      </c>
      <c r="D279" s="3" t="s">
        <v>20</v>
      </c>
      <c r="E279" s="3" t="s">
        <v>21</v>
      </c>
      <c r="F279" s="4" t="s">
        <v>22</v>
      </c>
      <c r="G279" s="4" t="s">
        <v>23</v>
      </c>
      <c r="H279" s="4" t="s">
        <v>24</v>
      </c>
      <c r="I279" s="4" t="s">
        <v>25</v>
      </c>
      <c r="J279" s="5" t="s">
        <v>25</v>
      </c>
      <c r="K279" s="5" t="s">
        <v>1807</v>
      </c>
      <c r="L279" s="5" t="s">
        <v>1808</v>
      </c>
      <c r="M279" s="5" t="s">
        <v>98</v>
      </c>
      <c r="N279" s="5" t="s">
        <v>1809</v>
      </c>
      <c r="O279" s="5" t="s">
        <v>1810</v>
      </c>
      <c r="P279" s="4" t="str">
        <f t="shared" si="1"/>
        <v>Outstanding</v>
      </c>
      <c r="Q279" s="13" t="s">
        <v>25</v>
      </c>
    </row>
    <row r="280" spans="1:17" ht="60" customHeight="1" x14ac:dyDescent="0.35">
      <c r="A280" s="11" t="s">
        <v>1811</v>
      </c>
      <c r="B280" s="2" t="s">
        <v>1812</v>
      </c>
      <c r="C280" s="1" t="s">
        <v>1813</v>
      </c>
      <c r="D280" s="3" t="s">
        <v>20</v>
      </c>
      <c r="E280" s="3" t="s">
        <v>320</v>
      </c>
      <c r="F280" s="4" t="s">
        <v>22</v>
      </c>
      <c r="G280" s="4" t="s">
        <v>23</v>
      </c>
      <c r="H280" s="4" t="s">
        <v>24</v>
      </c>
      <c r="I280" s="4" t="s">
        <v>25</v>
      </c>
      <c r="J280" s="5" t="s">
        <v>25</v>
      </c>
      <c r="K280" s="5" t="s">
        <v>1814</v>
      </c>
      <c r="L280" s="5" t="s">
        <v>1815</v>
      </c>
      <c r="M280" s="5" t="s">
        <v>1816</v>
      </c>
      <c r="N280" s="5" t="s">
        <v>1817</v>
      </c>
      <c r="O280" s="5" t="s">
        <v>1818</v>
      </c>
      <c r="P280" s="4" t="str">
        <f t="shared" si="1"/>
        <v>Outstanding</v>
      </c>
      <c r="Q280" s="13" t="s">
        <v>25</v>
      </c>
    </row>
    <row r="281" spans="1:17" ht="60" customHeight="1" x14ac:dyDescent="0.35">
      <c r="A281" s="11" t="s">
        <v>1819</v>
      </c>
      <c r="B281" s="2" t="s">
        <v>1820</v>
      </c>
      <c r="C281" s="1" t="s">
        <v>1821</v>
      </c>
      <c r="D281" s="3" t="s">
        <v>20</v>
      </c>
      <c r="E281" s="3" t="s">
        <v>320</v>
      </c>
      <c r="F281" s="4" t="s">
        <v>22</v>
      </c>
      <c r="G281" s="4" t="s">
        <v>23</v>
      </c>
      <c r="H281" s="4" t="s">
        <v>24</v>
      </c>
      <c r="I281" s="4" t="s">
        <v>25</v>
      </c>
      <c r="J281" s="5" t="s">
        <v>25</v>
      </c>
      <c r="K281" s="5" t="s">
        <v>1822</v>
      </c>
      <c r="L281" s="5" t="s">
        <v>1823</v>
      </c>
      <c r="M281" s="5" t="s">
        <v>1824</v>
      </c>
      <c r="N281" s="5" t="s">
        <v>1825</v>
      </c>
      <c r="O281" s="5" t="s">
        <v>1826</v>
      </c>
      <c r="P281" s="4" t="str">
        <f t="shared" si="1"/>
        <v>Outstanding</v>
      </c>
      <c r="Q281" s="13" t="s">
        <v>25</v>
      </c>
    </row>
    <row r="282" spans="1:17" ht="60" customHeight="1" x14ac:dyDescent="0.35">
      <c r="A282" s="11" t="s">
        <v>1827</v>
      </c>
      <c r="B282" s="2" t="s">
        <v>1828</v>
      </c>
      <c r="C282" s="1" t="s">
        <v>1829</v>
      </c>
      <c r="D282" s="3" t="s">
        <v>20</v>
      </c>
      <c r="E282" s="3" t="s">
        <v>21</v>
      </c>
      <c r="F282" s="4" t="s">
        <v>22</v>
      </c>
      <c r="G282" s="4" t="s">
        <v>23</v>
      </c>
      <c r="H282" s="4" t="s">
        <v>24</v>
      </c>
      <c r="I282" s="4" t="s">
        <v>25</v>
      </c>
      <c r="J282" s="5" t="s">
        <v>25</v>
      </c>
      <c r="K282" s="5" t="s">
        <v>1830</v>
      </c>
      <c r="L282" s="5" t="s">
        <v>1831</v>
      </c>
      <c r="M282" s="5" t="s">
        <v>1832</v>
      </c>
      <c r="N282" s="5" t="s">
        <v>1833</v>
      </c>
      <c r="O282" s="5" t="s">
        <v>1834</v>
      </c>
      <c r="P282" s="4" t="str">
        <f t="shared" si="1"/>
        <v>Outstanding</v>
      </c>
      <c r="Q282" s="13" t="s">
        <v>25</v>
      </c>
    </row>
    <row r="283" spans="1:17" ht="60" customHeight="1" x14ac:dyDescent="0.35">
      <c r="A283" s="11" t="s">
        <v>1835</v>
      </c>
      <c r="B283" s="2" t="s">
        <v>1836</v>
      </c>
      <c r="C283" s="1" t="s">
        <v>1837</v>
      </c>
      <c r="D283" s="3" t="s">
        <v>20</v>
      </c>
      <c r="E283" s="3" t="s">
        <v>320</v>
      </c>
      <c r="F283" s="4" t="s">
        <v>22</v>
      </c>
      <c r="G283" s="4" t="s">
        <v>23</v>
      </c>
      <c r="H283" s="4" t="s">
        <v>24</v>
      </c>
      <c r="I283" s="4" t="s">
        <v>25</v>
      </c>
      <c r="J283" s="5" t="s">
        <v>25</v>
      </c>
      <c r="K283" s="5" t="s">
        <v>1838</v>
      </c>
      <c r="L283" s="5" t="s">
        <v>1839</v>
      </c>
      <c r="M283" s="5" t="s">
        <v>1840</v>
      </c>
      <c r="N283" s="5" t="s">
        <v>1841</v>
      </c>
      <c r="O283" s="5" t="s">
        <v>1842</v>
      </c>
      <c r="P283" s="4" t="str">
        <f t="shared" si="1"/>
        <v>Outstanding</v>
      </c>
      <c r="Q283" s="13" t="s">
        <v>25</v>
      </c>
    </row>
    <row r="284" spans="1:17" ht="60" customHeight="1" x14ac:dyDescent="0.35">
      <c r="A284" s="11" t="s">
        <v>1843</v>
      </c>
      <c r="B284" s="2" t="s">
        <v>1844</v>
      </c>
      <c r="C284" s="1" t="s">
        <v>1845</v>
      </c>
      <c r="D284" s="3" t="s">
        <v>20</v>
      </c>
      <c r="E284" s="3" t="s">
        <v>21</v>
      </c>
      <c r="F284" s="4" t="s">
        <v>22</v>
      </c>
      <c r="G284" s="4" t="s">
        <v>23</v>
      </c>
      <c r="H284" s="4" t="s">
        <v>24</v>
      </c>
      <c r="I284" s="4" t="s">
        <v>25</v>
      </c>
      <c r="J284" s="5" t="s">
        <v>25</v>
      </c>
      <c r="K284" s="5" t="s">
        <v>1846</v>
      </c>
      <c r="L284" s="5" t="s">
        <v>1847</v>
      </c>
      <c r="M284" s="5" t="s">
        <v>1848</v>
      </c>
      <c r="N284" s="5" t="s">
        <v>1849</v>
      </c>
      <c r="O284" s="5" t="s">
        <v>1850</v>
      </c>
      <c r="P284" s="4" t="str">
        <f t="shared" si="1"/>
        <v>Outstanding</v>
      </c>
      <c r="Q284" s="13" t="s">
        <v>25</v>
      </c>
    </row>
    <row r="285" spans="1:17" ht="60" customHeight="1" x14ac:dyDescent="0.35">
      <c r="A285" s="11" t="s">
        <v>1851</v>
      </c>
      <c r="B285" s="2" t="s">
        <v>1852</v>
      </c>
      <c r="C285" s="1" t="s">
        <v>1853</v>
      </c>
      <c r="D285" s="3" t="s">
        <v>20</v>
      </c>
      <c r="E285" s="3" t="s">
        <v>320</v>
      </c>
      <c r="F285" s="4" t="s">
        <v>22</v>
      </c>
      <c r="G285" s="4" t="s">
        <v>23</v>
      </c>
      <c r="H285" s="4" t="s">
        <v>24</v>
      </c>
      <c r="I285" s="4" t="s">
        <v>25</v>
      </c>
      <c r="J285" s="5" t="s">
        <v>25</v>
      </c>
      <c r="K285" s="5" t="s">
        <v>1854</v>
      </c>
      <c r="L285" s="5" t="s">
        <v>1855</v>
      </c>
      <c r="M285" s="5" t="s">
        <v>98</v>
      </c>
      <c r="N285" s="5" t="s">
        <v>1856</v>
      </c>
      <c r="O285" s="5" t="s">
        <v>1857</v>
      </c>
      <c r="P285" s="4" t="str">
        <f t="shared" si="1"/>
        <v>Outstanding</v>
      </c>
      <c r="Q285" s="13" t="s">
        <v>25</v>
      </c>
    </row>
    <row r="286" spans="1:17" ht="60" customHeight="1" x14ac:dyDescent="0.35">
      <c r="A286" s="11" t="s">
        <v>1858</v>
      </c>
      <c r="B286" s="2" t="s">
        <v>1859</v>
      </c>
      <c r="C286" s="1" t="s">
        <v>1860</v>
      </c>
      <c r="D286" s="3" t="s">
        <v>20</v>
      </c>
      <c r="E286" s="3" t="s">
        <v>320</v>
      </c>
      <c r="F286" s="4" t="s">
        <v>22</v>
      </c>
      <c r="G286" s="4" t="s">
        <v>23</v>
      </c>
      <c r="H286" s="4" t="s">
        <v>24</v>
      </c>
      <c r="I286" s="4" t="s">
        <v>25</v>
      </c>
      <c r="J286" s="5" t="s">
        <v>25</v>
      </c>
      <c r="K286" s="5" t="s">
        <v>1861</v>
      </c>
      <c r="L286" s="5" t="s">
        <v>1862</v>
      </c>
      <c r="M286" s="5" t="s">
        <v>1863</v>
      </c>
      <c r="N286" s="5" t="s">
        <v>1864</v>
      </c>
      <c r="O286" s="5" t="s">
        <v>1865</v>
      </c>
      <c r="P286" s="4" t="str">
        <f t="shared" si="1"/>
        <v>Outstanding</v>
      </c>
      <c r="Q286" s="13" t="s">
        <v>25</v>
      </c>
    </row>
    <row r="287" spans="1:17" ht="60" customHeight="1" x14ac:dyDescent="0.35">
      <c r="A287" s="11" t="s">
        <v>1858</v>
      </c>
      <c r="B287" s="2" t="s">
        <v>1866</v>
      </c>
      <c r="C287" s="1" t="s">
        <v>1867</v>
      </c>
      <c r="D287" s="3" t="s">
        <v>20</v>
      </c>
      <c r="E287" s="3" t="s">
        <v>320</v>
      </c>
      <c r="F287" s="4" t="s">
        <v>22</v>
      </c>
      <c r="G287" s="4" t="s">
        <v>23</v>
      </c>
      <c r="H287" s="4" t="s">
        <v>24</v>
      </c>
      <c r="I287" s="4" t="s">
        <v>25</v>
      </c>
      <c r="J287" s="5" t="s">
        <v>25</v>
      </c>
      <c r="K287" s="5" t="s">
        <v>1868</v>
      </c>
      <c r="L287" s="5" t="s">
        <v>1869</v>
      </c>
      <c r="M287" s="5" t="s">
        <v>1870</v>
      </c>
      <c r="N287" s="5" t="s">
        <v>1871</v>
      </c>
      <c r="O287" s="5" t="s">
        <v>1872</v>
      </c>
      <c r="P287" s="4" t="str">
        <f t="shared" si="1"/>
        <v>Outstanding</v>
      </c>
      <c r="Q287" s="13" t="s">
        <v>25</v>
      </c>
    </row>
    <row r="288" spans="1:17" ht="60" customHeight="1" x14ac:dyDescent="0.35">
      <c r="A288" s="11" t="s">
        <v>1858</v>
      </c>
      <c r="B288" s="2" t="s">
        <v>1873</v>
      </c>
      <c r="C288" s="1" t="s">
        <v>1874</v>
      </c>
      <c r="D288" s="3" t="s">
        <v>20</v>
      </c>
      <c r="E288" s="3" t="s">
        <v>21</v>
      </c>
      <c r="F288" s="4" t="s">
        <v>22</v>
      </c>
      <c r="G288" s="4" t="s">
        <v>23</v>
      </c>
      <c r="H288" s="4" t="s">
        <v>24</v>
      </c>
      <c r="I288" s="4" t="s">
        <v>25</v>
      </c>
      <c r="J288" s="5" t="s">
        <v>25</v>
      </c>
      <c r="K288" s="5" t="s">
        <v>1875</v>
      </c>
      <c r="L288" s="5" t="s">
        <v>1876</v>
      </c>
      <c r="M288" s="5" t="s">
        <v>1877</v>
      </c>
      <c r="N288" s="5" t="s">
        <v>1878</v>
      </c>
      <c r="O288" s="5" t="s">
        <v>1879</v>
      </c>
      <c r="P288" s="4" t="str">
        <f t="shared" si="1"/>
        <v>Outstanding</v>
      </c>
      <c r="Q288" s="13" t="s">
        <v>25</v>
      </c>
    </row>
    <row r="289" spans="1:17" ht="60" customHeight="1" x14ac:dyDescent="0.35">
      <c r="A289" s="11" t="s">
        <v>1858</v>
      </c>
      <c r="B289" s="2" t="s">
        <v>1880</v>
      </c>
      <c r="C289" s="1" t="s">
        <v>1881</v>
      </c>
      <c r="D289" s="3" t="s">
        <v>20</v>
      </c>
      <c r="E289" s="3" t="s">
        <v>320</v>
      </c>
      <c r="F289" s="4" t="s">
        <v>22</v>
      </c>
      <c r="G289" s="4" t="s">
        <v>23</v>
      </c>
      <c r="H289" s="4" t="s">
        <v>24</v>
      </c>
      <c r="I289" s="4" t="s">
        <v>25</v>
      </c>
      <c r="J289" s="5" t="s">
        <v>25</v>
      </c>
      <c r="K289" s="5" t="s">
        <v>1882</v>
      </c>
      <c r="L289" s="5" t="s">
        <v>1883</v>
      </c>
      <c r="M289" s="5" t="s">
        <v>1884</v>
      </c>
      <c r="N289" s="5" t="s">
        <v>1885</v>
      </c>
      <c r="O289" s="5" t="s">
        <v>1886</v>
      </c>
      <c r="P289" s="4" t="str">
        <f t="shared" si="1"/>
        <v>Outstanding</v>
      </c>
      <c r="Q289" s="13" t="s">
        <v>25</v>
      </c>
    </row>
    <row r="290" spans="1:17" ht="60" customHeight="1" x14ac:dyDescent="0.35">
      <c r="A290" s="11" t="s">
        <v>1858</v>
      </c>
      <c r="B290" s="2" t="s">
        <v>1887</v>
      </c>
      <c r="C290" s="1" t="s">
        <v>1888</v>
      </c>
      <c r="D290" s="3" t="s">
        <v>20</v>
      </c>
      <c r="E290" s="3" t="s">
        <v>320</v>
      </c>
      <c r="F290" s="4" t="s">
        <v>22</v>
      </c>
      <c r="G290" s="4" t="s">
        <v>23</v>
      </c>
      <c r="H290" s="4" t="s">
        <v>24</v>
      </c>
      <c r="I290" s="4" t="s">
        <v>25</v>
      </c>
      <c r="J290" s="5" t="s">
        <v>25</v>
      </c>
      <c r="K290" s="5" t="s">
        <v>1889</v>
      </c>
      <c r="L290" s="5" t="s">
        <v>1890</v>
      </c>
      <c r="M290" s="5" t="s">
        <v>1891</v>
      </c>
      <c r="N290" s="5" t="s">
        <v>1892</v>
      </c>
      <c r="O290" s="5" t="s">
        <v>1893</v>
      </c>
      <c r="P290" s="4" t="str">
        <f t="shared" si="1"/>
        <v>Outstanding</v>
      </c>
      <c r="Q290" s="13" t="s">
        <v>25</v>
      </c>
    </row>
    <row r="291" spans="1:17" ht="60" customHeight="1" x14ac:dyDescent="0.35">
      <c r="A291" s="11" t="s">
        <v>1858</v>
      </c>
      <c r="B291" s="2" t="s">
        <v>1894</v>
      </c>
      <c r="C291" s="1" t="s">
        <v>1895</v>
      </c>
      <c r="D291" s="3" t="s">
        <v>20</v>
      </c>
      <c r="E291" s="3" t="s">
        <v>320</v>
      </c>
      <c r="F291" s="4" t="s">
        <v>22</v>
      </c>
      <c r="G291" s="4" t="s">
        <v>23</v>
      </c>
      <c r="H291" s="4" t="s">
        <v>24</v>
      </c>
      <c r="I291" s="4" t="s">
        <v>25</v>
      </c>
      <c r="J291" s="5" t="s">
        <v>25</v>
      </c>
      <c r="K291" s="5" t="s">
        <v>1896</v>
      </c>
      <c r="L291" s="5" t="s">
        <v>1897</v>
      </c>
      <c r="M291" s="5" t="s">
        <v>1898</v>
      </c>
      <c r="N291" s="5" t="s">
        <v>1899</v>
      </c>
      <c r="O291" s="5" t="s">
        <v>1900</v>
      </c>
      <c r="P291" s="4" t="str">
        <f t="shared" si="1"/>
        <v>Outstanding</v>
      </c>
      <c r="Q291" s="13" t="s">
        <v>25</v>
      </c>
    </row>
    <row r="292" spans="1:17" ht="60" customHeight="1" x14ac:dyDescent="0.35">
      <c r="A292" s="11" t="s">
        <v>1858</v>
      </c>
      <c r="B292" s="2" t="s">
        <v>1901</v>
      </c>
      <c r="C292" s="1" t="s">
        <v>1902</v>
      </c>
      <c r="D292" s="3" t="s">
        <v>20</v>
      </c>
      <c r="E292" s="3" t="s">
        <v>320</v>
      </c>
      <c r="F292" s="4" t="s">
        <v>22</v>
      </c>
      <c r="G292" s="4" t="s">
        <v>23</v>
      </c>
      <c r="H292" s="4" t="s">
        <v>24</v>
      </c>
      <c r="I292" s="4" t="s">
        <v>25</v>
      </c>
      <c r="J292" s="5" t="s">
        <v>25</v>
      </c>
      <c r="K292" s="5" t="s">
        <v>1903</v>
      </c>
      <c r="L292" s="5" t="s">
        <v>1904</v>
      </c>
      <c r="M292" s="5" t="s">
        <v>1905</v>
      </c>
      <c r="N292" s="5" t="s">
        <v>1906</v>
      </c>
      <c r="O292" s="5" t="s">
        <v>1907</v>
      </c>
      <c r="P292" s="4" t="str">
        <f t="shared" si="1"/>
        <v>Outstanding</v>
      </c>
      <c r="Q292" s="13" t="s">
        <v>25</v>
      </c>
    </row>
    <row r="293" spans="1:17" ht="60" customHeight="1" x14ac:dyDescent="0.35">
      <c r="A293" s="11" t="s">
        <v>1759</v>
      </c>
      <c r="B293" s="2" t="s">
        <v>1908</v>
      </c>
      <c r="C293" s="1" t="s">
        <v>1909</v>
      </c>
      <c r="D293" s="3" t="s">
        <v>20</v>
      </c>
      <c r="E293" s="3" t="s">
        <v>21</v>
      </c>
      <c r="F293" s="4" t="s">
        <v>22</v>
      </c>
      <c r="G293" s="4" t="s">
        <v>23</v>
      </c>
      <c r="H293" s="4" t="s">
        <v>24</v>
      </c>
      <c r="I293" s="4" t="s">
        <v>25</v>
      </c>
      <c r="J293" s="5" t="s">
        <v>25</v>
      </c>
      <c r="K293" s="5" t="s">
        <v>1910</v>
      </c>
      <c r="L293" s="5" t="s">
        <v>1911</v>
      </c>
      <c r="M293" s="5" t="s">
        <v>1912</v>
      </c>
      <c r="N293" s="5" t="s">
        <v>1913</v>
      </c>
      <c r="O293" s="5" t="s">
        <v>1914</v>
      </c>
      <c r="P293" s="4" t="str">
        <f t="shared" si="1"/>
        <v>Outstanding</v>
      </c>
      <c r="Q293" s="13" t="s">
        <v>25</v>
      </c>
    </row>
    <row r="294" spans="1:17" ht="60" customHeight="1" x14ac:dyDescent="0.35">
      <c r="A294" s="11" t="s">
        <v>1759</v>
      </c>
      <c r="B294" s="2" t="s">
        <v>1915</v>
      </c>
      <c r="C294" s="1" t="s">
        <v>1916</v>
      </c>
      <c r="D294" s="3" t="s">
        <v>20</v>
      </c>
      <c r="E294" s="3" t="s">
        <v>21</v>
      </c>
      <c r="F294" s="4" t="s">
        <v>22</v>
      </c>
      <c r="G294" s="4" t="s">
        <v>23</v>
      </c>
      <c r="H294" s="4" t="s">
        <v>24</v>
      </c>
      <c r="I294" s="4" t="s">
        <v>25</v>
      </c>
      <c r="J294" s="5" t="s">
        <v>25</v>
      </c>
      <c r="K294" s="5" t="s">
        <v>1917</v>
      </c>
      <c r="L294" s="5" t="s">
        <v>1918</v>
      </c>
      <c r="M294" s="5" t="s">
        <v>1919</v>
      </c>
      <c r="N294" s="5" t="s">
        <v>1920</v>
      </c>
      <c r="O294" s="5" t="s">
        <v>1921</v>
      </c>
      <c r="P294" s="4" t="str">
        <f t="shared" si="1"/>
        <v>Outstanding</v>
      </c>
      <c r="Q294" s="13" t="s">
        <v>25</v>
      </c>
    </row>
    <row r="295" spans="1:17" ht="60" customHeight="1" x14ac:dyDescent="0.35">
      <c r="A295" s="11" t="s">
        <v>1759</v>
      </c>
      <c r="B295" s="2" t="s">
        <v>1922</v>
      </c>
      <c r="C295" s="1" t="s">
        <v>1923</v>
      </c>
      <c r="D295" s="3" t="s">
        <v>20</v>
      </c>
      <c r="E295" s="3" t="s">
        <v>21</v>
      </c>
      <c r="F295" s="4" t="s">
        <v>22</v>
      </c>
      <c r="G295" s="4" t="s">
        <v>23</v>
      </c>
      <c r="H295" s="4" t="s">
        <v>24</v>
      </c>
      <c r="I295" s="4" t="s">
        <v>25</v>
      </c>
      <c r="J295" s="5" t="s">
        <v>25</v>
      </c>
      <c r="K295" s="5" t="s">
        <v>1924</v>
      </c>
      <c r="L295" s="5" t="s">
        <v>1925</v>
      </c>
      <c r="M295" s="5" t="s">
        <v>1926</v>
      </c>
      <c r="N295" s="5" t="s">
        <v>1927</v>
      </c>
      <c r="O295" s="5" t="s">
        <v>1928</v>
      </c>
      <c r="P295" s="4" t="str">
        <f t="shared" si="1"/>
        <v>Outstanding</v>
      </c>
      <c r="Q295" s="13" t="s">
        <v>25</v>
      </c>
    </row>
    <row r="296" spans="1:17" ht="60" customHeight="1" x14ac:dyDescent="0.35">
      <c r="A296" s="11" t="s">
        <v>1759</v>
      </c>
      <c r="B296" s="2" t="s">
        <v>1929</v>
      </c>
      <c r="C296" s="1" t="s">
        <v>1930</v>
      </c>
      <c r="D296" s="3" t="s">
        <v>20</v>
      </c>
      <c r="E296" s="3" t="s">
        <v>21</v>
      </c>
      <c r="F296" s="4" t="s">
        <v>22</v>
      </c>
      <c r="G296" s="4" t="s">
        <v>23</v>
      </c>
      <c r="H296" s="4" t="s">
        <v>24</v>
      </c>
      <c r="I296" s="4" t="s">
        <v>25</v>
      </c>
      <c r="J296" s="5" t="s">
        <v>25</v>
      </c>
      <c r="K296" s="5" t="s">
        <v>1931</v>
      </c>
      <c r="L296" s="5" t="s">
        <v>1932</v>
      </c>
      <c r="M296" s="5" t="s">
        <v>1933</v>
      </c>
      <c r="N296" s="5" t="s">
        <v>1934</v>
      </c>
      <c r="O296" s="5" t="s">
        <v>1935</v>
      </c>
      <c r="P296" s="4" t="str">
        <f t="shared" si="1"/>
        <v>Outstanding</v>
      </c>
      <c r="Q296" s="13" t="s">
        <v>25</v>
      </c>
    </row>
    <row r="297" spans="1:17" ht="60" customHeight="1" x14ac:dyDescent="0.35">
      <c r="A297" s="11" t="s">
        <v>1759</v>
      </c>
      <c r="B297" s="2" t="s">
        <v>1936</v>
      </c>
      <c r="C297" s="1" t="s">
        <v>1937</v>
      </c>
      <c r="D297" s="3" t="s">
        <v>20</v>
      </c>
      <c r="E297" s="3" t="s">
        <v>21</v>
      </c>
      <c r="F297" s="4" t="s">
        <v>22</v>
      </c>
      <c r="G297" s="4" t="s">
        <v>23</v>
      </c>
      <c r="H297" s="4" t="s">
        <v>24</v>
      </c>
      <c r="I297" s="4" t="s">
        <v>25</v>
      </c>
      <c r="J297" s="5" t="s">
        <v>25</v>
      </c>
      <c r="K297" s="5" t="s">
        <v>1938</v>
      </c>
      <c r="L297" s="5" t="s">
        <v>1939</v>
      </c>
      <c r="M297" s="5" t="s">
        <v>98</v>
      </c>
      <c r="N297" s="5" t="s">
        <v>1940</v>
      </c>
      <c r="O297" s="5" t="s">
        <v>1941</v>
      </c>
      <c r="P297" s="4" t="str">
        <f t="shared" si="1"/>
        <v>Outstanding</v>
      </c>
      <c r="Q297" s="13" t="s">
        <v>25</v>
      </c>
    </row>
    <row r="298" spans="1:17" ht="60" customHeight="1" x14ac:dyDescent="0.35">
      <c r="A298" s="11" t="s">
        <v>1942</v>
      </c>
      <c r="B298" s="2" t="s">
        <v>1943</v>
      </c>
      <c r="C298" s="1" t="s">
        <v>1944</v>
      </c>
      <c r="D298" s="3" t="s">
        <v>20</v>
      </c>
      <c r="E298" s="3" t="s">
        <v>21</v>
      </c>
      <c r="F298" s="4" t="s">
        <v>22</v>
      </c>
      <c r="G298" s="4" t="s">
        <v>23</v>
      </c>
      <c r="H298" s="4" t="s">
        <v>24</v>
      </c>
      <c r="I298" s="4" t="s">
        <v>25</v>
      </c>
      <c r="J298" s="5" t="s">
        <v>25</v>
      </c>
      <c r="K298" s="5" t="s">
        <v>1945</v>
      </c>
      <c r="L298" s="5" t="s">
        <v>1946</v>
      </c>
      <c r="M298" s="5" t="s">
        <v>1947</v>
      </c>
      <c r="N298" s="5" t="s">
        <v>1948</v>
      </c>
      <c r="O298" s="5" t="s">
        <v>1949</v>
      </c>
      <c r="P298" s="4" t="str">
        <f t="shared" si="1"/>
        <v>Outstanding</v>
      </c>
      <c r="Q298" s="13" t="s">
        <v>25</v>
      </c>
    </row>
    <row r="299" spans="1:17" ht="60" customHeight="1" x14ac:dyDescent="0.35">
      <c r="A299" s="11" t="s">
        <v>1950</v>
      </c>
      <c r="B299" s="2" t="s">
        <v>1951</v>
      </c>
      <c r="C299" s="1" t="s">
        <v>1952</v>
      </c>
      <c r="D299" s="3" t="s">
        <v>20</v>
      </c>
      <c r="E299" s="3" t="s">
        <v>21</v>
      </c>
      <c r="F299" s="4" t="s">
        <v>22</v>
      </c>
      <c r="G299" s="4" t="s">
        <v>23</v>
      </c>
      <c r="H299" s="4" t="s">
        <v>24</v>
      </c>
      <c r="I299" s="4" t="s">
        <v>25</v>
      </c>
      <c r="J299" s="5" t="s">
        <v>25</v>
      </c>
      <c r="K299" s="5" t="s">
        <v>1953</v>
      </c>
      <c r="L299" s="5" t="s">
        <v>1954</v>
      </c>
      <c r="M299" s="5" t="s">
        <v>98</v>
      </c>
      <c r="N299" s="5" t="s">
        <v>1955</v>
      </c>
      <c r="O299" s="5" t="s">
        <v>1956</v>
      </c>
      <c r="P299" s="4" t="str">
        <f t="shared" si="1"/>
        <v>Outstanding</v>
      </c>
      <c r="Q299" s="13" t="s">
        <v>25</v>
      </c>
    </row>
    <row r="300" spans="1:17" ht="60" customHeight="1" x14ac:dyDescent="0.35">
      <c r="A300" s="11" t="s">
        <v>1950</v>
      </c>
      <c r="B300" s="2" t="s">
        <v>1957</v>
      </c>
      <c r="C300" s="1" t="s">
        <v>1958</v>
      </c>
      <c r="D300" s="3" t="s">
        <v>20</v>
      </c>
      <c r="E300" s="3" t="s">
        <v>21</v>
      </c>
      <c r="F300" s="4" t="s">
        <v>22</v>
      </c>
      <c r="G300" s="4" t="s">
        <v>23</v>
      </c>
      <c r="H300" s="4" t="s">
        <v>24</v>
      </c>
      <c r="I300" s="4" t="s">
        <v>25</v>
      </c>
      <c r="J300" s="5" t="s">
        <v>25</v>
      </c>
      <c r="K300" s="5" t="s">
        <v>1959</v>
      </c>
      <c r="L300" s="5" t="s">
        <v>1960</v>
      </c>
      <c r="M300" s="5" t="s">
        <v>98</v>
      </c>
      <c r="N300" s="5" t="s">
        <v>1961</v>
      </c>
      <c r="O300" s="5" t="s">
        <v>1962</v>
      </c>
      <c r="P300" s="4" t="str">
        <f t="shared" si="1"/>
        <v>Outstanding</v>
      </c>
      <c r="Q300" s="13" t="s">
        <v>25</v>
      </c>
    </row>
    <row r="301" spans="1:17" ht="60" customHeight="1" x14ac:dyDescent="0.35">
      <c r="A301" s="11" t="s">
        <v>1963</v>
      </c>
      <c r="B301" s="2" t="s">
        <v>1964</v>
      </c>
      <c r="C301" s="1" t="s">
        <v>1965</v>
      </c>
      <c r="D301" s="3" t="s">
        <v>20</v>
      </c>
      <c r="E301" s="3" t="s">
        <v>21</v>
      </c>
      <c r="F301" s="4" t="s">
        <v>22</v>
      </c>
      <c r="G301" s="4" t="s">
        <v>23</v>
      </c>
      <c r="H301" s="4" t="s">
        <v>24</v>
      </c>
      <c r="I301" s="4" t="s">
        <v>25</v>
      </c>
      <c r="J301" s="5" t="s">
        <v>25</v>
      </c>
      <c r="K301" s="5" t="s">
        <v>1966</v>
      </c>
      <c r="L301" s="5" t="s">
        <v>1967</v>
      </c>
      <c r="M301" s="5" t="s">
        <v>1968</v>
      </c>
      <c r="N301" s="5" t="s">
        <v>1969</v>
      </c>
      <c r="O301" s="5" t="s">
        <v>1970</v>
      </c>
      <c r="P301" s="4" t="str">
        <f t="shared" si="1"/>
        <v>Outstanding</v>
      </c>
      <c r="Q301" s="13" t="s">
        <v>25</v>
      </c>
    </row>
    <row r="302" spans="1:17" ht="60" customHeight="1" x14ac:dyDescent="0.35">
      <c r="A302" s="11" t="s">
        <v>1963</v>
      </c>
      <c r="B302" s="2" t="s">
        <v>1971</v>
      </c>
      <c r="C302" s="1" t="s">
        <v>1972</v>
      </c>
      <c r="D302" s="3" t="s">
        <v>20</v>
      </c>
      <c r="E302" s="3" t="s">
        <v>21</v>
      </c>
      <c r="F302" s="4" t="s">
        <v>22</v>
      </c>
      <c r="G302" s="4" t="s">
        <v>23</v>
      </c>
      <c r="H302" s="4" t="s">
        <v>24</v>
      </c>
      <c r="I302" s="4" t="s">
        <v>25</v>
      </c>
      <c r="J302" s="5" t="s">
        <v>25</v>
      </c>
      <c r="K302" s="5" t="s">
        <v>1973</v>
      </c>
      <c r="L302" s="5" t="s">
        <v>1974</v>
      </c>
      <c r="M302" s="5" t="s">
        <v>98</v>
      </c>
      <c r="N302" s="5" t="s">
        <v>1975</v>
      </c>
      <c r="O302" s="5" t="s">
        <v>1976</v>
      </c>
      <c r="P302" s="4" t="str">
        <f t="shared" si="1"/>
        <v>Outstanding</v>
      </c>
      <c r="Q302" s="13" t="s">
        <v>25</v>
      </c>
    </row>
    <row r="303" spans="1:17" ht="60" customHeight="1" x14ac:dyDescent="0.35">
      <c r="A303" s="11" t="s">
        <v>1977</v>
      </c>
      <c r="B303" s="2" t="s">
        <v>1978</v>
      </c>
      <c r="C303" s="1" t="s">
        <v>1979</v>
      </c>
      <c r="D303" s="3" t="s">
        <v>20</v>
      </c>
      <c r="E303" s="3" t="s">
        <v>320</v>
      </c>
      <c r="F303" s="4" t="s">
        <v>22</v>
      </c>
      <c r="G303" s="4" t="s">
        <v>23</v>
      </c>
      <c r="H303" s="4" t="s">
        <v>24</v>
      </c>
      <c r="I303" s="4" t="s">
        <v>25</v>
      </c>
      <c r="J303" s="5" t="s">
        <v>25</v>
      </c>
      <c r="K303" s="5" t="s">
        <v>1980</v>
      </c>
      <c r="L303" s="5" t="s">
        <v>1981</v>
      </c>
      <c r="M303" s="5" t="s">
        <v>1982</v>
      </c>
      <c r="N303" s="5" t="s">
        <v>1983</v>
      </c>
      <c r="O303" s="5" t="s">
        <v>1984</v>
      </c>
      <c r="P303" s="4" t="str">
        <f t="shared" si="1"/>
        <v>Outstanding</v>
      </c>
      <c r="Q303" s="13" t="s">
        <v>25</v>
      </c>
    </row>
    <row r="304" spans="1:17" ht="60" customHeight="1" x14ac:dyDescent="0.35">
      <c r="A304" s="11" t="s">
        <v>1977</v>
      </c>
      <c r="B304" s="2" t="s">
        <v>1985</v>
      </c>
      <c r="C304" s="1" t="s">
        <v>1986</v>
      </c>
      <c r="D304" s="3" t="s">
        <v>20</v>
      </c>
      <c r="E304" s="3" t="s">
        <v>21</v>
      </c>
      <c r="F304" s="4" t="s">
        <v>22</v>
      </c>
      <c r="G304" s="4" t="s">
        <v>23</v>
      </c>
      <c r="H304" s="4" t="s">
        <v>24</v>
      </c>
      <c r="I304" s="4" t="s">
        <v>25</v>
      </c>
      <c r="J304" s="5" t="s">
        <v>25</v>
      </c>
      <c r="K304" s="5" t="s">
        <v>1987</v>
      </c>
      <c r="L304" s="5" t="s">
        <v>1988</v>
      </c>
      <c r="M304" s="5" t="s">
        <v>98</v>
      </c>
      <c r="N304" s="5" t="s">
        <v>1989</v>
      </c>
      <c r="O304" s="5" t="s">
        <v>1990</v>
      </c>
      <c r="P304" s="4" t="str">
        <f t="shared" si="1"/>
        <v>Outstanding</v>
      </c>
      <c r="Q304" s="13" t="s">
        <v>25</v>
      </c>
    </row>
    <row r="305" spans="1:17" ht="60" customHeight="1" x14ac:dyDescent="0.35">
      <c r="A305" s="11" t="s">
        <v>1977</v>
      </c>
      <c r="B305" s="2" t="s">
        <v>1991</v>
      </c>
      <c r="C305" s="1" t="s">
        <v>1992</v>
      </c>
      <c r="D305" s="3" t="s">
        <v>20</v>
      </c>
      <c r="E305" s="3" t="s">
        <v>320</v>
      </c>
      <c r="F305" s="4" t="s">
        <v>22</v>
      </c>
      <c r="G305" s="4" t="s">
        <v>23</v>
      </c>
      <c r="H305" s="4" t="s">
        <v>24</v>
      </c>
      <c r="I305" s="4" t="s">
        <v>25</v>
      </c>
      <c r="J305" s="5" t="s">
        <v>25</v>
      </c>
      <c r="K305" s="5" t="s">
        <v>1993</v>
      </c>
      <c r="L305" s="5" t="s">
        <v>1994</v>
      </c>
      <c r="M305" s="5" t="s">
        <v>1995</v>
      </c>
      <c r="N305" s="5" t="s">
        <v>1996</v>
      </c>
      <c r="O305" s="5" t="s">
        <v>1997</v>
      </c>
      <c r="P305" s="4" t="str">
        <f t="shared" si="1"/>
        <v>Outstanding</v>
      </c>
      <c r="Q305" s="13" t="s">
        <v>25</v>
      </c>
    </row>
    <row r="306" spans="1:17" ht="60" customHeight="1" x14ac:dyDescent="0.35">
      <c r="A306" s="11" t="s">
        <v>1998</v>
      </c>
      <c r="B306" s="2" t="s">
        <v>1999</v>
      </c>
      <c r="C306" s="1" t="s">
        <v>2000</v>
      </c>
      <c r="D306" s="3" t="s">
        <v>20</v>
      </c>
      <c r="E306" s="3" t="s">
        <v>320</v>
      </c>
      <c r="F306" s="4" t="s">
        <v>22</v>
      </c>
      <c r="G306" s="4" t="s">
        <v>23</v>
      </c>
      <c r="H306" s="4" t="s">
        <v>24</v>
      </c>
      <c r="I306" s="4" t="s">
        <v>25</v>
      </c>
      <c r="J306" s="5" t="s">
        <v>25</v>
      </c>
      <c r="K306" s="5" t="s">
        <v>2001</v>
      </c>
      <c r="L306" s="5" t="s">
        <v>2002</v>
      </c>
      <c r="M306" s="5" t="s">
        <v>2003</v>
      </c>
      <c r="N306" s="5" t="s">
        <v>2004</v>
      </c>
      <c r="O306" s="5" t="s">
        <v>2005</v>
      </c>
      <c r="P306" s="4" t="str">
        <f t="shared" si="1"/>
        <v>Outstanding</v>
      </c>
      <c r="Q306" s="13" t="s">
        <v>25</v>
      </c>
    </row>
    <row r="307" spans="1:17" ht="60" customHeight="1" x14ac:dyDescent="0.35">
      <c r="A307" s="11" t="s">
        <v>2006</v>
      </c>
      <c r="B307" s="2" t="s">
        <v>2007</v>
      </c>
      <c r="C307" s="1" t="s">
        <v>2008</v>
      </c>
      <c r="D307" s="3" t="s">
        <v>20</v>
      </c>
      <c r="E307" s="3" t="s">
        <v>21</v>
      </c>
      <c r="F307" s="4" t="s">
        <v>22</v>
      </c>
      <c r="G307" s="4" t="s">
        <v>23</v>
      </c>
      <c r="H307" s="4" t="s">
        <v>24</v>
      </c>
      <c r="I307" s="4" t="s">
        <v>25</v>
      </c>
      <c r="J307" s="5" t="s">
        <v>25</v>
      </c>
      <c r="K307" s="5" t="s">
        <v>2009</v>
      </c>
      <c r="L307" s="5" t="s">
        <v>2010</v>
      </c>
      <c r="M307" s="5" t="s">
        <v>2011</v>
      </c>
      <c r="N307" s="5" t="s">
        <v>2012</v>
      </c>
      <c r="O307" s="5" t="s">
        <v>2013</v>
      </c>
      <c r="P307" s="4" t="str">
        <f t="shared" si="1"/>
        <v>Outstanding</v>
      </c>
      <c r="Q307" s="13" t="s">
        <v>25</v>
      </c>
    </row>
    <row r="308" spans="1:17" ht="60" customHeight="1" x14ac:dyDescent="0.35">
      <c r="A308" s="11" t="s">
        <v>2014</v>
      </c>
      <c r="B308" s="2" t="s">
        <v>2015</v>
      </c>
      <c r="C308" s="1" t="s">
        <v>2016</v>
      </c>
      <c r="D308" s="3" t="s">
        <v>20</v>
      </c>
      <c r="E308" s="3" t="s">
        <v>320</v>
      </c>
      <c r="F308" s="4" t="s">
        <v>22</v>
      </c>
      <c r="G308" s="4" t="s">
        <v>23</v>
      </c>
      <c r="H308" s="4" t="s">
        <v>24</v>
      </c>
      <c r="I308" s="4" t="s">
        <v>25</v>
      </c>
      <c r="J308" s="5" t="s">
        <v>25</v>
      </c>
      <c r="K308" s="5" t="s">
        <v>2017</v>
      </c>
      <c r="L308" s="5" t="s">
        <v>2018</v>
      </c>
      <c r="M308" s="5" t="s">
        <v>2019</v>
      </c>
      <c r="N308" s="5" t="s">
        <v>2020</v>
      </c>
      <c r="O308" s="5" t="s">
        <v>2021</v>
      </c>
      <c r="P308" s="4" t="str">
        <f t="shared" si="1"/>
        <v>Outstanding</v>
      </c>
      <c r="Q308" s="13" t="s">
        <v>25</v>
      </c>
    </row>
    <row r="309" spans="1:17" ht="60" customHeight="1" x14ac:dyDescent="0.35">
      <c r="A309" s="11" t="s">
        <v>2014</v>
      </c>
      <c r="B309" s="2" t="s">
        <v>2022</v>
      </c>
      <c r="C309" s="1" t="s">
        <v>2023</v>
      </c>
      <c r="D309" s="3" t="s">
        <v>20</v>
      </c>
      <c r="E309" s="3" t="s">
        <v>21</v>
      </c>
      <c r="F309" s="4" t="s">
        <v>22</v>
      </c>
      <c r="G309" s="4" t="s">
        <v>23</v>
      </c>
      <c r="H309" s="4" t="s">
        <v>24</v>
      </c>
      <c r="I309" s="4" t="s">
        <v>25</v>
      </c>
      <c r="J309" s="5" t="s">
        <v>25</v>
      </c>
      <c r="K309" s="5" t="s">
        <v>2024</v>
      </c>
      <c r="L309" s="5" t="s">
        <v>2025</v>
      </c>
      <c r="M309" s="5" t="s">
        <v>2026</v>
      </c>
      <c r="N309" s="5" t="s">
        <v>2027</v>
      </c>
      <c r="O309" s="5" t="s">
        <v>2028</v>
      </c>
      <c r="P309" s="4" t="str">
        <f t="shared" si="1"/>
        <v>Outstanding</v>
      </c>
      <c r="Q309" s="13" t="s">
        <v>25</v>
      </c>
    </row>
    <row r="310" spans="1:17" ht="60" customHeight="1" x14ac:dyDescent="0.35">
      <c r="A310" s="11" t="s">
        <v>2029</v>
      </c>
      <c r="B310" s="2" t="s">
        <v>2030</v>
      </c>
      <c r="C310" s="1" t="s">
        <v>2031</v>
      </c>
      <c r="D310" s="3" t="s">
        <v>20</v>
      </c>
      <c r="E310" s="3" t="s">
        <v>21</v>
      </c>
      <c r="F310" s="4" t="s">
        <v>22</v>
      </c>
      <c r="G310" s="4" t="s">
        <v>23</v>
      </c>
      <c r="H310" s="4" t="s">
        <v>24</v>
      </c>
      <c r="I310" s="4" t="s">
        <v>25</v>
      </c>
      <c r="J310" s="5" t="s">
        <v>25</v>
      </c>
      <c r="K310" s="5" t="s">
        <v>2032</v>
      </c>
      <c r="L310" s="5" t="s">
        <v>2033</v>
      </c>
      <c r="M310" s="5" t="s">
        <v>98</v>
      </c>
      <c r="N310" s="5" t="s">
        <v>2034</v>
      </c>
      <c r="O310" s="5" t="s">
        <v>2035</v>
      </c>
      <c r="P310" s="4" t="str">
        <f t="shared" si="1"/>
        <v>Outstanding</v>
      </c>
      <c r="Q310" s="13" t="s">
        <v>25</v>
      </c>
    </row>
    <row r="311" spans="1:17" ht="60" customHeight="1" x14ac:dyDescent="0.35">
      <c r="A311" s="11" t="s">
        <v>2029</v>
      </c>
      <c r="B311" s="2" t="s">
        <v>2036</v>
      </c>
      <c r="C311" s="1" t="s">
        <v>2037</v>
      </c>
      <c r="D311" s="3" t="s">
        <v>20</v>
      </c>
      <c r="E311" s="3" t="s">
        <v>21</v>
      </c>
      <c r="F311" s="4" t="s">
        <v>22</v>
      </c>
      <c r="G311" s="4" t="s">
        <v>23</v>
      </c>
      <c r="H311" s="4" t="s">
        <v>24</v>
      </c>
      <c r="I311" s="4" t="s">
        <v>25</v>
      </c>
      <c r="J311" s="5" t="s">
        <v>25</v>
      </c>
      <c r="K311" s="5" t="s">
        <v>2038</v>
      </c>
      <c r="L311" s="5" t="s">
        <v>2039</v>
      </c>
      <c r="M311" s="5" t="s">
        <v>98</v>
      </c>
      <c r="N311" s="5" t="s">
        <v>2040</v>
      </c>
      <c r="O311" s="5" t="s">
        <v>2041</v>
      </c>
      <c r="P311" s="4" t="str">
        <f t="shared" si="1"/>
        <v>Outstanding</v>
      </c>
      <c r="Q311" s="13" t="s">
        <v>25</v>
      </c>
    </row>
    <row r="312" spans="1:17" ht="60" customHeight="1" x14ac:dyDescent="0.35">
      <c r="A312" s="11" t="s">
        <v>2029</v>
      </c>
      <c r="B312" s="2" t="s">
        <v>2042</v>
      </c>
      <c r="C312" s="1" t="s">
        <v>2043</v>
      </c>
      <c r="D312" s="3" t="s">
        <v>20</v>
      </c>
      <c r="E312" s="3" t="s">
        <v>320</v>
      </c>
      <c r="F312" s="4" t="s">
        <v>22</v>
      </c>
      <c r="G312" s="4" t="s">
        <v>23</v>
      </c>
      <c r="H312" s="4" t="s">
        <v>24</v>
      </c>
      <c r="I312" s="4" t="s">
        <v>25</v>
      </c>
      <c r="J312" s="5" t="s">
        <v>25</v>
      </c>
      <c r="K312" s="5" t="s">
        <v>2044</v>
      </c>
      <c r="L312" s="5" t="s">
        <v>2045</v>
      </c>
      <c r="M312" s="5" t="s">
        <v>98</v>
      </c>
      <c r="N312" s="5" t="s">
        <v>2046</v>
      </c>
      <c r="O312" s="5" t="s">
        <v>2047</v>
      </c>
      <c r="P312" s="4" t="str">
        <f t="shared" si="1"/>
        <v>Outstanding</v>
      </c>
      <c r="Q312" s="13" t="s">
        <v>25</v>
      </c>
    </row>
    <row r="313" spans="1:17" ht="60" customHeight="1" x14ac:dyDescent="0.35">
      <c r="A313" s="11" t="s">
        <v>2048</v>
      </c>
      <c r="B313" s="2" t="s">
        <v>2049</v>
      </c>
      <c r="C313" s="1" t="s">
        <v>2050</v>
      </c>
      <c r="D313" s="3" t="s">
        <v>20</v>
      </c>
      <c r="E313" s="3" t="s">
        <v>21</v>
      </c>
      <c r="F313" s="4" t="s">
        <v>22</v>
      </c>
      <c r="G313" s="4" t="s">
        <v>23</v>
      </c>
      <c r="H313" s="4" t="s">
        <v>24</v>
      </c>
      <c r="I313" s="4" t="s">
        <v>25</v>
      </c>
      <c r="J313" s="5" t="s">
        <v>25</v>
      </c>
      <c r="K313" s="5" t="s">
        <v>2051</v>
      </c>
      <c r="L313" s="5" t="s">
        <v>2052</v>
      </c>
      <c r="M313" s="5" t="s">
        <v>2053</v>
      </c>
      <c r="N313" s="5" t="s">
        <v>2054</v>
      </c>
      <c r="O313" s="5" t="s">
        <v>2055</v>
      </c>
      <c r="P313" s="4" t="str">
        <f t="shared" si="1"/>
        <v>Outstanding</v>
      </c>
      <c r="Q313" s="13" t="s">
        <v>25</v>
      </c>
    </row>
    <row r="314" spans="1:17" ht="60" customHeight="1" x14ac:dyDescent="0.35">
      <c r="A314" s="11" t="s">
        <v>2048</v>
      </c>
      <c r="B314" s="2" t="s">
        <v>2056</v>
      </c>
      <c r="C314" s="1" t="s">
        <v>2057</v>
      </c>
      <c r="D314" s="3" t="s">
        <v>20</v>
      </c>
      <c r="E314" s="3" t="s">
        <v>21</v>
      </c>
      <c r="F314" s="4" t="s">
        <v>22</v>
      </c>
      <c r="G314" s="4" t="s">
        <v>23</v>
      </c>
      <c r="H314" s="4" t="s">
        <v>24</v>
      </c>
      <c r="I314" s="4" t="s">
        <v>25</v>
      </c>
      <c r="J314" s="5" t="s">
        <v>25</v>
      </c>
      <c r="K314" s="5" t="s">
        <v>2058</v>
      </c>
      <c r="L314" s="5" t="s">
        <v>2059</v>
      </c>
      <c r="M314" s="5" t="s">
        <v>2060</v>
      </c>
      <c r="N314" s="5" t="s">
        <v>2061</v>
      </c>
      <c r="O314" s="5" t="s">
        <v>2062</v>
      </c>
      <c r="P314" s="4" t="str">
        <f t="shared" si="1"/>
        <v>Outstanding</v>
      </c>
      <c r="Q314" s="13" t="s">
        <v>25</v>
      </c>
    </row>
    <row r="315" spans="1:17" ht="60" customHeight="1" x14ac:dyDescent="0.35">
      <c r="A315" s="11" t="s">
        <v>2063</v>
      </c>
      <c r="B315" s="2" t="s">
        <v>2064</v>
      </c>
      <c r="C315" s="1" t="s">
        <v>2065</v>
      </c>
      <c r="D315" s="3" t="s">
        <v>20</v>
      </c>
      <c r="E315" s="3" t="s">
        <v>320</v>
      </c>
      <c r="F315" s="4" t="s">
        <v>22</v>
      </c>
      <c r="G315" s="4" t="s">
        <v>23</v>
      </c>
      <c r="H315" s="4" t="s">
        <v>24</v>
      </c>
      <c r="I315" s="4" t="s">
        <v>25</v>
      </c>
      <c r="J315" s="5" t="s">
        <v>25</v>
      </c>
      <c r="K315" s="5" t="s">
        <v>2066</v>
      </c>
      <c r="L315" s="5" t="s">
        <v>2067</v>
      </c>
      <c r="M315" s="5" t="s">
        <v>2068</v>
      </c>
      <c r="N315" s="5" t="s">
        <v>2069</v>
      </c>
      <c r="O315" s="5" t="s">
        <v>2070</v>
      </c>
      <c r="P315" s="4" t="str">
        <f t="shared" si="1"/>
        <v>Outstanding</v>
      </c>
      <c r="Q315" s="13" t="s">
        <v>25</v>
      </c>
    </row>
    <row r="316" spans="1:17" ht="60" customHeight="1" x14ac:dyDescent="0.35">
      <c r="A316" s="11" t="s">
        <v>2063</v>
      </c>
      <c r="B316" s="2" t="s">
        <v>2071</v>
      </c>
      <c r="C316" s="1" t="s">
        <v>2072</v>
      </c>
      <c r="D316" s="3" t="s">
        <v>20</v>
      </c>
      <c r="E316" s="3" t="s">
        <v>320</v>
      </c>
      <c r="F316" s="4" t="s">
        <v>22</v>
      </c>
      <c r="G316" s="4" t="s">
        <v>23</v>
      </c>
      <c r="H316" s="4" t="s">
        <v>24</v>
      </c>
      <c r="I316" s="4" t="s">
        <v>25</v>
      </c>
      <c r="J316" s="5" t="s">
        <v>25</v>
      </c>
      <c r="K316" s="5" t="s">
        <v>2073</v>
      </c>
      <c r="L316" s="5" t="s">
        <v>2074</v>
      </c>
      <c r="M316" s="5" t="s">
        <v>2075</v>
      </c>
      <c r="N316" s="5" t="s">
        <v>2076</v>
      </c>
      <c r="O316" s="5" t="s">
        <v>2077</v>
      </c>
      <c r="P316" s="4" t="str">
        <f t="shared" si="1"/>
        <v>Outstanding</v>
      </c>
      <c r="Q316" s="13" t="s">
        <v>25</v>
      </c>
    </row>
    <row r="317" spans="1:17" ht="60" customHeight="1" x14ac:dyDescent="0.35">
      <c r="A317" s="11" t="s">
        <v>2078</v>
      </c>
      <c r="B317" s="2" t="s">
        <v>2079</v>
      </c>
      <c r="C317" s="1" t="s">
        <v>2080</v>
      </c>
      <c r="D317" s="3" t="s">
        <v>20</v>
      </c>
      <c r="E317" s="3" t="s">
        <v>21</v>
      </c>
      <c r="F317" s="4" t="s">
        <v>22</v>
      </c>
      <c r="G317" s="4" t="s">
        <v>23</v>
      </c>
      <c r="H317" s="4" t="s">
        <v>24</v>
      </c>
      <c r="I317" s="4" t="s">
        <v>25</v>
      </c>
      <c r="J317" s="5" t="s">
        <v>25</v>
      </c>
      <c r="K317" s="5" t="s">
        <v>2081</v>
      </c>
      <c r="L317" s="5" t="s">
        <v>2082</v>
      </c>
      <c r="M317" s="5" t="s">
        <v>98</v>
      </c>
      <c r="N317" s="5" t="s">
        <v>2083</v>
      </c>
      <c r="O317" s="5" t="s">
        <v>2084</v>
      </c>
      <c r="P317" s="4" t="str">
        <f t="shared" si="1"/>
        <v>Outstanding</v>
      </c>
      <c r="Q317" s="13" t="s">
        <v>25</v>
      </c>
    </row>
    <row r="318" spans="1:17" ht="60" customHeight="1" x14ac:dyDescent="0.35">
      <c r="A318" s="11" t="s">
        <v>2078</v>
      </c>
      <c r="B318" s="2" t="s">
        <v>2085</v>
      </c>
      <c r="C318" s="1" t="s">
        <v>2086</v>
      </c>
      <c r="D318" s="3" t="s">
        <v>20</v>
      </c>
      <c r="E318" s="3" t="s">
        <v>21</v>
      </c>
      <c r="F318" s="4" t="s">
        <v>22</v>
      </c>
      <c r="G318" s="4" t="s">
        <v>23</v>
      </c>
      <c r="H318" s="4" t="s">
        <v>24</v>
      </c>
      <c r="I318" s="4" t="s">
        <v>25</v>
      </c>
      <c r="J318" s="5" t="s">
        <v>25</v>
      </c>
      <c r="K318" s="5" t="s">
        <v>2087</v>
      </c>
      <c r="L318" s="5" t="s">
        <v>2088</v>
      </c>
      <c r="M318" s="5" t="s">
        <v>98</v>
      </c>
      <c r="N318" s="5" t="s">
        <v>2089</v>
      </c>
      <c r="O318" s="5" t="s">
        <v>2090</v>
      </c>
      <c r="P318" s="4" t="str">
        <f t="shared" si="1"/>
        <v>Outstanding</v>
      </c>
      <c r="Q318" s="13" t="s">
        <v>25</v>
      </c>
    </row>
    <row r="319" spans="1:17" ht="60" customHeight="1" x14ac:dyDescent="0.35">
      <c r="A319" s="11" t="s">
        <v>2078</v>
      </c>
      <c r="B319" s="2" t="s">
        <v>2091</v>
      </c>
      <c r="C319" s="1" t="s">
        <v>2092</v>
      </c>
      <c r="D319" s="3" t="s">
        <v>20</v>
      </c>
      <c r="E319" s="3" t="s">
        <v>21</v>
      </c>
      <c r="F319" s="4" t="s">
        <v>22</v>
      </c>
      <c r="G319" s="4" t="s">
        <v>23</v>
      </c>
      <c r="H319" s="4" t="s">
        <v>24</v>
      </c>
      <c r="I319" s="4" t="s">
        <v>25</v>
      </c>
      <c r="J319" s="5" t="s">
        <v>25</v>
      </c>
      <c r="K319" s="5" t="s">
        <v>2093</v>
      </c>
      <c r="L319" s="5" t="s">
        <v>2094</v>
      </c>
      <c r="M319" s="5" t="s">
        <v>2095</v>
      </c>
      <c r="N319" s="5" t="s">
        <v>2096</v>
      </c>
      <c r="O319" s="5" t="s">
        <v>2097</v>
      </c>
      <c r="P319" s="4" t="str">
        <f t="shared" si="1"/>
        <v>Outstanding</v>
      </c>
      <c r="Q319" s="13" t="s">
        <v>25</v>
      </c>
    </row>
    <row r="320" spans="1:17" ht="60" customHeight="1" x14ac:dyDescent="0.35">
      <c r="A320" s="11" t="s">
        <v>2098</v>
      </c>
      <c r="B320" s="2" t="s">
        <v>2099</v>
      </c>
      <c r="C320" s="1" t="s">
        <v>2080</v>
      </c>
      <c r="D320" s="3" t="s">
        <v>20</v>
      </c>
      <c r="E320" s="3" t="s">
        <v>21</v>
      </c>
      <c r="F320" s="4" t="s">
        <v>22</v>
      </c>
      <c r="G320" s="4" t="s">
        <v>23</v>
      </c>
      <c r="H320" s="4" t="s">
        <v>24</v>
      </c>
      <c r="I320" s="4" t="s">
        <v>25</v>
      </c>
      <c r="J320" s="5" t="s">
        <v>25</v>
      </c>
      <c r="K320" s="5" t="s">
        <v>2100</v>
      </c>
      <c r="L320" s="5" t="s">
        <v>2101</v>
      </c>
      <c r="M320" s="5" t="s">
        <v>98</v>
      </c>
      <c r="N320" s="5" t="s">
        <v>2102</v>
      </c>
      <c r="O320" s="5" t="s">
        <v>2103</v>
      </c>
      <c r="P320" s="4" t="str">
        <f t="shared" si="1"/>
        <v>Outstanding</v>
      </c>
      <c r="Q320" s="13" t="s">
        <v>25</v>
      </c>
    </row>
    <row r="321" spans="1:17" ht="60" customHeight="1" x14ac:dyDescent="0.35">
      <c r="A321" s="11" t="s">
        <v>2098</v>
      </c>
      <c r="B321" s="2" t="s">
        <v>2104</v>
      </c>
      <c r="C321" s="1" t="s">
        <v>2105</v>
      </c>
      <c r="D321" s="3" t="s">
        <v>20</v>
      </c>
      <c r="E321" s="3" t="s">
        <v>320</v>
      </c>
      <c r="F321" s="4" t="s">
        <v>22</v>
      </c>
      <c r="G321" s="4" t="s">
        <v>23</v>
      </c>
      <c r="H321" s="4" t="s">
        <v>24</v>
      </c>
      <c r="I321" s="4" t="s">
        <v>25</v>
      </c>
      <c r="J321" s="5" t="s">
        <v>25</v>
      </c>
      <c r="K321" s="5" t="s">
        <v>2106</v>
      </c>
      <c r="L321" s="5" t="s">
        <v>2107</v>
      </c>
      <c r="M321" s="5" t="s">
        <v>2108</v>
      </c>
      <c r="N321" s="5" t="s">
        <v>2109</v>
      </c>
      <c r="O321" s="5" t="s">
        <v>2110</v>
      </c>
      <c r="P321" s="4" t="str">
        <f t="shared" si="1"/>
        <v>Outstanding</v>
      </c>
      <c r="Q321" s="13" t="s">
        <v>25</v>
      </c>
    </row>
    <row r="322" spans="1:17" ht="60" customHeight="1" x14ac:dyDescent="0.35">
      <c r="A322" s="11" t="s">
        <v>2098</v>
      </c>
      <c r="B322" s="2" t="s">
        <v>2111</v>
      </c>
      <c r="C322" s="1" t="s">
        <v>2086</v>
      </c>
      <c r="D322" s="3" t="s">
        <v>20</v>
      </c>
      <c r="E322" s="3" t="s">
        <v>21</v>
      </c>
      <c r="F322" s="4" t="s">
        <v>22</v>
      </c>
      <c r="G322" s="4" t="s">
        <v>23</v>
      </c>
      <c r="H322" s="4" t="s">
        <v>24</v>
      </c>
      <c r="I322" s="4" t="s">
        <v>25</v>
      </c>
      <c r="J322" s="5" t="s">
        <v>25</v>
      </c>
      <c r="K322" s="5" t="s">
        <v>2112</v>
      </c>
      <c r="L322" s="5" t="s">
        <v>2113</v>
      </c>
      <c r="M322" s="5" t="s">
        <v>98</v>
      </c>
      <c r="N322" s="5" t="s">
        <v>2114</v>
      </c>
      <c r="O322" s="5" t="s">
        <v>2115</v>
      </c>
      <c r="P322" s="4" t="str">
        <f t="shared" si="1"/>
        <v>Outstanding</v>
      </c>
      <c r="Q322" s="13" t="s">
        <v>25</v>
      </c>
    </row>
    <row r="323" spans="1:17" ht="60" customHeight="1" x14ac:dyDescent="0.35">
      <c r="A323" s="11" t="s">
        <v>2098</v>
      </c>
      <c r="B323" s="2" t="s">
        <v>2116</v>
      </c>
      <c r="C323" s="1" t="s">
        <v>2117</v>
      </c>
      <c r="D323" s="3" t="s">
        <v>20</v>
      </c>
      <c r="E323" s="3" t="s">
        <v>21</v>
      </c>
      <c r="F323" s="4" t="s">
        <v>22</v>
      </c>
      <c r="G323" s="4" t="s">
        <v>23</v>
      </c>
      <c r="H323" s="4" t="s">
        <v>24</v>
      </c>
      <c r="I323" s="4" t="s">
        <v>25</v>
      </c>
      <c r="J323" s="5" t="s">
        <v>25</v>
      </c>
      <c r="K323" s="5" t="s">
        <v>2118</v>
      </c>
      <c r="L323" s="5" t="s">
        <v>2119</v>
      </c>
      <c r="M323" s="5" t="s">
        <v>2120</v>
      </c>
      <c r="N323" s="5" t="s">
        <v>2121</v>
      </c>
      <c r="O323" s="5" t="s">
        <v>2122</v>
      </c>
      <c r="P323" s="4" t="str">
        <f t="shared" si="1"/>
        <v>Outstanding</v>
      </c>
      <c r="Q323" s="13" t="s">
        <v>25</v>
      </c>
    </row>
    <row r="324" spans="1:17" ht="60" customHeight="1" x14ac:dyDescent="0.35">
      <c r="A324" s="11" t="s">
        <v>2123</v>
      </c>
      <c r="B324" s="2" t="s">
        <v>2124</v>
      </c>
      <c r="C324" s="1" t="s">
        <v>2125</v>
      </c>
      <c r="D324" s="3" t="s">
        <v>20</v>
      </c>
      <c r="E324" s="3" t="s">
        <v>320</v>
      </c>
      <c r="F324" s="4" t="s">
        <v>22</v>
      </c>
      <c r="G324" s="4" t="s">
        <v>23</v>
      </c>
      <c r="H324" s="4" t="s">
        <v>24</v>
      </c>
      <c r="I324" s="4" t="s">
        <v>25</v>
      </c>
      <c r="J324" s="5" t="s">
        <v>25</v>
      </c>
      <c r="K324" s="5" t="s">
        <v>2126</v>
      </c>
      <c r="L324" s="5" t="s">
        <v>2127</v>
      </c>
      <c r="M324" s="5" t="s">
        <v>2128</v>
      </c>
      <c r="N324" s="5" t="s">
        <v>2129</v>
      </c>
      <c r="O324" s="5" t="s">
        <v>2130</v>
      </c>
      <c r="P324" s="4" t="str">
        <f t="shared" si="1"/>
        <v>Outstanding</v>
      </c>
      <c r="Q324" s="13" t="s">
        <v>25</v>
      </c>
    </row>
    <row r="325" spans="1:17" ht="60" customHeight="1" x14ac:dyDescent="0.35">
      <c r="A325" s="11" t="s">
        <v>2131</v>
      </c>
      <c r="B325" s="2" t="s">
        <v>2132</v>
      </c>
      <c r="C325" s="1" t="s">
        <v>2133</v>
      </c>
      <c r="D325" s="3" t="s">
        <v>20</v>
      </c>
      <c r="E325" s="3" t="s">
        <v>21</v>
      </c>
      <c r="F325" s="4" t="s">
        <v>22</v>
      </c>
      <c r="G325" s="4" t="s">
        <v>23</v>
      </c>
      <c r="H325" s="4" t="s">
        <v>24</v>
      </c>
      <c r="I325" s="4" t="s">
        <v>25</v>
      </c>
      <c r="J325" s="5" t="s">
        <v>25</v>
      </c>
      <c r="K325" s="5" t="s">
        <v>2134</v>
      </c>
      <c r="L325" s="5" t="s">
        <v>2135</v>
      </c>
      <c r="M325" s="5" t="s">
        <v>2136</v>
      </c>
      <c r="N325" s="5" t="s">
        <v>2137</v>
      </c>
      <c r="O325" s="5" t="s">
        <v>2138</v>
      </c>
      <c r="P325" s="4" t="str">
        <f t="shared" si="1"/>
        <v>Outstanding</v>
      </c>
      <c r="Q325" s="13" t="s">
        <v>25</v>
      </c>
    </row>
    <row r="326" spans="1:17" ht="60" customHeight="1" x14ac:dyDescent="0.35">
      <c r="A326" s="11" t="s">
        <v>2139</v>
      </c>
      <c r="B326" s="2" t="s">
        <v>2140</v>
      </c>
      <c r="C326" s="1" t="s">
        <v>2141</v>
      </c>
      <c r="D326" s="3" t="s">
        <v>20</v>
      </c>
      <c r="E326" s="3" t="s">
        <v>21</v>
      </c>
      <c r="F326" s="4" t="s">
        <v>22</v>
      </c>
      <c r="G326" s="4" t="s">
        <v>23</v>
      </c>
      <c r="H326" s="4" t="s">
        <v>24</v>
      </c>
      <c r="I326" s="4" t="s">
        <v>25</v>
      </c>
      <c r="J326" s="5" t="s">
        <v>25</v>
      </c>
      <c r="K326" s="5" t="s">
        <v>2142</v>
      </c>
      <c r="L326" s="5" t="s">
        <v>2143</v>
      </c>
      <c r="M326" s="5" t="s">
        <v>98</v>
      </c>
      <c r="N326" s="5" t="s">
        <v>2144</v>
      </c>
      <c r="O326" s="5" t="s">
        <v>2145</v>
      </c>
      <c r="P326" s="4" t="str">
        <f t="shared" si="1"/>
        <v>Outstanding</v>
      </c>
      <c r="Q326" s="13" t="s">
        <v>25</v>
      </c>
    </row>
    <row r="327" spans="1:17" ht="60" customHeight="1" x14ac:dyDescent="0.35">
      <c r="A327" s="11" t="s">
        <v>2146</v>
      </c>
      <c r="B327" s="2" t="s">
        <v>2147</v>
      </c>
      <c r="C327" s="1" t="s">
        <v>2148</v>
      </c>
      <c r="D327" s="3" t="s">
        <v>20</v>
      </c>
      <c r="E327" s="3" t="s">
        <v>21</v>
      </c>
      <c r="F327" s="4" t="s">
        <v>22</v>
      </c>
      <c r="G327" s="4" t="s">
        <v>23</v>
      </c>
      <c r="H327" s="4" t="s">
        <v>24</v>
      </c>
      <c r="I327" s="4" t="s">
        <v>25</v>
      </c>
      <c r="J327" s="5" t="s">
        <v>25</v>
      </c>
      <c r="K327" s="5" t="s">
        <v>2149</v>
      </c>
      <c r="L327" s="5" t="s">
        <v>2150</v>
      </c>
      <c r="M327" s="5" t="s">
        <v>2151</v>
      </c>
      <c r="N327" s="5" t="s">
        <v>2152</v>
      </c>
      <c r="O327" s="5" t="s">
        <v>2153</v>
      </c>
      <c r="P327" s="4" t="str">
        <f t="shared" si="1"/>
        <v>Outstanding</v>
      </c>
      <c r="Q327" s="13" t="s">
        <v>25</v>
      </c>
    </row>
    <row r="328" spans="1:17" ht="60" customHeight="1" x14ac:dyDescent="0.35">
      <c r="A328" s="11" t="s">
        <v>2146</v>
      </c>
      <c r="B328" s="2" t="s">
        <v>2154</v>
      </c>
      <c r="C328" s="1" t="s">
        <v>2155</v>
      </c>
      <c r="D328" s="3" t="s">
        <v>20</v>
      </c>
      <c r="E328" s="3" t="s">
        <v>21</v>
      </c>
      <c r="F328" s="4" t="s">
        <v>22</v>
      </c>
      <c r="G328" s="4" t="s">
        <v>23</v>
      </c>
      <c r="H328" s="4" t="s">
        <v>24</v>
      </c>
      <c r="I328" s="4" t="s">
        <v>25</v>
      </c>
      <c r="J328" s="5" t="s">
        <v>25</v>
      </c>
      <c r="K328" s="5" t="s">
        <v>2156</v>
      </c>
      <c r="L328" s="5" t="s">
        <v>2157</v>
      </c>
      <c r="M328" s="5" t="s">
        <v>2158</v>
      </c>
      <c r="N328" s="5" t="s">
        <v>2159</v>
      </c>
      <c r="O328" s="5" t="s">
        <v>2160</v>
      </c>
      <c r="P328" s="4" t="str">
        <f t="shared" si="1"/>
        <v>Outstanding</v>
      </c>
      <c r="Q328" s="13" t="s">
        <v>25</v>
      </c>
    </row>
    <row r="329" spans="1:17" ht="60" customHeight="1" x14ac:dyDescent="0.35">
      <c r="A329" s="11" t="s">
        <v>2161</v>
      </c>
      <c r="B329" s="2" t="s">
        <v>2162</v>
      </c>
      <c r="C329" s="1" t="s">
        <v>2163</v>
      </c>
      <c r="D329" s="3" t="s">
        <v>20</v>
      </c>
      <c r="E329" s="3" t="s">
        <v>21</v>
      </c>
      <c r="F329" s="4" t="s">
        <v>22</v>
      </c>
      <c r="G329" s="4" t="s">
        <v>23</v>
      </c>
      <c r="H329" s="4" t="s">
        <v>24</v>
      </c>
      <c r="I329" s="4" t="s">
        <v>25</v>
      </c>
      <c r="J329" s="5" t="s">
        <v>25</v>
      </c>
      <c r="K329" s="5" t="s">
        <v>2164</v>
      </c>
      <c r="L329" s="5" t="s">
        <v>2165</v>
      </c>
      <c r="M329" s="5" t="s">
        <v>2166</v>
      </c>
      <c r="N329" s="5" t="s">
        <v>2167</v>
      </c>
      <c r="O329" s="5" t="s">
        <v>2168</v>
      </c>
      <c r="P329" s="4" t="str">
        <f t="shared" si="1"/>
        <v>Outstanding</v>
      </c>
      <c r="Q329" s="13" t="s">
        <v>25</v>
      </c>
    </row>
    <row r="330" spans="1:17" ht="60" customHeight="1" x14ac:dyDescent="0.35">
      <c r="A330" s="11" t="s">
        <v>2161</v>
      </c>
      <c r="B330" s="2" t="s">
        <v>2169</v>
      </c>
      <c r="C330" s="1" t="s">
        <v>2170</v>
      </c>
      <c r="D330" s="3" t="s">
        <v>20</v>
      </c>
      <c r="E330" s="3" t="s">
        <v>21</v>
      </c>
      <c r="F330" s="4" t="s">
        <v>22</v>
      </c>
      <c r="G330" s="4" t="s">
        <v>23</v>
      </c>
      <c r="H330" s="4" t="s">
        <v>24</v>
      </c>
      <c r="I330" s="4" t="s">
        <v>25</v>
      </c>
      <c r="J330" s="5" t="s">
        <v>25</v>
      </c>
      <c r="K330" s="5" t="s">
        <v>2171</v>
      </c>
      <c r="L330" s="5" t="s">
        <v>2172</v>
      </c>
      <c r="M330" s="5" t="s">
        <v>98</v>
      </c>
      <c r="N330" s="5" t="s">
        <v>2173</v>
      </c>
      <c r="O330" s="5" t="s">
        <v>2174</v>
      </c>
      <c r="P330" s="4" t="str">
        <f t="shared" si="1"/>
        <v>Outstanding</v>
      </c>
      <c r="Q330" s="13" t="s">
        <v>25</v>
      </c>
    </row>
    <row r="331" spans="1:17" ht="60" customHeight="1" x14ac:dyDescent="0.35">
      <c r="A331" s="11" t="s">
        <v>2175</v>
      </c>
      <c r="B331" s="2" t="s">
        <v>2176</v>
      </c>
      <c r="C331" s="1" t="s">
        <v>2177</v>
      </c>
      <c r="D331" s="3" t="s">
        <v>20</v>
      </c>
      <c r="E331" s="3" t="s">
        <v>21</v>
      </c>
      <c r="F331" s="4" t="s">
        <v>22</v>
      </c>
      <c r="G331" s="4" t="s">
        <v>23</v>
      </c>
      <c r="H331" s="4" t="s">
        <v>24</v>
      </c>
      <c r="I331" s="4" t="s">
        <v>25</v>
      </c>
      <c r="J331" s="5" t="s">
        <v>25</v>
      </c>
      <c r="K331" s="5" t="s">
        <v>2178</v>
      </c>
      <c r="L331" s="5" t="s">
        <v>2179</v>
      </c>
      <c r="M331" s="5" t="s">
        <v>2180</v>
      </c>
      <c r="N331" s="5" t="s">
        <v>2181</v>
      </c>
      <c r="O331" s="5" t="s">
        <v>286</v>
      </c>
      <c r="P331" s="4" t="str">
        <f t="shared" si="1"/>
        <v>Outstanding</v>
      </c>
      <c r="Q331" s="13" t="s">
        <v>25</v>
      </c>
    </row>
    <row r="332" spans="1:17" ht="60" customHeight="1" x14ac:dyDescent="0.35">
      <c r="A332" s="11" t="s">
        <v>2175</v>
      </c>
      <c r="B332" s="2" t="s">
        <v>2182</v>
      </c>
      <c r="C332" s="1" t="s">
        <v>2183</v>
      </c>
      <c r="D332" s="3" t="s">
        <v>20</v>
      </c>
      <c r="E332" s="3" t="s">
        <v>21</v>
      </c>
      <c r="F332" s="4" t="s">
        <v>22</v>
      </c>
      <c r="G332" s="4" t="s">
        <v>23</v>
      </c>
      <c r="H332" s="4" t="s">
        <v>24</v>
      </c>
      <c r="I332" s="4" t="s">
        <v>25</v>
      </c>
      <c r="J332" s="5" t="s">
        <v>25</v>
      </c>
      <c r="K332" s="5" t="s">
        <v>2184</v>
      </c>
      <c r="L332" s="5" t="s">
        <v>2185</v>
      </c>
      <c r="M332" s="5" t="s">
        <v>2186</v>
      </c>
      <c r="N332" s="5" t="s">
        <v>2187</v>
      </c>
      <c r="O332" s="5" t="s">
        <v>286</v>
      </c>
      <c r="P332" s="4" t="str">
        <f t="shared" si="1"/>
        <v>Outstanding</v>
      </c>
      <c r="Q332" s="13" t="s">
        <v>25</v>
      </c>
    </row>
    <row r="333" spans="1:17" ht="60" customHeight="1" x14ac:dyDescent="0.35">
      <c r="A333" s="11" t="s">
        <v>1211</v>
      </c>
      <c r="B333" s="2" t="s">
        <v>2188</v>
      </c>
      <c r="C333" s="1" t="s">
        <v>2189</v>
      </c>
      <c r="D333" s="3" t="s">
        <v>20</v>
      </c>
      <c r="E333" s="3" t="s">
        <v>21</v>
      </c>
      <c r="F333" s="4" t="s">
        <v>22</v>
      </c>
      <c r="G333" s="4" t="s">
        <v>23</v>
      </c>
      <c r="H333" s="4" t="s">
        <v>24</v>
      </c>
      <c r="I333" s="4" t="s">
        <v>25</v>
      </c>
      <c r="J333" s="5" t="s">
        <v>25</v>
      </c>
      <c r="K333" s="5" t="s">
        <v>2190</v>
      </c>
      <c r="L333" s="5" t="s">
        <v>2191</v>
      </c>
      <c r="M333" s="5" t="s">
        <v>2192</v>
      </c>
      <c r="N333" s="5" t="s">
        <v>2193</v>
      </c>
      <c r="O333" s="5" t="s">
        <v>2194</v>
      </c>
      <c r="P333" s="4" t="str">
        <f t="shared" si="1"/>
        <v>Outstanding</v>
      </c>
      <c r="Q333" s="13" t="s">
        <v>25</v>
      </c>
    </row>
    <row r="334" spans="1:17" ht="60" customHeight="1" x14ac:dyDescent="0.35">
      <c r="A334" s="11" t="s">
        <v>1311</v>
      </c>
      <c r="B334" s="2" t="s">
        <v>2195</v>
      </c>
      <c r="C334" s="1" t="s">
        <v>2196</v>
      </c>
      <c r="D334" s="3" t="s">
        <v>20</v>
      </c>
      <c r="E334" s="3" t="s">
        <v>320</v>
      </c>
      <c r="F334" s="4" t="s">
        <v>22</v>
      </c>
      <c r="G334" s="4" t="s">
        <v>23</v>
      </c>
      <c r="H334" s="4" t="s">
        <v>24</v>
      </c>
      <c r="I334" s="4" t="s">
        <v>25</v>
      </c>
      <c r="J334" s="5" t="s">
        <v>25</v>
      </c>
      <c r="K334" s="5" t="s">
        <v>2197</v>
      </c>
      <c r="L334" s="5" t="s">
        <v>2198</v>
      </c>
      <c r="M334" s="5" t="s">
        <v>2199</v>
      </c>
      <c r="N334" s="5" t="s">
        <v>2200</v>
      </c>
      <c r="O334" s="5" t="s">
        <v>2201</v>
      </c>
      <c r="P334" s="4" t="str">
        <f t="shared" si="1"/>
        <v>Outstanding</v>
      </c>
      <c r="Q334" s="13" t="s">
        <v>25</v>
      </c>
    </row>
    <row r="335" spans="1:17" ht="60" customHeight="1" x14ac:dyDescent="0.35">
      <c r="A335" s="11" t="s">
        <v>2202</v>
      </c>
      <c r="B335" s="2" t="s">
        <v>2203</v>
      </c>
      <c r="C335" s="1" t="s">
        <v>2204</v>
      </c>
      <c r="D335" s="3" t="s">
        <v>20</v>
      </c>
      <c r="E335" s="3" t="s">
        <v>21</v>
      </c>
      <c r="F335" s="4" t="s">
        <v>22</v>
      </c>
      <c r="G335" s="4" t="s">
        <v>23</v>
      </c>
      <c r="H335" s="4" t="s">
        <v>24</v>
      </c>
      <c r="I335" s="4" t="s">
        <v>25</v>
      </c>
      <c r="J335" s="5" t="s">
        <v>25</v>
      </c>
      <c r="K335" s="5" t="s">
        <v>2205</v>
      </c>
      <c r="L335" s="5" t="s">
        <v>2206</v>
      </c>
      <c r="M335" s="5" t="s">
        <v>98</v>
      </c>
      <c r="N335" s="5" t="s">
        <v>2207</v>
      </c>
      <c r="O335" s="5" t="s">
        <v>2208</v>
      </c>
      <c r="P335" s="4" t="str">
        <f t="shared" si="1"/>
        <v>Outstanding</v>
      </c>
      <c r="Q335" s="13" t="s">
        <v>25</v>
      </c>
    </row>
    <row r="336" spans="1:17" ht="60" customHeight="1" x14ac:dyDescent="0.35">
      <c r="A336" s="11" t="s">
        <v>2202</v>
      </c>
      <c r="B336" s="2" t="s">
        <v>2209</v>
      </c>
      <c r="C336" s="1" t="s">
        <v>2210</v>
      </c>
      <c r="D336" s="3" t="s">
        <v>20</v>
      </c>
      <c r="E336" s="3" t="s">
        <v>21</v>
      </c>
      <c r="F336" s="4" t="s">
        <v>22</v>
      </c>
      <c r="G336" s="4" t="s">
        <v>23</v>
      </c>
      <c r="H336" s="4" t="s">
        <v>24</v>
      </c>
      <c r="I336" s="4" t="s">
        <v>25</v>
      </c>
      <c r="J336" s="5" t="s">
        <v>25</v>
      </c>
      <c r="K336" s="5" t="s">
        <v>2211</v>
      </c>
      <c r="L336" s="5" t="s">
        <v>2212</v>
      </c>
      <c r="M336" s="5" t="s">
        <v>2213</v>
      </c>
      <c r="N336" s="5" t="s">
        <v>2214</v>
      </c>
      <c r="O336" s="5" t="s">
        <v>2215</v>
      </c>
      <c r="P336" s="4" t="str">
        <f t="shared" si="1"/>
        <v>Outstanding</v>
      </c>
      <c r="Q336" s="13" t="s">
        <v>25</v>
      </c>
    </row>
    <row r="337" spans="1:17" ht="60" customHeight="1" x14ac:dyDescent="0.35">
      <c r="A337" s="11" t="s">
        <v>1615</v>
      </c>
      <c r="B337" s="2" t="s">
        <v>2216</v>
      </c>
      <c r="C337" s="1" t="s">
        <v>2217</v>
      </c>
      <c r="D337" s="3" t="s">
        <v>20</v>
      </c>
      <c r="E337" s="3" t="s">
        <v>21</v>
      </c>
      <c r="F337" s="4" t="s">
        <v>22</v>
      </c>
      <c r="G337" s="4" t="s">
        <v>23</v>
      </c>
      <c r="H337" s="4" t="s">
        <v>24</v>
      </c>
      <c r="I337" s="4" t="s">
        <v>25</v>
      </c>
      <c r="J337" s="5" t="s">
        <v>25</v>
      </c>
      <c r="K337" s="5" t="s">
        <v>2218</v>
      </c>
      <c r="L337" s="5" t="s">
        <v>2219</v>
      </c>
      <c r="M337" s="5" t="s">
        <v>2220</v>
      </c>
      <c r="N337" s="5" t="s">
        <v>2221</v>
      </c>
      <c r="O337" s="5" t="s">
        <v>2222</v>
      </c>
      <c r="P337" s="4" t="str">
        <f t="shared" si="1"/>
        <v>Outstanding</v>
      </c>
      <c r="Q337" s="13" t="s">
        <v>25</v>
      </c>
    </row>
    <row r="338" spans="1:17" ht="60" customHeight="1" x14ac:dyDescent="0.35">
      <c r="A338" s="11" t="s">
        <v>1615</v>
      </c>
      <c r="B338" s="2" t="s">
        <v>2223</v>
      </c>
      <c r="C338" s="1" t="s">
        <v>2224</v>
      </c>
      <c r="D338" s="3" t="s">
        <v>20</v>
      </c>
      <c r="E338" s="3" t="s">
        <v>21</v>
      </c>
      <c r="F338" s="4" t="s">
        <v>22</v>
      </c>
      <c r="G338" s="4" t="s">
        <v>23</v>
      </c>
      <c r="H338" s="4" t="s">
        <v>24</v>
      </c>
      <c r="I338" s="4" t="s">
        <v>25</v>
      </c>
      <c r="J338" s="5" t="s">
        <v>25</v>
      </c>
      <c r="K338" s="5" t="s">
        <v>2225</v>
      </c>
      <c r="L338" s="5" t="s">
        <v>2226</v>
      </c>
      <c r="M338" s="5" t="s">
        <v>2227</v>
      </c>
      <c r="N338" s="5" t="s">
        <v>2228</v>
      </c>
      <c r="O338" s="5" t="s">
        <v>2229</v>
      </c>
      <c r="P338" s="4" t="str">
        <f t="shared" si="1"/>
        <v>Outstanding</v>
      </c>
      <c r="Q338" s="13" t="s">
        <v>25</v>
      </c>
    </row>
    <row r="339" spans="1:17" ht="60" customHeight="1" x14ac:dyDescent="0.35">
      <c r="A339" s="11" t="s">
        <v>1615</v>
      </c>
      <c r="B339" s="2" t="s">
        <v>2230</v>
      </c>
      <c r="C339" s="1" t="s">
        <v>2231</v>
      </c>
      <c r="D339" s="3" t="s">
        <v>20</v>
      </c>
      <c r="E339" s="3" t="s">
        <v>320</v>
      </c>
      <c r="F339" s="4" t="s">
        <v>22</v>
      </c>
      <c r="G339" s="4" t="s">
        <v>23</v>
      </c>
      <c r="H339" s="4" t="s">
        <v>24</v>
      </c>
      <c r="I339" s="4" t="s">
        <v>25</v>
      </c>
      <c r="J339" s="5" t="s">
        <v>25</v>
      </c>
      <c r="K339" s="5" t="s">
        <v>2232</v>
      </c>
      <c r="L339" s="5" t="s">
        <v>2233</v>
      </c>
      <c r="M339" s="5" t="s">
        <v>2234</v>
      </c>
      <c r="N339" s="5" t="s">
        <v>2235</v>
      </c>
      <c r="O339" s="5" t="s">
        <v>2236</v>
      </c>
      <c r="P339" s="4" t="str">
        <f t="shared" si="1"/>
        <v>Outstanding</v>
      </c>
      <c r="Q339" s="13" t="s">
        <v>25</v>
      </c>
    </row>
    <row r="340" spans="1:17" ht="60" customHeight="1" x14ac:dyDescent="0.35">
      <c r="A340" s="11" t="s">
        <v>1615</v>
      </c>
      <c r="B340" s="2" t="s">
        <v>2237</v>
      </c>
      <c r="C340" s="1" t="s">
        <v>2238</v>
      </c>
      <c r="D340" s="3" t="s">
        <v>20</v>
      </c>
      <c r="E340" s="3" t="s">
        <v>320</v>
      </c>
      <c r="F340" s="4" t="s">
        <v>22</v>
      </c>
      <c r="G340" s="4" t="s">
        <v>23</v>
      </c>
      <c r="H340" s="4" t="s">
        <v>24</v>
      </c>
      <c r="I340" s="4" t="s">
        <v>25</v>
      </c>
      <c r="J340" s="5" t="s">
        <v>25</v>
      </c>
      <c r="K340" s="5" t="s">
        <v>2239</v>
      </c>
      <c r="L340" s="5" t="s">
        <v>2240</v>
      </c>
      <c r="M340" s="5" t="s">
        <v>2241</v>
      </c>
      <c r="N340" s="5" t="s">
        <v>2242</v>
      </c>
      <c r="O340" s="5" t="s">
        <v>2243</v>
      </c>
      <c r="P340" s="4" t="str">
        <f t="shared" si="1"/>
        <v>Outstanding</v>
      </c>
      <c r="Q340" s="13" t="s">
        <v>25</v>
      </c>
    </row>
    <row r="341" spans="1:17" ht="60" customHeight="1" x14ac:dyDescent="0.35">
      <c r="A341" s="11" t="s">
        <v>1615</v>
      </c>
      <c r="B341" s="2" t="s">
        <v>2244</v>
      </c>
      <c r="C341" s="1" t="s">
        <v>2245</v>
      </c>
      <c r="D341" s="3" t="s">
        <v>20</v>
      </c>
      <c r="E341" s="3" t="s">
        <v>21</v>
      </c>
      <c r="F341" s="4" t="s">
        <v>22</v>
      </c>
      <c r="G341" s="4" t="s">
        <v>23</v>
      </c>
      <c r="H341" s="4" t="s">
        <v>24</v>
      </c>
      <c r="I341" s="4" t="s">
        <v>25</v>
      </c>
      <c r="J341" s="5" t="s">
        <v>25</v>
      </c>
      <c r="K341" s="5" t="s">
        <v>2246</v>
      </c>
      <c r="L341" s="5" t="s">
        <v>2247</v>
      </c>
      <c r="M341" s="5" t="s">
        <v>2248</v>
      </c>
      <c r="N341" s="5" t="s">
        <v>2249</v>
      </c>
      <c r="O341" s="5" t="s">
        <v>2250</v>
      </c>
      <c r="P341" s="4" t="str">
        <f t="shared" si="1"/>
        <v>Outstanding</v>
      </c>
      <c r="Q341" s="13" t="s">
        <v>25</v>
      </c>
    </row>
    <row r="342" spans="1:17" ht="60" customHeight="1" x14ac:dyDescent="0.35">
      <c r="A342" s="11" t="s">
        <v>2251</v>
      </c>
      <c r="B342" s="2" t="s">
        <v>2252</v>
      </c>
      <c r="C342" s="1" t="s">
        <v>2253</v>
      </c>
      <c r="D342" s="3" t="s">
        <v>20</v>
      </c>
      <c r="E342" s="3" t="s">
        <v>21</v>
      </c>
      <c r="F342" s="4" t="s">
        <v>22</v>
      </c>
      <c r="G342" s="4" t="s">
        <v>23</v>
      </c>
      <c r="H342" s="4" t="s">
        <v>24</v>
      </c>
      <c r="I342" s="4" t="s">
        <v>25</v>
      </c>
      <c r="J342" s="5" t="s">
        <v>25</v>
      </c>
      <c r="K342" s="5" t="s">
        <v>2254</v>
      </c>
      <c r="L342" s="5" t="s">
        <v>2255</v>
      </c>
      <c r="M342" s="5" t="s">
        <v>2256</v>
      </c>
      <c r="N342" s="5" t="s">
        <v>2257</v>
      </c>
      <c r="O342" s="5" t="s">
        <v>2258</v>
      </c>
      <c r="P342" s="4" t="str">
        <f t="shared" si="1"/>
        <v>Outstanding</v>
      </c>
      <c r="Q342" s="13" t="s">
        <v>25</v>
      </c>
    </row>
    <row r="343" spans="1:17" ht="60" customHeight="1" x14ac:dyDescent="0.35">
      <c r="A343" s="12" t="s">
        <v>2259</v>
      </c>
      <c r="B343" s="6" t="s">
        <v>2260</v>
      </c>
      <c r="C343" s="7" t="s">
        <v>2261</v>
      </c>
      <c r="D343" s="8" t="s">
        <v>20</v>
      </c>
      <c r="E343" s="8" t="s">
        <v>320</v>
      </c>
      <c r="F343" s="9" t="s">
        <v>22</v>
      </c>
      <c r="G343" s="9" t="s">
        <v>23</v>
      </c>
      <c r="H343" s="9" t="s">
        <v>24</v>
      </c>
      <c r="I343" s="9" t="s">
        <v>25</v>
      </c>
      <c r="J343" s="10" t="s">
        <v>25</v>
      </c>
      <c r="K343" s="10" t="s">
        <v>2262</v>
      </c>
      <c r="L343" s="10" t="s">
        <v>2263</v>
      </c>
      <c r="M343" s="10" t="s">
        <v>2264</v>
      </c>
      <c r="N343" s="10" t="s">
        <v>2265</v>
      </c>
      <c r="O343" s="10" t="s">
        <v>2266</v>
      </c>
      <c r="P343" s="9" t="str">
        <f t="shared" si="1"/>
        <v>Outstanding</v>
      </c>
      <c r="Q343" s="14" t="s">
        <v>25</v>
      </c>
    </row>
    <row r="347" spans="1:17" ht="32" customHeight="1" x14ac:dyDescent="0.35">
      <c r="A347" s="288" t="s">
        <v>2267</v>
      </c>
      <c r="B347" s="288"/>
      <c r="C347" s="288"/>
      <c r="D347" s="288"/>
    </row>
  </sheetData>
  <mergeCells count="1">
    <mergeCell ref="A347:D347"/>
  </mergeCells>
  <conditionalFormatting sqref="F2:F34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4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4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43" xr:uid="{00000000-0002-0000-0200-000000000000}">
      <formula1>"Must,Should,Could,Won't,Unassigned"</formula1>
    </dataValidation>
    <dataValidation type="list" showErrorMessage="1" errorTitle="Invalid Value" error="Please select a value from the list: Low, Medium, High, Unassessed." sqref="G2:G343" xr:uid="{00000000-0002-0000-0200-000001000000}">
      <formula1>"Low,Medium,High,Unassessed"</formula1>
    </dataValidation>
    <dataValidation type="list" showErrorMessage="1" errorTitle="Invalid Value" error="Please select a value from the list: Phase1, Phase2, Phase3, Phase4, Phase5, Pending." sqref="H2:H34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43" xr:uid="{00000000-0002-0000-0200-000003000000}">
      <formula1>"Implemented,Testing,Failed,Compensated,Risk Accepted,N/A"</formula1>
    </dataValidation>
  </dataValidations>
  <hyperlinks>
    <hyperlink ref="A34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2423</v>
      </c>
      <c r="C2" s="305" t="s">
        <v>2423</v>
      </c>
      <c r="D2" s="305" t="s">
        <v>2423</v>
      </c>
      <c r="E2" s="305" t="s">
        <v>2423</v>
      </c>
      <c r="F2" s="305" t="s">
        <v>2423</v>
      </c>
      <c r="G2" s="305" t="s">
        <v>2423</v>
      </c>
      <c r="H2" s="309" t="s">
        <v>2424</v>
      </c>
      <c r="I2" s="309" t="s">
        <v>2424</v>
      </c>
      <c r="J2" s="309" t="s">
        <v>2424</v>
      </c>
      <c r="K2" s="309" t="s">
        <v>2424</v>
      </c>
      <c r="L2" s="309" t="s">
        <v>2424</v>
      </c>
      <c r="M2" s="308" t="s">
        <v>2425</v>
      </c>
      <c r="N2" s="308" t="s">
        <v>2425</v>
      </c>
      <c r="O2" s="310" t="s">
        <v>2426</v>
      </c>
      <c r="P2" s="310" t="s">
        <v>2426</v>
      </c>
      <c r="Q2" s="306" t="s">
        <v>15</v>
      </c>
      <c r="R2" s="306" t="s">
        <v>15</v>
      </c>
      <c r="S2" s="306" t="s">
        <v>15</v>
      </c>
      <c r="T2" s="307" t="s">
        <v>2427</v>
      </c>
    </row>
    <row r="3" spans="2:20" ht="35" customHeight="1" x14ac:dyDescent="0.35">
      <c r="B3" s="70" t="s">
        <v>2428</v>
      </c>
      <c r="C3" s="70" t="s">
        <v>2429</v>
      </c>
      <c r="D3" s="70" t="s">
        <v>2430</v>
      </c>
      <c r="E3" s="70" t="s">
        <v>2431</v>
      </c>
      <c r="F3" s="70" t="s">
        <v>2432</v>
      </c>
      <c r="G3" s="70" t="s">
        <v>11</v>
      </c>
      <c r="H3" s="71" t="s">
        <v>2433</v>
      </c>
      <c r="I3" s="71" t="s">
        <v>2434</v>
      </c>
      <c r="J3" s="71" t="s">
        <v>2435</v>
      </c>
      <c r="K3" s="71" t="s">
        <v>2436</v>
      </c>
      <c r="L3" s="71" t="s">
        <v>2367</v>
      </c>
      <c r="M3" s="72" t="s">
        <v>2437</v>
      </c>
      <c r="N3" s="72" t="s">
        <v>2438</v>
      </c>
      <c r="O3" s="73" t="s">
        <v>2439</v>
      </c>
      <c r="P3" s="73" t="s">
        <v>2440</v>
      </c>
      <c r="Q3" s="74" t="s">
        <v>15</v>
      </c>
      <c r="R3" s="74" t="s">
        <v>2441</v>
      </c>
      <c r="S3" s="74" t="s">
        <v>2442</v>
      </c>
      <c r="T3" s="75" t="s">
        <v>2443</v>
      </c>
    </row>
    <row r="4" spans="2:20" ht="60" customHeight="1" x14ac:dyDescent="0.35">
      <c r="B4" s="76" t="s">
        <v>2444</v>
      </c>
      <c r="C4" s="76" t="s">
        <v>2445</v>
      </c>
      <c r="D4" s="76" t="s">
        <v>2446</v>
      </c>
      <c r="E4" s="76" t="s">
        <v>2447</v>
      </c>
      <c r="F4" s="76" t="s">
        <v>2448</v>
      </c>
      <c r="G4" s="76" t="s">
        <v>2449</v>
      </c>
      <c r="H4" s="76" t="s">
        <v>2450</v>
      </c>
      <c r="I4" s="76" t="s">
        <v>2451</v>
      </c>
      <c r="J4" s="76" t="s">
        <v>2452</v>
      </c>
      <c r="K4" s="76" t="s">
        <v>2453</v>
      </c>
      <c r="L4" s="76" t="s">
        <v>2454</v>
      </c>
      <c r="M4" s="76" t="s">
        <v>2455</v>
      </c>
      <c r="N4" s="76" t="s">
        <v>2456</v>
      </c>
      <c r="O4" s="76" t="s">
        <v>2457</v>
      </c>
      <c r="P4" s="76" t="s">
        <v>2458</v>
      </c>
      <c r="Q4" s="76" t="s">
        <v>2459</v>
      </c>
      <c r="R4" s="76" t="s">
        <v>2460</v>
      </c>
      <c r="S4" s="76" t="s">
        <v>2461</v>
      </c>
      <c r="T4" s="76" t="s">
        <v>2462</v>
      </c>
    </row>
    <row r="5" spans="2:20" ht="60" customHeight="1" x14ac:dyDescent="0.35">
      <c r="B5" s="38" t="s">
        <v>2463</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2464</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2465</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2466</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2467</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2468</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2469</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2470</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2471</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2472</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2473</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2474</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2475</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2476</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2477</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2478</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2479</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2480</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2481</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2482</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2483</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2484</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2485</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2486</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2487</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2488</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2489</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2490</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2491</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2492</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2493</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2494</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2495</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2496</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2497</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2498</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2499</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2500</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2501</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2502</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2503</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2504</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2505</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2506</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2507</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2508</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2509</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2510</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2511</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2512</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2267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2513</v>
      </c>
      <c r="B1" s="104" t="s">
        <v>1</v>
      </c>
      <c r="C1" s="104" t="s">
        <v>2514</v>
      </c>
      <c r="D1" s="104" t="s">
        <v>11</v>
      </c>
      <c r="E1" s="104" t="s">
        <v>2515</v>
      </c>
      <c r="F1" s="104" t="s">
        <v>2516</v>
      </c>
      <c r="G1" s="104" t="s">
        <v>2517</v>
      </c>
      <c r="H1" s="104" t="s">
        <v>2518</v>
      </c>
      <c r="I1" s="104" t="s">
        <v>2519</v>
      </c>
      <c r="J1" s="104" t="s">
        <v>2520</v>
      </c>
      <c r="K1" s="104" t="s">
        <v>2521</v>
      </c>
      <c r="L1" s="104" t="s">
        <v>2522</v>
      </c>
      <c r="M1" s="104" t="s">
        <v>2523</v>
      </c>
      <c r="N1" s="104" t="s">
        <v>2524</v>
      </c>
      <c r="O1" s="104" t="s">
        <v>2525</v>
      </c>
      <c r="P1" s="104" t="s">
        <v>2526</v>
      </c>
      <c r="Q1" s="104" t="s">
        <v>2527</v>
      </c>
      <c r="R1" s="104" t="s">
        <v>2528</v>
      </c>
      <c r="S1" s="104" t="s">
        <v>2529</v>
      </c>
      <c r="T1" s="104" t="s">
        <v>2530</v>
      </c>
      <c r="U1" s="104" t="s">
        <v>2531</v>
      </c>
      <c r="V1" s="104" t="s">
        <v>2532</v>
      </c>
      <c r="W1" s="104" t="s">
        <v>2533</v>
      </c>
      <c r="X1" s="104" t="s">
        <v>2534</v>
      </c>
      <c r="Y1" s="104" t="s">
        <v>2535</v>
      </c>
      <c r="Z1" s="104" t="s">
        <v>2536</v>
      </c>
      <c r="AA1" s="104" t="s">
        <v>2537</v>
      </c>
      <c r="AB1" s="104" t="s">
        <v>2538</v>
      </c>
      <c r="AC1" s="104" t="s">
        <v>2539</v>
      </c>
      <c r="AD1" s="104" t="s">
        <v>2540</v>
      </c>
      <c r="AE1" s="104" t="s">
        <v>2541</v>
      </c>
      <c r="AF1" s="104" t="s">
        <v>2542</v>
      </c>
      <c r="AG1" s="104" t="s">
        <v>2543</v>
      </c>
      <c r="AH1" s="104" t="s">
        <v>2544</v>
      </c>
      <c r="AI1" s="104" t="s">
        <v>2545</v>
      </c>
      <c r="AJ1" s="104" t="s">
        <v>2546</v>
      </c>
      <c r="AK1" s="104" t="s">
        <v>2547</v>
      </c>
      <c r="AL1" s="104" t="s">
        <v>2548</v>
      </c>
      <c r="AM1" s="104" t="s">
        <v>2549</v>
      </c>
      <c r="AN1" s="104" t="s">
        <v>2550</v>
      </c>
      <c r="AO1" s="104" t="s">
        <v>2551</v>
      </c>
      <c r="AP1" s="104" t="s">
        <v>2552</v>
      </c>
      <c r="AQ1" s="104" t="s">
        <v>2553</v>
      </c>
      <c r="AR1" s="104" t="s">
        <v>2554</v>
      </c>
      <c r="AS1" s="104" t="s">
        <v>2555</v>
      </c>
      <c r="AT1" s="104" t="s">
        <v>2556</v>
      </c>
      <c r="AU1" s="104" t="s">
        <v>2557</v>
      </c>
      <c r="AV1" s="104" t="s">
        <v>2558</v>
      </c>
      <c r="AW1" s="105" t="s">
        <v>2559</v>
      </c>
    </row>
    <row r="2" spans="1:49" ht="60" customHeight="1" outlineLevel="1" x14ac:dyDescent="0.35">
      <c r="A2" s="97" t="s">
        <v>2560</v>
      </c>
      <c r="B2" s="80">
        <v>1</v>
      </c>
      <c r="C2" s="82" t="s">
        <v>25</v>
      </c>
      <c r="D2" s="84" t="s">
        <v>2561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2560</v>
      </c>
      <c r="B3" s="81" t="s">
        <v>2562</v>
      </c>
      <c r="C3" s="83" t="s">
        <v>2563</v>
      </c>
      <c r="D3" s="85" t="s">
        <v>2564</v>
      </c>
      <c r="E3" s="85" t="s">
        <v>2565</v>
      </c>
      <c r="F3" s="86" t="s">
        <v>310</v>
      </c>
      <c r="G3" s="86" t="s">
        <v>2566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2560</v>
      </c>
      <c r="B4" s="81" t="s">
        <v>2567</v>
      </c>
      <c r="C4" s="83" t="s">
        <v>2568</v>
      </c>
      <c r="D4" s="85" t="s">
        <v>2569</v>
      </c>
      <c r="E4" s="85" t="s">
        <v>2570</v>
      </c>
      <c r="F4" s="86" t="s">
        <v>310</v>
      </c>
      <c r="G4" s="86" t="s">
        <v>2571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2560</v>
      </c>
      <c r="B5" s="81" t="s">
        <v>2572</v>
      </c>
      <c r="C5" s="83" t="s">
        <v>2573</v>
      </c>
      <c r="D5" s="85" t="s">
        <v>2574</v>
      </c>
      <c r="E5" s="85" t="s">
        <v>2575</v>
      </c>
      <c r="F5" s="86" t="s">
        <v>310</v>
      </c>
      <c r="G5" s="86" t="s">
        <v>2576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2560</v>
      </c>
      <c r="B6" s="81" t="s">
        <v>2577</v>
      </c>
      <c r="C6" s="83" t="s">
        <v>2578</v>
      </c>
      <c r="D6" s="85" t="s">
        <v>2579</v>
      </c>
      <c r="E6" s="85" t="s">
        <v>2580</v>
      </c>
      <c r="F6" s="86" t="s">
        <v>310</v>
      </c>
      <c r="G6" s="86" t="s">
        <v>2566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2560</v>
      </c>
      <c r="B7" s="81" t="s">
        <v>2581</v>
      </c>
      <c r="C7" s="83" t="s">
        <v>2582</v>
      </c>
      <c r="D7" s="85" t="s">
        <v>2583</v>
      </c>
      <c r="E7" s="85" t="s">
        <v>2584</v>
      </c>
      <c r="F7" s="86" t="s">
        <v>310</v>
      </c>
      <c r="G7" s="86" t="s">
        <v>2576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2585</v>
      </c>
      <c r="B8" s="80">
        <v>2</v>
      </c>
      <c r="C8" s="82" t="s">
        <v>25</v>
      </c>
      <c r="D8" s="84" t="s">
        <v>2586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2585</v>
      </c>
      <c r="B9" s="81" t="s">
        <v>2587</v>
      </c>
      <c r="C9" s="83" t="s">
        <v>2588</v>
      </c>
      <c r="D9" s="85" t="s">
        <v>2589</v>
      </c>
      <c r="E9" s="85" t="s">
        <v>2590</v>
      </c>
      <c r="F9" s="86" t="s">
        <v>2591</v>
      </c>
      <c r="G9" s="86" t="s">
        <v>2566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2585</v>
      </c>
      <c r="B10" s="81" t="s">
        <v>2592</v>
      </c>
      <c r="C10" s="83" t="s">
        <v>2593</v>
      </c>
      <c r="D10" s="85" t="s">
        <v>2594</v>
      </c>
      <c r="E10" s="85" t="s">
        <v>2595</v>
      </c>
      <c r="F10" s="86" t="s">
        <v>2591</v>
      </c>
      <c r="G10" s="86" t="s">
        <v>2566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2585</v>
      </c>
      <c r="B11" s="81" t="s">
        <v>2596</v>
      </c>
      <c r="C11" s="83" t="s">
        <v>2597</v>
      </c>
      <c r="D11" s="85" t="s">
        <v>2598</v>
      </c>
      <c r="E11" s="85" t="s">
        <v>2599</v>
      </c>
      <c r="F11" s="86" t="s">
        <v>2591</v>
      </c>
      <c r="G11" s="86" t="s">
        <v>2571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2585</v>
      </c>
      <c r="B12" s="81" t="s">
        <v>2600</v>
      </c>
      <c r="C12" s="83" t="s">
        <v>2601</v>
      </c>
      <c r="D12" s="85" t="s">
        <v>2602</v>
      </c>
      <c r="E12" s="85" t="s">
        <v>2603</v>
      </c>
      <c r="F12" s="86" t="s">
        <v>2591</v>
      </c>
      <c r="G12" s="86" t="s">
        <v>2576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2585</v>
      </c>
      <c r="B13" s="81" t="s">
        <v>2604</v>
      </c>
      <c r="C13" s="83" t="s">
        <v>2605</v>
      </c>
      <c r="D13" s="85" t="s">
        <v>2606</v>
      </c>
      <c r="E13" s="85" t="s">
        <v>2607</v>
      </c>
      <c r="F13" s="86" t="s">
        <v>2591</v>
      </c>
      <c r="G13" s="86" t="s">
        <v>2608</v>
      </c>
      <c r="H13" s="86">
        <v>2</v>
      </c>
      <c r="I13" s="88">
        <f>IF(COUNTIF(J13:AW13,"&lt;&gt;")=0,"",SUMPRODUCT(((Recommendations[ImplStatus]="Implemented")+(Recommendations[ImplStatus]="Compensated"))*ISNUMBER(MATCH(Recommendations[Id],J13:AW13,0)))/COUNTIF(J13:AW13,"&lt;&gt;"))</f>
        <v>0</v>
      </c>
      <c r="J13" s="90" t="s">
        <v>1312</v>
      </c>
      <c r="K13" s="90" t="s">
        <v>1836</v>
      </c>
      <c r="L13" s="90" t="s">
        <v>2042</v>
      </c>
      <c r="M13" s="90" t="s">
        <v>2162</v>
      </c>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2585</v>
      </c>
      <c r="B14" s="81" t="s">
        <v>2609</v>
      </c>
      <c r="C14" s="83" t="s">
        <v>2610</v>
      </c>
      <c r="D14" s="85" t="s">
        <v>2611</v>
      </c>
      <c r="E14" s="85" t="s">
        <v>2612</v>
      </c>
      <c r="F14" s="86" t="s">
        <v>2591</v>
      </c>
      <c r="G14" s="86" t="s">
        <v>2608</v>
      </c>
      <c r="H14" s="86">
        <v>2</v>
      </c>
      <c r="I14" s="88">
        <f>IF(COUNTIF(J14:AW14,"&lt;&gt;")=0,"",SUMPRODUCT(((Recommendations[ImplStatus]="Implemented")+(Recommendations[ImplStatus]="Compensated"))*ISNUMBER(MATCH(Recommendations[Id],J14:AW14,0)))/COUNTIF(J14:AW14,"&lt;&gt;"))</f>
        <v>0</v>
      </c>
      <c r="J14" s="90" t="s">
        <v>1696</v>
      </c>
      <c r="K14" s="90" t="s">
        <v>1724</v>
      </c>
      <c r="L14" s="90" t="s">
        <v>1738</v>
      </c>
      <c r="M14" s="90" t="s">
        <v>2015</v>
      </c>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2585</v>
      </c>
      <c r="B15" s="81" t="s">
        <v>2613</v>
      </c>
      <c r="C15" s="83" t="s">
        <v>2614</v>
      </c>
      <c r="D15" s="85" t="s">
        <v>2615</v>
      </c>
      <c r="E15" s="85" t="s">
        <v>2616</v>
      </c>
      <c r="F15" s="86" t="s">
        <v>2591</v>
      </c>
      <c r="G15" s="86" t="s">
        <v>2608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2617</v>
      </c>
      <c r="B16" s="80">
        <v>3</v>
      </c>
      <c r="C16" s="82" t="s">
        <v>25</v>
      </c>
      <c r="D16" s="84" t="s">
        <v>2618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2617</v>
      </c>
      <c r="B17" s="81" t="s">
        <v>2619</v>
      </c>
      <c r="C17" s="83" t="s">
        <v>2620</v>
      </c>
      <c r="D17" s="85" t="s">
        <v>2621</v>
      </c>
      <c r="E17" s="85" t="s">
        <v>2622</v>
      </c>
      <c r="F17" s="86" t="s">
        <v>2623</v>
      </c>
      <c r="G17" s="86" t="s">
        <v>2624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2617</v>
      </c>
      <c r="B18" s="81" t="s">
        <v>2625</v>
      </c>
      <c r="C18" s="83" t="s">
        <v>2626</v>
      </c>
      <c r="D18" s="85" t="s">
        <v>2627</v>
      </c>
      <c r="E18" s="85" t="s">
        <v>2628</v>
      </c>
      <c r="F18" s="86" t="s">
        <v>2623</v>
      </c>
      <c r="G18" s="86" t="s">
        <v>2566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2617</v>
      </c>
      <c r="B19" s="81" t="s">
        <v>2629</v>
      </c>
      <c r="C19" s="83" t="s">
        <v>2630</v>
      </c>
      <c r="D19" s="85" t="s">
        <v>2631</v>
      </c>
      <c r="E19" s="85" t="s">
        <v>2632</v>
      </c>
      <c r="F19" s="86" t="s">
        <v>2623</v>
      </c>
      <c r="G19" s="86" t="s">
        <v>2608</v>
      </c>
      <c r="H19" s="86">
        <v>1</v>
      </c>
      <c r="I19" s="88">
        <f>IF(COUNTIF(J19:AW19,"&lt;&gt;")=0,"",SUMPRODUCT(((Recommendations[ImplStatus]="Implemented")+(Recommendations[ImplStatus]="Compensated"))*ISNUMBER(MATCH(Recommendations[Id],J19:AW19,0)))/COUNTIF(J19:AW19,"&lt;&gt;"))</f>
        <v>0</v>
      </c>
      <c r="J19" s="90" t="s">
        <v>1463</v>
      </c>
      <c r="K19" s="90" t="s">
        <v>1563</v>
      </c>
      <c r="L19" s="90" t="s">
        <v>1866</v>
      </c>
      <c r="M19" s="90" t="s">
        <v>1951</v>
      </c>
      <c r="N19" s="90" t="s">
        <v>1957</v>
      </c>
      <c r="O19" s="90" t="s">
        <v>2252</v>
      </c>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2617</v>
      </c>
      <c r="B20" s="81" t="s">
        <v>2633</v>
      </c>
      <c r="C20" s="83" t="s">
        <v>2634</v>
      </c>
      <c r="D20" s="85" t="s">
        <v>2635</v>
      </c>
      <c r="E20" s="85" t="s">
        <v>2636</v>
      </c>
      <c r="F20" s="86" t="s">
        <v>2623</v>
      </c>
      <c r="G20" s="86" t="s">
        <v>2608</v>
      </c>
      <c r="H20" s="86">
        <v>1</v>
      </c>
      <c r="I20" s="88">
        <f>IF(COUNTIF(J20:AW20,"&lt;&gt;")=0,"",SUMPRODUCT(((Recommendations[ImplStatus]="Implemented")+(Recommendations[ImplStatus]="Compensated"))*ISNUMBER(MATCH(Recommendations[Id],J20:AW20,0)))/COUNTIF(J20:AW20,"&lt;&gt;"))</f>
        <v>0</v>
      </c>
      <c r="J20" s="90" t="s">
        <v>1951</v>
      </c>
      <c r="K20" s="90" t="s">
        <v>1957</v>
      </c>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2617</v>
      </c>
      <c r="B21" s="81" t="s">
        <v>2637</v>
      </c>
      <c r="C21" s="83" t="s">
        <v>2638</v>
      </c>
      <c r="D21" s="85" t="s">
        <v>2639</v>
      </c>
      <c r="E21" s="85" t="s">
        <v>2640</v>
      </c>
      <c r="F21" s="86" t="s">
        <v>2623</v>
      </c>
      <c r="G21" s="86" t="s">
        <v>2608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2617</v>
      </c>
      <c r="B22" s="81" t="s">
        <v>2641</v>
      </c>
      <c r="C22" s="83" t="s">
        <v>2642</v>
      </c>
      <c r="D22" s="85" t="s">
        <v>2643</v>
      </c>
      <c r="E22" s="85" t="s">
        <v>2644</v>
      </c>
      <c r="F22" s="86" t="s">
        <v>2623</v>
      </c>
      <c r="G22" s="86" t="s">
        <v>2608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2617</v>
      </c>
      <c r="B23" s="81" t="s">
        <v>2645</v>
      </c>
      <c r="C23" s="83" t="s">
        <v>2646</v>
      </c>
      <c r="D23" s="85" t="s">
        <v>2647</v>
      </c>
      <c r="E23" s="85" t="s">
        <v>2648</v>
      </c>
      <c r="F23" s="86" t="s">
        <v>2623</v>
      </c>
      <c r="G23" s="86" t="s">
        <v>2566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2617</v>
      </c>
      <c r="B24" s="81" t="s">
        <v>2649</v>
      </c>
      <c r="C24" s="83" t="s">
        <v>2650</v>
      </c>
      <c r="D24" s="85" t="s">
        <v>2651</v>
      </c>
      <c r="E24" s="85" t="s">
        <v>2652</v>
      </c>
      <c r="F24" s="86" t="s">
        <v>2623</v>
      </c>
      <c r="G24" s="86" t="s">
        <v>2566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2617</v>
      </c>
      <c r="B25" s="81" t="s">
        <v>2653</v>
      </c>
      <c r="C25" s="83" t="s">
        <v>2654</v>
      </c>
      <c r="D25" s="85" t="s">
        <v>2655</v>
      </c>
      <c r="E25" s="85" t="s">
        <v>2656</v>
      </c>
      <c r="F25" s="86" t="s">
        <v>2623</v>
      </c>
      <c r="G25" s="86" t="s">
        <v>2608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2617</v>
      </c>
      <c r="B26" s="81" t="s">
        <v>2657</v>
      </c>
      <c r="C26" s="83" t="s">
        <v>2658</v>
      </c>
      <c r="D26" s="85" t="s">
        <v>2659</v>
      </c>
      <c r="E26" s="85" t="s">
        <v>2660</v>
      </c>
      <c r="F26" s="86" t="s">
        <v>2623</v>
      </c>
      <c r="G26" s="86" t="s">
        <v>2608</v>
      </c>
      <c r="H26" s="86">
        <v>2</v>
      </c>
      <c r="I26" s="88">
        <f>IF(COUNTIF(J26:AW26,"&lt;&gt;")=0,"",SUMPRODUCT(((Recommendations[ImplStatus]="Implemented")+(Recommendations[ImplStatus]="Compensated"))*ISNUMBER(MATCH(Recommendations[Id],J26:AW26,0)))/COUNTIF(J26:AW26,"&lt;&gt;"))</f>
        <v>0</v>
      </c>
      <c r="J26" s="90" t="s">
        <v>368</v>
      </c>
      <c r="K26" s="90" t="s">
        <v>375</v>
      </c>
      <c r="L26" s="90" t="s">
        <v>390</v>
      </c>
      <c r="M26" s="90" t="s">
        <v>396</v>
      </c>
      <c r="N26" s="90" t="s">
        <v>490</v>
      </c>
      <c r="O26" s="90" t="s">
        <v>497</v>
      </c>
      <c r="P26" s="90" t="s">
        <v>510</v>
      </c>
      <c r="Q26" s="90" t="s">
        <v>529</v>
      </c>
      <c r="R26" s="90" t="s">
        <v>536</v>
      </c>
      <c r="S26" s="90" t="s">
        <v>543</v>
      </c>
      <c r="T26" s="90" t="s">
        <v>550</v>
      </c>
      <c r="U26" s="90" t="s">
        <v>932</v>
      </c>
      <c r="V26" s="90" t="s">
        <v>1053</v>
      </c>
      <c r="W26" s="90" t="s">
        <v>1098</v>
      </c>
      <c r="X26" s="90" t="s">
        <v>1151</v>
      </c>
      <c r="Y26" s="90" t="s">
        <v>1158</v>
      </c>
      <c r="Z26" s="90" t="s">
        <v>1163</v>
      </c>
      <c r="AA26" s="90" t="s">
        <v>1169</v>
      </c>
      <c r="AB26" s="90" t="s">
        <v>1174</v>
      </c>
      <c r="AC26" s="90" t="s">
        <v>1181</v>
      </c>
      <c r="AD26" s="90" t="s">
        <v>1227</v>
      </c>
      <c r="AE26" s="90" t="s">
        <v>1234</v>
      </c>
      <c r="AF26" s="90" t="s">
        <v>1516</v>
      </c>
      <c r="AG26" s="90" t="s">
        <v>1523</v>
      </c>
      <c r="AH26" s="90" t="s">
        <v>1915</v>
      </c>
      <c r="AI26" s="90" t="s">
        <v>1922</v>
      </c>
      <c r="AJ26" s="90" t="s">
        <v>1929</v>
      </c>
      <c r="AK26" s="90" t="s">
        <v>1936</v>
      </c>
      <c r="AL26" s="90" t="s">
        <v>1971</v>
      </c>
      <c r="AM26" s="90" t="s">
        <v>2079</v>
      </c>
      <c r="AN26" s="90" t="s">
        <v>2085</v>
      </c>
      <c r="AO26" s="90" t="s">
        <v>2091</v>
      </c>
      <c r="AP26" s="90" t="s">
        <v>2099</v>
      </c>
      <c r="AQ26" s="90" t="s">
        <v>2111</v>
      </c>
      <c r="AR26" s="90" t="s">
        <v>2182</v>
      </c>
      <c r="AS26" s="90"/>
      <c r="AT26" s="90"/>
      <c r="AU26" s="90"/>
      <c r="AV26" s="90"/>
      <c r="AW26" s="101"/>
    </row>
    <row r="27" spans="1:49" ht="60" customHeight="1" x14ac:dyDescent="0.35">
      <c r="A27" s="98" t="s">
        <v>2617</v>
      </c>
      <c r="B27" s="81" t="s">
        <v>2661</v>
      </c>
      <c r="C27" s="83" t="s">
        <v>2662</v>
      </c>
      <c r="D27" s="85" t="s">
        <v>2663</v>
      </c>
      <c r="E27" s="85" t="s">
        <v>2664</v>
      </c>
      <c r="F27" s="86" t="s">
        <v>2623</v>
      </c>
      <c r="G27" s="86" t="s">
        <v>2608</v>
      </c>
      <c r="H27" s="86">
        <v>2</v>
      </c>
      <c r="I27" s="88">
        <f>IF(COUNTIF(J27:AW27,"&lt;&gt;")=0,"",SUMPRODUCT(((Recommendations[ImplStatus]="Implemented")+(Recommendations[ImplStatus]="Compensated"))*ISNUMBER(MATCH(Recommendations[Id],J27:AW27,0)))/COUNTIF(J27:AW27,"&lt;&gt;"))</f>
        <v>0</v>
      </c>
      <c r="J27" s="90" t="s">
        <v>55</v>
      </c>
      <c r="K27" s="90" t="s">
        <v>62</v>
      </c>
      <c r="L27" s="90" t="s">
        <v>430</v>
      </c>
      <c r="M27" s="90" t="s">
        <v>517</v>
      </c>
      <c r="N27" s="90" t="s">
        <v>947</v>
      </c>
      <c r="O27" s="90" t="s">
        <v>1985</v>
      </c>
      <c r="P27" s="90" t="s">
        <v>2049</v>
      </c>
      <c r="Q27" s="90" t="s">
        <v>2116</v>
      </c>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2617</v>
      </c>
      <c r="B28" s="81" t="s">
        <v>2665</v>
      </c>
      <c r="C28" s="83" t="s">
        <v>2666</v>
      </c>
      <c r="D28" s="85" t="s">
        <v>2667</v>
      </c>
      <c r="E28" s="85" t="s">
        <v>2668</v>
      </c>
      <c r="F28" s="86" t="s">
        <v>2623</v>
      </c>
      <c r="G28" s="86" t="s">
        <v>2608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2617</v>
      </c>
      <c r="B29" s="81" t="s">
        <v>2669</v>
      </c>
      <c r="C29" s="83" t="s">
        <v>2670</v>
      </c>
      <c r="D29" s="85" t="s">
        <v>2671</v>
      </c>
      <c r="E29" s="85" t="s">
        <v>2672</v>
      </c>
      <c r="F29" s="86" t="s">
        <v>2623</v>
      </c>
      <c r="G29" s="86" t="s">
        <v>2608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2617</v>
      </c>
      <c r="B30" s="81" t="s">
        <v>2673</v>
      </c>
      <c r="C30" s="83" t="s">
        <v>2674</v>
      </c>
      <c r="D30" s="85" t="s">
        <v>2675</v>
      </c>
      <c r="E30" s="85" t="s">
        <v>2676</v>
      </c>
      <c r="F30" s="86" t="s">
        <v>2623</v>
      </c>
      <c r="G30" s="86" t="s">
        <v>2576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2677</v>
      </c>
      <c r="B31" s="80">
        <v>4</v>
      </c>
      <c r="C31" s="82" t="s">
        <v>25</v>
      </c>
      <c r="D31" s="84" t="s">
        <v>2678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2677</v>
      </c>
      <c r="B32" s="81" t="s">
        <v>2679</v>
      </c>
      <c r="C32" s="83" t="s">
        <v>2680</v>
      </c>
      <c r="D32" s="85" t="s">
        <v>2681</v>
      </c>
      <c r="E32" s="85" t="s">
        <v>2682</v>
      </c>
      <c r="F32" s="86" t="s">
        <v>2683</v>
      </c>
      <c r="G32" s="86" t="s">
        <v>2624</v>
      </c>
      <c r="H32" s="86">
        <v>1</v>
      </c>
      <c r="I32" s="88">
        <f>IF(COUNTIF(J32:AW32,"&lt;&gt;")=0,"",SUMPRODUCT(((Recommendations[ImplStatus]="Implemented")+(Recommendations[ImplStatus]="Compensated"))*ISNUMBER(MATCH(Recommendations[Id],J32:AW32,0)))/COUNTIF(J32:AW32,"&lt;&gt;"))</f>
        <v>0</v>
      </c>
      <c r="J32" s="90" t="s">
        <v>94</v>
      </c>
      <c r="K32" s="90" t="s">
        <v>100</v>
      </c>
      <c r="L32" s="90" t="s">
        <v>106</v>
      </c>
      <c r="M32" s="90" t="s">
        <v>111</v>
      </c>
      <c r="N32" s="90" t="s">
        <v>117</v>
      </c>
      <c r="O32" s="90" t="s">
        <v>123</v>
      </c>
      <c r="P32" s="90" t="s">
        <v>129</v>
      </c>
      <c r="Q32" s="90" t="s">
        <v>135</v>
      </c>
      <c r="R32" s="90" t="s">
        <v>141</v>
      </c>
      <c r="S32" s="90" t="s">
        <v>146</v>
      </c>
      <c r="T32" s="90" t="s">
        <v>150</v>
      </c>
      <c r="U32" s="90" t="s">
        <v>155</v>
      </c>
      <c r="V32" s="90" t="s">
        <v>159</v>
      </c>
      <c r="W32" s="90" t="s">
        <v>164</v>
      </c>
      <c r="X32" s="90" t="s">
        <v>169</v>
      </c>
      <c r="Y32" s="90" t="s">
        <v>174</v>
      </c>
      <c r="Z32" s="90" t="s">
        <v>179</v>
      </c>
      <c r="AA32" s="90" t="s">
        <v>184</v>
      </c>
      <c r="AB32" s="90" t="s">
        <v>189</v>
      </c>
      <c r="AC32" s="90" t="s">
        <v>194</v>
      </c>
      <c r="AD32" s="90" t="s">
        <v>198</v>
      </c>
      <c r="AE32" s="90" t="s">
        <v>204</v>
      </c>
      <c r="AF32" s="90" t="s">
        <v>210</v>
      </c>
      <c r="AG32" s="90" t="s">
        <v>215</v>
      </c>
      <c r="AH32" s="90" t="s">
        <v>220</v>
      </c>
      <c r="AI32" s="90" t="s">
        <v>226</v>
      </c>
      <c r="AJ32" s="90" t="s">
        <v>230</v>
      </c>
      <c r="AK32" s="90" t="s">
        <v>234</v>
      </c>
      <c r="AL32" s="90" t="s">
        <v>238</v>
      </c>
      <c r="AM32" s="90" t="s">
        <v>242</v>
      </c>
      <c r="AN32" s="90" t="s">
        <v>250</v>
      </c>
      <c r="AO32" s="90" t="s">
        <v>255</v>
      </c>
      <c r="AP32" s="90" t="s">
        <v>260</v>
      </c>
      <c r="AQ32" s="90" t="s">
        <v>265</v>
      </c>
      <c r="AR32" s="90" t="s">
        <v>271</v>
      </c>
      <c r="AS32" s="90" t="s">
        <v>276</v>
      </c>
      <c r="AT32" s="90" t="s">
        <v>311</v>
      </c>
      <c r="AU32" s="90" t="s">
        <v>318</v>
      </c>
      <c r="AV32" s="90" t="s">
        <v>326</v>
      </c>
      <c r="AW32" s="101" t="s">
        <v>340</v>
      </c>
    </row>
    <row r="33" spans="1:49" ht="60" customHeight="1" x14ac:dyDescent="0.35">
      <c r="A33" s="98" t="s">
        <v>2677</v>
      </c>
      <c r="B33" s="81" t="s">
        <v>2684</v>
      </c>
      <c r="C33" s="83" t="s">
        <v>2685</v>
      </c>
      <c r="D33" s="85" t="s">
        <v>2686</v>
      </c>
      <c r="E33" s="85" t="s">
        <v>2687</v>
      </c>
      <c r="F33" s="86" t="s">
        <v>2683</v>
      </c>
      <c r="G33" s="86" t="s">
        <v>2624</v>
      </c>
      <c r="H33" s="86">
        <v>1</v>
      </c>
      <c r="I33" s="88">
        <f>IF(COUNTIF(J33:AW33,"&lt;&gt;")=0,"",SUMPRODUCT(((Recommendations[ImplStatus]="Implemented")+(Recommendations[ImplStatus]="Compensated"))*ISNUMBER(MATCH(Recommendations[Id],J33:AW33,0)))/COUNTIF(J33:AW33,"&lt;&gt;"))</f>
        <v>0</v>
      </c>
      <c r="J33" s="90" t="s">
        <v>996</v>
      </c>
      <c r="K33" s="90" t="s">
        <v>1003</v>
      </c>
      <c r="L33" s="90" t="s">
        <v>1083</v>
      </c>
      <c r="M33" s="90" t="s">
        <v>1304</v>
      </c>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2677</v>
      </c>
      <c r="B34" s="81" t="s">
        <v>2688</v>
      </c>
      <c r="C34" s="83" t="s">
        <v>2689</v>
      </c>
      <c r="D34" s="85" t="s">
        <v>2690</v>
      </c>
      <c r="E34" s="85" t="s">
        <v>2691</v>
      </c>
      <c r="F34" s="86" t="s">
        <v>310</v>
      </c>
      <c r="G34" s="86" t="s">
        <v>2608</v>
      </c>
      <c r="H34" s="86">
        <v>1</v>
      </c>
      <c r="I34" s="88">
        <f>IF(COUNTIF(J34:AW34,"&lt;&gt;")=0,"",SUMPRODUCT(((Recommendations[ImplStatus]="Implemented")+(Recommendations[ImplStatus]="Compensated"))*ISNUMBER(MATCH(Recommendations[Id],J34:AW34,0)))/COUNTIF(J34:AW34,"&lt;&gt;"))</f>
        <v>0</v>
      </c>
      <c r="J34" s="90" t="s">
        <v>333</v>
      </c>
      <c r="K34" s="90" t="s">
        <v>360</v>
      </c>
      <c r="L34" s="90" t="s">
        <v>383</v>
      </c>
      <c r="M34" s="90" t="s">
        <v>881</v>
      </c>
      <c r="N34" s="90" t="s">
        <v>888</v>
      </c>
      <c r="O34" s="90" t="s">
        <v>996</v>
      </c>
      <c r="P34" s="90" t="s">
        <v>1449</v>
      </c>
      <c r="Q34" s="90" t="s">
        <v>1490</v>
      </c>
      <c r="R34" s="90" t="s">
        <v>1496</v>
      </c>
      <c r="S34" s="90" t="s">
        <v>1943</v>
      </c>
      <c r="T34" s="90" t="s">
        <v>2188</v>
      </c>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2677</v>
      </c>
      <c r="B35" s="81" t="s">
        <v>2692</v>
      </c>
      <c r="C35" s="83" t="s">
        <v>2693</v>
      </c>
      <c r="D35" s="85" t="s">
        <v>2694</v>
      </c>
      <c r="E35" s="85" t="s">
        <v>2695</v>
      </c>
      <c r="F35" s="86" t="s">
        <v>310</v>
      </c>
      <c r="G35" s="86" t="s">
        <v>2608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2677</v>
      </c>
      <c r="B36" s="81" t="s">
        <v>2696</v>
      </c>
      <c r="C36" s="83" t="s">
        <v>2697</v>
      </c>
      <c r="D36" s="85" t="s">
        <v>2698</v>
      </c>
      <c r="E36" s="85" t="s">
        <v>2699</v>
      </c>
      <c r="F36" s="86" t="s">
        <v>310</v>
      </c>
      <c r="G36" s="86" t="s">
        <v>2608</v>
      </c>
      <c r="H36" s="86">
        <v>1</v>
      </c>
      <c r="I36" s="88">
        <f>IF(COUNTIF(J36:AW36,"&lt;&gt;")=0,"",SUMPRODUCT(((Recommendations[ImplStatus]="Implemented")+(Recommendations[ImplStatus]="Compensated"))*ISNUMBER(MATCH(Recommendations[Id],J36:AW36,0)))/COUNTIF(J36:AW36,"&lt;&gt;"))</f>
        <v>0</v>
      </c>
      <c r="J36" s="90" t="s">
        <v>653</v>
      </c>
      <c r="K36" s="90" t="s">
        <v>659</v>
      </c>
      <c r="L36" s="90" t="s">
        <v>665</v>
      </c>
      <c r="M36" s="90" t="s">
        <v>672</v>
      </c>
      <c r="N36" s="90" t="s">
        <v>679</v>
      </c>
      <c r="O36" s="90" t="s">
        <v>701</v>
      </c>
      <c r="P36" s="90" t="s">
        <v>706</v>
      </c>
      <c r="Q36" s="90" t="s">
        <v>711</v>
      </c>
      <c r="R36" s="90" t="s">
        <v>716</v>
      </c>
      <c r="S36" s="90" t="s">
        <v>721</v>
      </c>
      <c r="T36" s="90" t="s">
        <v>952</v>
      </c>
      <c r="U36" s="90" t="s">
        <v>959</v>
      </c>
      <c r="V36" s="90" t="s">
        <v>965</v>
      </c>
      <c r="W36" s="90" t="s">
        <v>972</v>
      </c>
      <c r="X36" s="90" t="s">
        <v>979</v>
      </c>
      <c r="Y36" s="90" t="s">
        <v>984</v>
      </c>
      <c r="Z36" s="90" t="s">
        <v>1003</v>
      </c>
      <c r="AA36" s="90" t="s">
        <v>1007</v>
      </c>
      <c r="AB36" s="90" t="s">
        <v>1083</v>
      </c>
      <c r="AC36" s="90" t="s">
        <v>1090</v>
      </c>
      <c r="AD36" s="90" t="s">
        <v>1129</v>
      </c>
      <c r="AE36" s="90" t="s">
        <v>1477</v>
      </c>
      <c r="AF36" s="90" t="s">
        <v>1484</v>
      </c>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2677</v>
      </c>
      <c r="B37" s="81" t="s">
        <v>2700</v>
      </c>
      <c r="C37" s="83" t="s">
        <v>2701</v>
      </c>
      <c r="D37" s="85" t="s">
        <v>2702</v>
      </c>
      <c r="E37" s="85" t="s">
        <v>2703</v>
      </c>
      <c r="F37" s="86" t="s">
        <v>310</v>
      </c>
      <c r="G37" s="86" t="s">
        <v>2608</v>
      </c>
      <c r="H37" s="86">
        <v>1</v>
      </c>
      <c r="I37" s="88">
        <f>IF(COUNTIF(J37:AW37,"&lt;&gt;")=0,"",SUMPRODUCT(((Recommendations[ImplStatus]="Implemented")+(Recommendations[ImplStatus]="Compensated"))*ISNUMBER(MATCH(Recommendations[Id],J37:AW37,0)))/COUNTIF(J37:AW37,"&lt;&gt;"))</f>
        <v>0</v>
      </c>
      <c r="J37" s="90" t="s">
        <v>584</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2677</v>
      </c>
      <c r="B38" s="81" t="s">
        <v>2704</v>
      </c>
      <c r="C38" s="83" t="s">
        <v>2705</v>
      </c>
      <c r="D38" s="85" t="s">
        <v>2706</v>
      </c>
      <c r="E38" s="85" t="s">
        <v>2707</v>
      </c>
      <c r="F38" s="86" t="s">
        <v>2708</v>
      </c>
      <c r="G38" s="86" t="s">
        <v>2608</v>
      </c>
      <c r="H38" s="86">
        <v>1</v>
      </c>
      <c r="I38" s="88">
        <f>IF(COUNTIF(J38:AW38,"&lt;&gt;")=0,"",SUMPRODUCT(((Recommendations[ImplStatus]="Implemented")+(Recommendations[ImplStatus]="Compensated"))*ISNUMBER(MATCH(Recommendations[Id],J38:AW38,0)))/COUNTIF(J38:AW38,"&lt;&gt;"))</f>
        <v>0</v>
      </c>
      <c r="J38" s="90" t="s">
        <v>276</v>
      </c>
      <c r="K38" s="90" t="s">
        <v>281</v>
      </c>
      <c r="L38" s="90" t="s">
        <v>287</v>
      </c>
      <c r="M38" s="90" t="s">
        <v>293</v>
      </c>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2677</v>
      </c>
      <c r="B39" s="81" t="s">
        <v>2709</v>
      </c>
      <c r="C39" s="83" t="s">
        <v>2710</v>
      </c>
      <c r="D39" s="85" t="s">
        <v>2711</v>
      </c>
      <c r="E39" s="85" t="s">
        <v>2712</v>
      </c>
      <c r="F39" s="86" t="s">
        <v>310</v>
      </c>
      <c r="G39" s="86" t="s">
        <v>2608</v>
      </c>
      <c r="H39" s="86">
        <v>2</v>
      </c>
      <c r="I39" s="88">
        <f>IF(COUNTIF(J39:AW39,"&lt;&gt;")=0,"",SUMPRODUCT(((Recommendations[ImplStatus]="Implemented")+(Recommendations[ImplStatus]="Compensated"))*ISNUMBER(MATCH(Recommendations[Id],J39:AW39,0)))/COUNTIF(J39:AW39,"&lt;&gt;"))</f>
        <v>0</v>
      </c>
      <c r="J39" s="90" t="s">
        <v>645</v>
      </c>
      <c r="K39" s="90" t="s">
        <v>896</v>
      </c>
      <c r="L39" s="90" t="s">
        <v>904</v>
      </c>
      <c r="M39" s="90" t="s">
        <v>912</v>
      </c>
      <c r="N39" s="90" t="s">
        <v>919</v>
      </c>
      <c r="O39" s="90" t="s">
        <v>925</v>
      </c>
      <c r="P39" s="90" t="s">
        <v>984</v>
      </c>
      <c r="Q39" s="90" t="s">
        <v>1015</v>
      </c>
      <c r="R39" s="90" t="s">
        <v>1022</v>
      </c>
      <c r="S39" s="90" t="s">
        <v>1030</v>
      </c>
      <c r="T39" s="90" t="s">
        <v>1038</v>
      </c>
      <c r="U39" s="90" t="s">
        <v>1061</v>
      </c>
      <c r="V39" s="90" t="s">
        <v>1068</v>
      </c>
      <c r="W39" s="90" t="s">
        <v>1075</v>
      </c>
      <c r="X39" s="90" t="s">
        <v>1090</v>
      </c>
      <c r="Y39" s="90" t="s">
        <v>1106</v>
      </c>
      <c r="Z39" s="90" t="s">
        <v>1114</v>
      </c>
      <c r="AA39" s="90" t="s">
        <v>1121</v>
      </c>
      <c r="AB39" s="90" t="s">
        <v>1137</v>
      </c>
      <c r="AC39" s="90" t="s">
        <v>1193</v>
      </c>
      <c r="AD39" s="90" t="s">
        <v>1212</v>
      </c>
      <c r="AE39" s="90" t="s">
        <v>1281</v>
      </c>
      <c r="AF39" s="90" t="s">
        <v>1304</v>
      </c>
      <c r="AG39" s="90" t="s">
        <v>1312</v>
      </c>
      <c r="AH39" s="90" t="s">
        <v>1319</v>
      </c>
      <c r="AI39" s="90" t="s">
        <v>1326</v>
      </c>
      <c r="AJ39" s="90" t="s">
        <v>1333</v>
      </c>
      <c r="AK39" s="90" t="s">
        <v>1340</v>
      </c>
      <c r="AL39" s="90" t="s">
        <v>1347</v>
      </c>
      <c r="AM39" s="90" t="s">
        <v>1354</v>
      </c>
      <c r="AN39" s="90" t="s">
        <v>1361</v>
      </c>
      <c r="AO39" s="90" t="s">
        <v>1368</v>
      </c>
      <c r="AP39" s="90" t="s">
        <v>1375</v>
      </c>
      <c r="AQ39" s="90" t="s">
        <v>1382</v>
      </c>
      <c r="AR39" s="90" t="s">
        <v>1389</v>
      </c>
      <c r="AS39" s="90" t="s">
        <v>1396</v>
      </c>
      <c r="AT39" s="90" t="s">
        <v>1449</v>
      </c>
      <c r="AU39" s="90" t="s">
        <v>1456</v>
      </c>
      <c r="AV39" s="90" t="s">
        <v>1463</v>
      </c>
      <c r="AW39" s="101" t="s">
        <v>1469</v>
      </c>
    </row>
    <row r="40" spans="1:49" ht="60" customHeight="1" x14ac:dyDescent="0.35">
      <c r="A40" s="98" t="s">
        <v>2677</v>
      </c>
      <c r="B40" s="81" t="s">
        <v>2713</v>
      </c>
      <c r="C40" s="83" t="s">
        <v>2714</v>
      </c>
      <c r="D40" s="85" t="s">
        <v>2715</v>
      </c>
      <c r="E40" s="85" t="s">
        <v>2716</v>
      </c>
      <c r="F40" s="86" t="s">
        <v>310</v>
      </c>
      <c r="G40" s="86" t="s">
        <v>2608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2677</v>
      </c>
      <c r="B41" s="81" t="s">
        <v>2717</v>
      </c>
      <c r="C41" s="83" t="s">
        <v>2718</v>
      </c>
      <c r="D41" s="85" t="s">
        <v>2719</v>
      </c>
      <c r="E41" s="85" t="s">
        <v>2720</v>
      </c>
      <c r="F41" s="86" t="s">
        <v>310</v>
      </c>
      <c r="G41" s="86" t="s">
        <v>2608</v>
      </c>
      <c r="H41" s="86">
        <v>2</v>
      </c>
      <c r="I41" s="88">
        <f>IF(COUNTIF(J41:AW41,"&lt;&gt;")=0,"",SUMPRODUCT(((Recommendations[ImplStatus]="Implemented")+(Recommendations[ImplStatus]="Compensated"))*ISNUMBER(MATCH(Recommendations[Id],J41:AW41,0)))/COUNTIF(J41:AW41,"&lt;&gt;"))</f>
        <v>0</v>
      </c>
      <c r="J41" s="90" t="s">
        <v>69</v>
      </c>
      <c r="K41" s="90" t="s">
        <v>75</v>
      </c>
      <c r="L41" s="90" t="s">
        <v>81</v>
      </c>
      <c r="M41" s="90" t="s">
        <v>88</v>
      </c>
      <c r="N41" s="90" t="s">
        <v>318</v>
      </c>
      <c r="O41" s="90" t="s">
        <v>326</v>
      </c>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2677</v>
      </c>
      <c r="B42" s="81" t="s">
        <v>2721</v>
      </c>
      <c r="C42" s="83" t="s">
        <v>2722</v>
      </c>
      <c r="D42" s="85" t="s">
        <v>2723</v>
      </c>
      <c r="E42" s="85" t="s">
        <v>2724</v>
      </c>
      <c r="F42" s="86" t="s">
        <v>2623</v>
      </c>
      <c r="G42" s="86" t="s">
        <v>2608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2677</v>
      </c>
      <c r="B43" s="81" t="s">
        <v>2725</v>
      </c>
      <c r="C43" s="83" t="s">
        <v>2726</v>
      </c>
      <c r="D43" s="85" t="s">
        <v>2727</v>
      </c>
      <c r="E43" s="85" t="s">
        <v>2728</v>
      </c>
      <c r="F43" s="86" t="s">
        <v>2623</v>
      </c>
      <c r="G43" s="86" t="s">
        <v>2608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741</v>
      </c>
      <c r="B44" s="80">
        <v>5</v>
      </c>
      <c r="C44" s="82" t="s">
        <v>25</v>
      </c>
      <c r="D44" s="84" t="s">
        <v>2729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741</v>
      </c>
      <c r="B45" s="81" t="s">
        <v>645</v>
      </c>
      <c r="C45" s="83" t="s">
        <v>2730</v>
      </c>
      <c r="D45" s="85" t="s">
        <v>2731</v>
      </c>
      <c r="E45" s="85" t="s">
        <v>2732</v>
      </c>
      <c r="F45" s="86" t="s">
        <v>2708</v>
      </c>
      <c r="G45" s="86" t="s">
        <v>2566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741</v>
      </c>
      <c r="B46" s="81" t="s">
        <v>2733</v>
      </c>
      <c r="C46" s="83" t="s">
        <v>2734</v>
      </c>
      <c r="D46" s="85" t="s">
        <v>2735</v>
      </c>
      <c r="E46" s="85" t="s">
        <v>2736</v>
      </c>
      <c r="F46" s="86" t="s">
        <v>2708</v>
      </c>
      <c r="G46" s="86" t="s">
        <v>2608</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55</v>
      </c>
      <c r="P46" s="90" t="s">
        <v>69</v>
      </c>
      <c r="Q46" s="90" t="s">
        <v>75</v>
      </c>
      <c r="R46" s="90" t="s">
        <v>81</v>
      </c>
      <c r="S46" s="90" t="s">
        <v>88</v>
      </c>
      <c r="T46" s="90" t="s">
        <v>281</v>
      </c>
      <c r="U46" s="90" t="s">
        <v>287</v>
      </c>
      <c r="V46" s="90" t="s">
        <v>360</v>
      </c>
      <c r="W46" s="90" t="s">
        <v>1456</v>
      </c>
      <c r="X46" s="90" t="s">
        <v>1639</v>
      </c>
      <c r="Y46" s="90" t="s">
        <v>1844</v>
      </c>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741</v>
      </c>
      <c r="B47" s="81" t="s">
        <v>2737</v>
      </c>
      <c r="C47" s="83" t="s">
        <v>2738</v>
      </c>
      <c r="D47" s="85" t="s">
        <v>2739</v>
      </c>
      <c r="E47" s="85" t="s">
        <v>2740</v>
      </c>
      <c r="F47" s="86" t="s">
        <v>2708</v>
      </c>
      <c r="G47" s="86" t="s">
        <v>2608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741</v>
      </c>
      <c r="B48" s="81" t="s">
        <v>2741</v>
      </c>
      <c r="C48" s="83" t="s">
        <v>2742</v>
      </c>
      <c r="D48" s="85" t="s">
        <v>2743</v>
      </c>
      <c r="E48" s="85" t="s">
        <v>2744</v>
      </c>
      <c r="F48" s="86" t="s">
        <v>2708</v>
      </c>
      <c r="G48" s="86" t="s">
        <v>2608</v>
      </c>
      <c r="H48" s="86">
        <v>1</v>
      </c>
      <c r="I48" s="88">
        <f>IF(COUNTIF(J48:AW48,"&lt;&gt;")=0,"",SUMPRODUCT(((Recommendations[ImplStatus]="Implemented")+(Recommendations[ImplStatus]="Compensated"))*ISNUMBER(MATCH(Recommendations[Id],J48:AW48,0)))/COUNTIF(J48:AW48,"&lt;&gt;"))</f>
        <v>0</v>
      </c>
      <c r="J48" s="90" t="s">
        <v>591</v>
      </c>
      <c r="K48" s="90" t="s">
        <v>598</v>
      </c>
      <c r="L48" s="90" t="s">
        <v>605</v>
      </c>
      <c r="M48" s="90" t="s">
        <v>612</v>
      </c>
      <c r="N48" s="90" t="s">
        <v>619</v>
      </c>
      <c r="O48" s="90" t="s">
        <v>625</v>
      </c>
      <c r="P48" s="90" t="s">
        <v>632</v>
      </c>
      <c r="Q48" s="90" t="s">
        <v>638</v>
      </c>
      <c r="R48" s="90" t="s">
        <v>912</v>
      </c>
      <c r="S48" s="90" t="s">
        <v>2022</v>
      </c>
      <c r="T48" s="90" t="s">
        <v>2036</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741</v>
      </c>
      <c r="B49" s="81" t="s">
        <v>2745</v>
      </c>
      <c r="C49" s="83" t="s">
        <v>2746</v>
      </c>
      <c r="D49" s="85" t="s">
        <v>2747</v>
      </c>
      <c r="E49" s="85" t="s">
        <v>2748</v>
      </c>
      <c r="F49" s="86" t="s">
        <v>2708</v>
      </c>
      <c r="G49" s="86" t="s">
        <v>2566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741</v>
      </c>
      <c r="B50" s="81" t="s">
        <v>2749</v>
      </c>
      <c r="C50" s="83" t="s">
        <v>2750</v>
      </c>
      <c r="D50" s="85" t="s">
        <v>2751</v>
      </c>
      <c r="E50" s="85" t="s">
        <v>2752</v>
      </c>
      <c r="F50" s="86" t="s">
        <v>2708</v>
      </c>
      <c r="G50" s="86" t="s">
        <v>2624</v>
      </c>
      <c r="H50" s="86">
        <v>2</v>
      </c>
      <c r="I50" s="88">
        <f>IF(COUNTIF(J50:AW50,"&lt;&gt;")=0,"",SUMPRODUCT(((Recommendations[ImplStatus]="Implemented")+(Recommendations[ImplStatus]="Compensated"))*ISNUMBER(MATCH(Recommendations[Id],J50:AW50,0)))/COUNTIF(J50:AW50,"&lt;&gt;"))</f>
        <v>0</v>
      </c>
      <c r="J50" s="90" t="s">
        <v>1570</v>
      </c>
      <c r="K50" s="90" t="s">
        <v>1616</v>
      </c>
      <c r="L50" s="90" t="s">
        <v>1828</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2753</v>
      </c>
      <c r="B51" s="80">
        <v>6</v>
      </c>
      <c r="C51" s="82" t="s">
        <v>25</v>
      </c>
      <c r="D51" s="84" t="s">
        <v>2754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2753</v>
      </c>
      <c r="B52" s="81" t="s">
        <v>2755</v>
      </c>
      <c r="C52" s="83" t="s">
        <v>2756</v>
      </c>
      <c r="D52" s="85" t="s">
        <v>2757</v>
      </c>
      <c r="E52" s="85" t="s">
        <v>2758</v>
      </c>
      <c r="F52" s="86" t="s">
        <v>2683</v>
      </c>
      <c r="G52" s="86" t="s">
        <v>2624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2753</v>
      </c>
      <c r="B53" s="81" t="s">
        <v>2759</v>
      </c>
      <c r="C53" s="83" t="s">
        <v>2760</v>
      </c>
      <c r="D53" s="85" t="s">
        <v>2761</v>
      </c>
      <c r="E53" s="85" t="s">
        <v>2762</v>
      </c>
      <c r="F53" s="86" t="s">
        <v>2683</v>
      </c>
      <c r="G53" s="86" t="s">
        <v>2624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2753</v>
      </c>
      <c r="B54" s="81" t="s">
        <v>2763</v>
      </c>
      <c r="C54" s="83" t="s">
        <v>2764</v>
      </c>
      <c r="D54" s="85" t="s">
        <v>2765</v>
      </c>
      <c r="E54" s="85" t="s">
        <v>2766</v>
      </c>
      <c r="F54" s="86" t="s">
        <v>2708</v>
      </c>
      <c r="G54" s="86" t="s">
        <v>2608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2753</v>
      </c>
      <c r="B55" s="81" t="s">
        <v>2767</v>
      </c>
      <c r="C55" s="83" t="s">
        <v>2768</v>
      </c>
      <c r="D55" s="85" t="s">
        <v>2769</v>
      </c>
      <c r="E55" s="85" t="s">
        <v>2770</v>
      </c>
      <c r="F55" s="86" t="s">
        <v>2708</v>
      </c>
      <c r="G55" s="86" t="s">
        <v>2608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2753</v>
      </c>
      <c r="B56" s="81" t="s">
        <v>2771</v>
      </c>
      <c r="C56" s="83" t="s">
        <v>2772</v>
      </c>
      <c r="D56" s="85" t="s">
        <v>2773</v>
      </c>
      <c r="E56" s="85" t="s">
        <v>2774</v>
      </c>
      <c r="F56" s="86" t="s">
        <v>2708</v>
      </c>
      <c r="G56" s="86" t="s">
        <v>2608</v>
      </c>
      <c r="H56" s="86">
        <v>1</v>
      </c>
      <c r="I56" s="88">
        <f>IF(COUNTIF(J56:AW56,"&lt;&gt;")=0,"",SUMPRODUCT(((Recommendations[ImplStatus]="Implemented")+(Recommendations[ImplStatus]="Compensated"))*ISNUMBER(MATCH(Recommendations[Id],J56:AW56,0)))/COUNTIF(J56:AW56,"&lt;&gt;"))</f>
        <v>0</v>
      </c>
      <c r="J56" s="90" t="s">
        <v>1404</v>
      </c>
      <c r="K56" s="90" t="s">
        <v>1600</v>
      </c>
      <c r="L56" s="90" t="s">
        <v>1908</v>
      </c>
      <c r="M56" s="90" t="s">
        <v>1929</v>
      </c>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2753</v>
      </c>
      <c r="B57" s="81" t="s">
        <v>2775</v>
      </c>
      <c r="C57" s="83" t="s">
        <v>2776</v>
      </c>
      <c r="D57" s="85" t="s">
        <v>2777</v>
      </c>
      <c r="E57" s="85" t="s">
        <v>2778</v>
      </c>
      <c r="F57" s="86" t="s">
        <v>2591</v>
      </c>
      <c r="G57" s="86" t="s">
        <v>2566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2753</v>
      </c>
      <c r="B58" s="81" t="s">
        <v>2779</v>
      </c>
      <c r="C58" s="83" t="s">
        <v>2780</v>
      </c>
      <c r="D58" s="85" t="s">
        <v>2781</v>
      </c>
      <c r="E58" s="85" t="s">
        <v>2782</v>
      </c>
      <c r="F58" s="86" t="s">
        <v>2708</v>
      </c>
      <c r="G58" s="86" t="s">
        <v>2608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2753</v>
      </c>
      <c r="B59" s="81" t="s">
        <v>2783</v>
      </c>
      <c r="C59" s="83" t="s">
        <v>2784</v>
      </c>
      <c r="D59" s="85" t="s">
        <v>2785</v>
      </c>
      <c r="E59" s="85" t="s">
        <v>2786</v>
      </c>
      <c r="F59" s="86" t="s">
        <v>2708</v>
      </c>
      <c r="G59" s="86" t="s">
        <v>2624</v>
      </c>
      <c r="H59" s="86">
        <v>3</v>
      </c>
      <c r="I59" s="88">
        <f>IF(COUNTIF(J59:AW59,"&lt;&gt;")=0,"",SUMPRODUCT(((Recommendations[ImplStatus]="Implemented")+(Recommendations[ImplStatus]="Compensated"))*ISNUMBER(MATCH(Recommendations[Id],J59:AW59,0)))/COUNTIF(J59:AW59,"&lt;&gt;"))</f>
        <v>0</v>
      </c>
      <c r="J59" s="90" t="s">
        <v>94</v>
      </c>
      <c r="K59" s="90" t="s">
        <v>100</v>
      </c>
      <c r="L59" s="90" t="s">
        <v>106</v>
      </c>
      <c r="M59" s="90" t="s">
        <v>111</v>
      </c>
      <c r="N59" s="90" t="s">
        <v>117</v>
      </c>
      <c r="O59" s="90" t="s">
        <v>123</v>
      </c>
      <c r="P59" s="90" t="s">
        <v>129</v>
      </c>
      <c r="Q59" s="90" t="s">
        <v>135</v>
      </c>
      <c r="R59" s="90" t="s">
        <v>141</v>
      </c>
      <c r="S59" s="90" t="s">
        <v>146</v>
      </c>
      <c r="T59" s="90" t="s">
        <v>150</v>
      </c>
      <c r="U59" s="90" t="s">
        <v>155</v>
      </c>
      <c r="V59" s="90" t="s">
        <v>159</v>
      </c>
      <c r="W59" s="90" t="s">
        <v>164</v>
      </c>
      <c r="X59" s="90" t="s">
        <v>169</v>
      </c>
      <c r="Y59" s="90" t="s">
        <v>174</v>
      </c>
      <c r="Z59" s="90" t="s">
        <v>179</v>
      </c>
      <c r="AA59" s="90" t="s">
        <v>184</v>
      </c>
      <c r="AB59" s="90" t="s">
        <v>189</v>
      </c>
      <c r="AC59" s="90" t="s">
        <v>194</v>
      </c>
      <c r="AD59" s="90" t="s">
        <v>198</v>
      </c>
      <c r="AE59" s="90" t="s">
        <v>204</v>
      </c>
      <c r="AF59" s="90" t="s">
        <v>210</v>
      </c>
      <c r="AG59" s="90" t="s">
        <v>215</v>
      </c>
      <c r="AH59" s="90" t="s">
        <v>220</v>
      </c>
      <c r="AI59" s="90" t="s">
        <v>226</v>
      </c>
      <c r="AJ59" s="90" t="s">
        <v>230</v>
      </c>
      <c r="AK59" s="90" t="s">
        <v>234</v>
      </c>
      <c r="AL59" s="90" t="s">
        <v>238</v>
      </c>
      <c r="AM59" s="90" t="s">
        <v>242</v>
      </c>
      <c r="AN59" s="90" t="s">
        <v>246</v>
      </c>
      <c r="AO59" s="90" t="s">
        <v>250</v>
      </c>
      <c r="AP59" s="90" t="s">
        <v>255</v>
      </c>
      <c r="AQ59" s="90" t="s">
        <v>260</v>
      </c>
      <c r="AR59" s="90" t="s">
        <v>265</v>
      </c>
      <c r="AS59" s="90" t="s">
        <v>271</v>
      </c>
      <c r="AT59" s="90" t="s">
        <v>311</v>
      </c>
      <c r="AU59" s="90"/>
      <c r="AV59" s="90"/>
      <c r="AW59" s="101"/>
    </row>
    <row r="60" spans="1:49" ht="60" customHeight="1" outlineLevel="1" x14ac:dyDescent="0.35">
      <c r="A60" s="97" t="s">
        <v>2787</v>
      </c>
      <c r="B60" s="80">
        <v>7</v>
      </c>
      <c r="C60" s="82" t="s">
        <v>25</v>
      </c>
      <c r="D60" s="84" t="s">
        <v>2788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2787</v>
      </c>
      <c r="B61" s="81" t="s">
        <v>2789</v>
      </c>
      <c r="C61" s="83" t="s">
        <v>2790</v>
      </c>
      <c r="D61" s="85" t="s">
        <v>2791</v>
      </c>
      <c r="E61" s="85" t="s">
        <v>2792</v>
      </c>
      <c r="F61" s="86" t="s">
        <v>2683</v>
      </c>
      <c r="G61" s="86" t="s">
        <v>2624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2787</v>
      </c>
      <c r="B62" s="81" t="s">
        <v>2793</v>
      </c>
      <c r="C62" s="83" t="s">
        <v>2794</v>
      </c>
      <c r="D62" s="85" t="s">
        <v>2795</v>
      </c>
      <c r="E62" s="85" t="s">
        <v>2796</v>
      </c>
      <c r="F62" s="86" t="s">
        <v>2683</v>
      </c>
      <c r="G62" s="86" t="s">
        <v>2624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2787</v>
      </c>
      <c r="B63" s="81" t="s">
        <v>2797</v>
      </c>
      <c r="C63" s="83" t="s">
        <v>2798</v>
      </c>
      <c r="D63" s="85" t="s">
        <v>2799</v>
      </c>
      <c r="E63" s="85" t="s">
        <v>2800</v>
      </c>
      <c r="F63" s="86" t="s">
        <v>2591</v>
      </c>
      <c r="G63" s="86" t="s">
        <v>2608</v>
      </c>
      <c r="H63" s="86">
        <v>1</v>
      </c>
      <c r="I63" s="88">
        <f>IF(COUNTIF(J63:AW63,"&lt;&gt;")=0,"",SUMPRODUCT(((Recommendations[ImplStatus]="Implemented")+(Recommendations[ImplStatus]="Compensated"))*ISNUMBER(MATCH(Recommendations[Id],J63:AW63,0)))/COUNTIF(J63:AW63,"&lt;&gt;"))</f>
        <v>0</v>
      </c>
      <c r="J63" s="90" t="s">
        <v>2132</v>
      </c>
      <c r="K63" s="90" t="s">
        <v>2140</v>
      </c>
      <c r="L63" s="90" t="s">
        <v>2147</v>
      </c>
      <c r="M63" s="90" t="s">
        <v>2154</v>
      </c>
      <c r="N63" s="90" t="s">
        <v>2169</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2787</v>
      </c>
      <c r="B64" s="81" t="s">
        <v>2801</v>
      </c>
      <c r="C64" s="83" t="s">
        <v>2802</v>
      </c>
      <c r="D64" s="85" t="s">
        <v>2803</v>
      </c>
      <c r="E64" s="85" t="s">
        <v>2804</v>
      </c>
      <c r="F64" s="86" t="s">
        <v>2591</v>
      </c>
      <c r="G64" s="86" t="s">
        <v>2608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2787</v>
      </c>
      <c r="B65" s="81" t="s">
        <v>2805</v>
      </c>
      <c r="C65" s="83" t="s">
        <v>2806</v>
      </c>
      <c r="D65" s="85" t="s">
        <v>2807</v>
      </c>
      <c r="E65" s="85" t="s">
        <v>2808</v>
      </c>
      <c r="F65" s="86" t="s">
        <v>2591</v>
      </c>
      <c r="G65" s="86" t="s">
        <v>2566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2787</v>
      </c>
      <c r="B66" s="81" t="s">
        <v>2809</v>
      </c>
      <c r="C66" s="83" t="s">
        <v>2810</v>
      </c>
      <c r="D66" s="85" t="s">
        <v>2811</v>
      </c>
      <c r="E66" s="85" t="s">
        <v>2812</v>
      </c>
      <c r="F66" s="86" t="s">
        <v>2591</v>
      </c>
      <c r="G66" s="86" t="s">
        <v>2566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2787</v>
      </c>
      <c r="B67" s="81" t="s">
        <v>2813</v>
      </c>
      <c r="C67" s="83" t="s">
        <v>2814</v>
      </c>
      <c r="D67" s="85" t="s">
        <v>2815</v>
      </c>
      <c r="E67" s="85" t="s">
        <v>2816</v>
      </c>
      <c r="F67" s="86" t="s">
        <v>2591</v>
      </c>
      <c r="G67" s="86" t="s">
        <v>2571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2817</v>
      </c>
      <c r="B68" s="80">
        <v>8</v>
      </c>
      <c r="C68" s="82" t="s">
        <v>25</v>
      </c>
      <c r="D68" s="84" t="s">
        <v>2818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2817</v>
      </c>
      <c r="B69" s="81" t="s">
        <v>2819</v>
      </c>
      <c r="C69" s="83" t="s">
        <v>2820</v>
      </c>
      <c r="D69" s="85" t="s">
        <v>2821</v>
      </c>
      <c r="E69" s="85" t="s">
        <v>2822</v>
      </c>
      <c r="F69" s="86" t="s">
        <v>2683</v>
      </c>
      <c r="G69" s="86" t="s">
        <v>2624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2817</v>
      </c>
      <c r="B70" s="81" t="s">
        <v>2823</v>
      </c>
      <c r="C70" s="83" t="s">
        <v>2824</v>
      </c>
      <c r="D70" s="85" t="s">
        <v>2825</v>
      </c>
      <c r="E70" s="85" t="s">
        <v>2826</v>
      </c>
      <c r="F70" s="86" t="s">
        <v>2623</v>
      </c>
      <c r="G70" s="86" t="s">
        <v>2576</v>
      </c>
      <c r="H70" s="86">
        <v>1</v>
      </c>
      <c r="I70" s="88">
        <f>IF(COUNTIF(J70:AW70,"&lt;&gt;")=0,"",SUMPRODUCT(((Recommendations[ImplStatus]="Implemented")+(Recommendations[ImplStatus]="Compensated"))*ISNUMBER(MATCH(Recommendations[Id],J70:AW70,0)))/COUNTIF(J70:AW70,"&lt;&gt;"))</f>
        <v>0</v>
      </c>
      <c r="J70" s="90" t="s">
        <v>246</v>
      </c>
      <c r="K70" s="90" t="s">
        <v>305</v>
      </c>
      <c r="L70" s="90" t="s">
        <v>556</v>
      </c>
      <c r="M70" s="90" t="s">
        <v>563</v>
      </c>
      <c r="N70" s="90" t="s">
        <v>1681</v>
      </c>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2817</v>
      </c>
      <c r="B71" s="81" t="s">
        <v>2827</v>
      </c>
      <c r="C71" s="83" t="s">
        <v>2828</v>
      </c>
      <c r="D71" s="85" t="s">
        <v>2829</v>
      </c>
      <c r="E71" s="85" t="s">
        <v>2830</v>
      </c>
      <c r="F71" s="86" t="s">
        <v>2623</v>
      </c>
      <c r="G71" s="86" t="s">
        <v>2608</v>
      </c>
      <c r="H71" s="86">
        <v>1</v>
      </c>
      <c r="I71" s="88">
        <f>IF(COUNTIF(J71:AW71,"&lt;&gt;")=0,"",SUMPRODUCT(((Recommendations[ImplStatus]="Implemented")+(Recommendations[ImplStatus]="Compensated"))*ISNUMBER(MATCH(Recommendations[Id],J71:AW71,0)))/COUNTIF(J71:AW71,"&lt;&gt;"))</f>
        <v>0</v>
      </c>
      <c r="J71" s="90" t="s">
        <v>305</v>
      </c>
      <c r="K71" s="90" t="s">
        <v>679</v>
      </c>
      <c r="L71" s="90" t="s">
        <v>729</v>
      </c>
      <c r="M71" s="90" t="s">
        <v>1007</v>
      </c>
      <c r="N71" s="90" t="s">
        <v>1746</v>
      </c>
      <c r="O71" s="90" t="s">
        <v>1752</v>
      </c>
      <c r="P71" s="90" t="s">
        <v>1760</v>
      </c>
      <c r="Q71" s="90" t="s">
        <v>1764</v>
      </c>
      <c r="R71" s="90" t="s">
        <v>1770</v>
      </c>
      <c r="S71" s="90" t="s">
        <v>1774</v>
      </c>
      <c r="T71" s="90" t="s">
        <v>1778</v>
      </c>
      <c r="U71" s="90" t="s">
        <v>1782</v>
      </c>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2817</v>
      </c>
      <c r="B72" s="81" t="s">
        <v>2831</v>
      </c>
      <c r="C72" s="83" t="s">
        <v>2832</v>
      </c>
      <c r="D72" s="85" t="s">
        <v>2833</v>
      </c>
      <c r="E72" s="85" t="s">
        <v>2834</v>
      </c>
      <c r="F72" s="86" t="s">
        <v>2835</v>
      </c>
      <c r="G72" s="86" t="s">
        <v>2608</v>
      </c>
      <c r="H72" s="86">
        <v>2</v>
      </c>
      <c r="I72" s="88">
        <f>IF(COUNTIF(J72:AW72,"&lt;&gt;")=0,"",SUMPRODUCT(((Recommendations[ImplStatus]="Implemented")+(Recommendations[ImplStatus]="Compensated"))*ISNUMBER(MATCH(Recommendations[Id],J72:AW72,0)))/COUNTIF(J72:AW72,"&lt;&gt;"))</f>
        <v>0</v>
      </c>
      <c r="J72" s="90" t="s">
        <v>1555</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2817</v>
      </c>
      <c r="B73" s="81" t="s">
        <v>2836</v>
      </c>
      <c r="C73" s="83" t="s">
        <v>2837</v>
      </c>
      <c r="D73" s="85" t="s">
        <v>2838</v>
      </c>
      <c r="E73" s="85" t="s">
        <v>2839</v>
      </c>
      <c r="F73" s="86" t="s">
        <v>2623</v>
      </c>
      <c r="G73" s="86" t="s">
        <v>2576</v>
      </c>
      <c r="H73" s="86">
        <v>2</v>
      </c>
      <c r="I73" s="88">
        <f>IF(COUNTIF(J73:AW73,"&lt;&gt;")=0,"",SUMPRODUCT(((Recommendations[ImplStatus]="Implemented")+(Recommendations[ImplStatus]="Compensated"))*ISNUMBER(MATCH(Recommendations[Id],J73:AW73,0)))/COUNTIF(J73:AW73,"&lt;&gt;"))</f>
        <v>0</v>
      </c>
      <c r="J73" s="90" t="s">
        <v>299</v>
      </c>
      <c r="K73" s="90" t="s">
        <v>556</v>
      </c>
      <c r="L73" s="90" t="s">
        <v>563</v>
      </c>
      <c r="M73" s="90" t="s">
        <v>672</v>
      </c>
      <c r="N73" s="90" t="s">
        <v>686</v>
      </c>
      <c r="O73" s="90" t="s">
        <v>693</v>
      </c>
      <c r="P73" s="90" t="s">
        <v>725</v>
      </c>
      <c r="Q73" s="90" t="s">
        <v>734</v>
      </c>
      <c r="R73" s="90" t="s">
        <v>742</v>
      </c>
      <c r="S73" s="90" t="s">
        <v>748</v>
      </c>
      <c r="T73" s="90" t="s">
        <v>753</v>
      </c>
      <c r="U73" s="90" t="s">
        <v>759</v>
      </c>
      <c r="V73" s="90" t="s">
        <v>764</v>
      </c>
      <c r="W73" s="90" t="s">
        <v>770</v>
      </c>
      <c r="X73" s="90" t="s">
        <v>775</v>
      </c>
      <c r="Y73" s="90" t="s">
        <v>780</v>
      </c>
      <c r="Z73" s="90" t="s">
        <v>785</v>
      </c>
      <c r="AA73" s="90" t="s">
        <v>791</v>
      </c>
      <c r="AB73" s="90" t="s">
        <v>796</v>
      </c>
      <c r="AC73" s="90" t="s">
        <v>802</v>
      </c>
      <c r="AD73" s="90" t="s">
        <v>807</v>
      </c>
      <c r="AE73" s="90" t="s">
        <v>812</v>
      </c>
      <c r="AF73" s="90" t="s">
        <v>817</v>
      </c>
      <c r="AG73" s="90" t="s">
        <v>823</v>
      </c>
      <c r="AH73" s="90" t="s">
        <v>828</v>
      </c>
      <c r="AI73" s="90" t="s">
        <v>833</v>
      </c>
      <c r="AJ73" s="90" t="s">
        <v>838</v>
      </c>
      <c r="AK73" s="90" t="s">
        <v>843</v>
      </c>
      <c r="AL73" s="90" t="s">
        <v>849</v>
      </c>
      <c r="AM73" s="90" t="s">
        <v>855</v>
      </c>
      <c r="AN73" s="90" t="s">
        <v>860</v>
      </c>
      <c r="AO73" s="90" t="s">
        <v>865</v>
      </c>
      <c r="AP73" s="90" t="s">
        <v>870</v>
      </c>
      <c r="AQ73" s="90" t="s">
        <v>875</v>
      </c>
      <c r="AR73" s="90" t="s">
        <v>1674</v>
      </c>
      <c r="AS73" s="90"/>
      <c r="AT73" s="90"/>
      <c r="AU73" s="90"/>
      <c r="AV73" s="90"/>
      <c r="AW73" s="101"/>
    </row>
    <row r="74" spans="1:49" ht="60" customHeight="1" x14ac:dyDescent="0.35">
      <c r="A74" s="98" t="s">
        <v>2817</v>
      </c>
      <c r="B74" s="81" t="s">
        <v>2840</v>
      </c>
      <c r="C74" s="83" t="s">
        <v>2841</v>
      </c>
      <c r="D74" s="85" t="s">
        <v>2842</v>
      </c>
      <c r="E74" s="85" t="s">
        <v>2843</v>
      </c>
      <c r="F74" s="86" t="s">
        <v>2623</v>
      </c>
      <c r="G74" s="86" t="s">
        <v>2576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2817</v>
      </c>
      <c r="B75" s="81" t="s">
        <v>2844</v>
      </c>
      <c r="C75" s="83" t="s">
        <v>2845</v>
      </c>
      <c r="D75" s="85" t="s">
        <v>2846</v>
      </c>
      <c r="E75" s="85" t="s">
        <v>2847</v>
      </c>
      <c r="F75" s="86" t="s">
        <v>2623</v>
      </c>
      <c r="G75" s="86" t="s">
        <v>2576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2817</v>
      </c>
      <c r="B76" s="81" t="s">
        <v>2848</v>
      </c>
      <c r="C76" s="83" t="s">
        <v>2849</v>
      </c>
      <c r="D76" s="85" t="s">
        <v>2850</v>
      </c>
      <c r="E76" s="85" t="s">
        <v>2851</v>
      </c>
      <c r="F76" s="86" t="s">
        <v>2623</v>
      </c>
      <c r="G76" s="86" t="s">
        <v>2576</v>
      </c>
      <c r="H76" s="86">
        <v>2</v>
      </c>
      <c r="I76" s="88">
        <f>IF(COUNTIF(J76:AW76,"&lt;&gt;")=0,"",SUMPRODUCT(((Recommendations[ImplStatus]="Implemented")+(Recommendations[ImplStatus]="Compensated"))*ISNUMBER(MATCH(Recommendations[Id],J76:AW76,0)))/COUNTIF(J76:AW76,"&lt;&gt;"))</f>
        <v>0</v>
      </c>
      <c r="J76" s="90" t="s">
        <v>764</v>
      </c>
      <c r="K76" s="90" t="s">
        <v>1219</v>
      </c>
      <c r="L76" s="90" t="s">
        <v>2064</v>
      </c>
      <c r="M76" s="90" t="s">
        <v>2071</v>
      </c>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2817</v>
      </c>
      <c r="B77" s="81" t="s">
        <v>2852</v>
      </c>
      <c r="C77" s="83" t="s">
        <v>2853</v>
      </c>
      <c r="D77" s="85" t="s">
        <v>2854</v>
      </c>
      <c r="E77" s="85" t="s">
        <v>2855</v>
      </c>
      <c r="F77" s="86" t="s">
        <v>2623</v>
      </c>
      <c r="G77" s="86" t="s">
        <v>2576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2817</v>
      </c>
      <c r="B78" s="81" t="s">
        <v>2856</v>
      </c>
      <c r="C78" s="83" t="s">
        <v>2857</v>
      </c>
      <c r="D78" s="85" t="s">
        <v>2858</v>
      </c>
      <c r="E78" s="85" t="s">
        <v>2859</v>
      </c>
      <c r="F78" s="86" t="s">
        <v>2623</v>
      </c>
      <c r="G78" s="86" t="s">
        <v>2608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2817</v>
      </c>
      <c r="B79" s="81" t="s">
        <v>2860</v>
      </c>
      <c r="C79" s="83" t="s">
        <v>2861</v>
      </c>
      <c r="D79" s="85" t="s">
        <v>2862</v>
      </c>
      <c r="E79" s="85" t="s">
        <v>2863</v>
      </c>
      <c r="F79" s="86" t="s">
        <v>2623</v>
      </c>
      <c r="G79" s="86" t="s">
        <v>2576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2817</v>
      </c>
      <c r="B80" s="81" t="s">
        <v>2864</v>
      </c>
      <c r="C80" s="83" t="s">
        <v>2865</v>
      </c>
      <c r="D80" s="85" t="s">
        <v>2866</v>
      </c>
      <c r="E80" s="85" t="s">
        <v>2867</v>
      </c>
      <c r="F80" s="86" t="s">
        <v>2623</v>
      </c>
      <c r="G80" s="86" t="s">
        <v>2576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2868</v>
      </c>
      <c r="B81" s="80">
        <v>9</v>
      </c>
      <c r="C81" s="82" t="s">
        <v>25</v>
      </c>
      <c r="D81" s="84" t="s">
        <v>2869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2868</v>
      </c>
      <c r="B82" s="81" t="s">
        <v>2870</v>
      </c>
      <c r="C82" s="83" t="s">
        <v>2871</v>
      </c>
      <c r="D82" s="85" t="s">
        <v>2872</v>
      </c>
      <c r="E82" s="85" t="s">
        <v>2873</v>
      </c>
      <c r="F82" s="86" t="s">
        <v>2591</v>
      </c>
      <c r="G82" s="86" t="s">
        <v>2608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2868</v>
      </c>
      <c r="B83" s="81" t="s">
        <v>2874</v>
      </c>
      <c r="C83" s="83" t="s">
        <v>2875</v>
      </c>
      <c r="D83" s="85" t="s">
        <v>2876</v>
      </c>
      <c r="E83" s="85" t="s">
        <v>2877</v>
      </c>
      <c r="F83" s="86" t="s">
        <v>310</v>
      </c>
      <c r="G83" s="86" t="s">
        <v>2608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2868</v>
      </c>
      <c r="B84" s="81" t="s">
        <v>2878</v>
      </c>
      <c r="C84" s="83" t="s">
        <v>2879</v>
      </c>
      <c r="D84" s="85" t="s">
        <v>2880</v>
      </c>
      <c r="E84" s="85" t="s">
        <v>2881</v>
      </c>
      <c r="F84" s="86" t="s">
        <v>2835</v>
      </c>
      <c r="G84" s="86" t="s">
        <v>2608</v>
      </c>
      <c r="H84" s="86">
        <v>2</v>
      </c>
      <c r="I84" s="88">
        <f>IF(COUNTIF(J84:AW84,"&lt;&gt;")=0,"",SUMPRODUCT(((Recommendations[ImplStatus]="Implemented")+(Recommendations[ImplStatus]="Compensated"))*ISNUMBER(MATCH(Recommendations[Id],J84:AW84,0)))/COUNTIF(J84:AW84,"&lt;&gt;"))</f>
        <v>0</v>
      </c>
      <c r="J84" s="90" t="s">
        <v>2007</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2868</v>
      </c>
      <c r="B85" s="81" t="s">
        <v>2882</v>
      </c>
      <c r="C85" s="83" t="s">
        <v>2883</v>
      </c>
      <c r="D85" s="85" t="s">
        <v>2884</v>
      </c>
      <c r="E85" s="85" t="s">
        <v>2885</v>
      </c>
      <c r="F85" s="86" t="s">
        <v>2591</v>
      </c>
      <c r="G85" s="86" t="s">
        <v>2608</v>
      </c>
      <c r="H85" s="86">
        <v>2</v>
      </c>
      <c r="I85" s="88">
        <f>IF(COUNTIF(J85:AW85,"&lt;&gt;")=0,"",SUMPRODUCT(((Recommendations[ImplStatus]="Implemented")+(Recommendations[ImplStatus]="Compensated"))*ISNUMBER(MATCH(Recommendations[Id],J85:AW85,0)))/COUNTIF(J85:AW85,"&lt;&gt;"))</f>
        <v>0</v>
      </c>
      <c r="J85" s="90" t="s">
        <v>1964</v>
      </c>
      <c r="K85" s="90" t="s">
        <v>1971</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2868</v>
      </c>
      <c r="B86" s="81" t="s">
        <v>2886</v>
      </c>
      <c r="C86" s="83" t="s">
        <v>2887</v>
      </c>
      <c r="D86" s="85" t="s">
        <v>2888</v>
      </c>
      <c r="E86" s="85" t="s">
        <v>2889</v>
      </c>
      <c r="F86" s="86" t="s">
        <v>2835</v>
      </c>
      <c r="G86" s="86" t="s">
        <v>2608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2868</v>
      </c>
      <c r="B87" s="81" t="s">
        <v>2890</v>
      </c>
      <c r="C87" s="83" t="s">
        <v>2891</v>
      </c>
      <c r="D87" s="85" t="s">
        <v>2892</v>
      </c>
      <c r="E87" s="85" t="s">
        <v>2893</v>
      </c>
      <c r="F87" s="86" t="s">
        <v>2835</v>
      </c>
      <c r="G87" s="86" t="s">
        <v>2608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2868</v>
      </c>
      <c r="B88" s="81" t="s">
        <v>2894</v>
      </c>
      <c r="C88" s="83" t="s">
        <v>2895</v>
      </c>
      <c r="D88" s="85" t="s">
        <v>2896</v>
      </c>
      <c r="E88" s="85" t="s">
        <v>2897</v>
      </c>
      <c r="F88" s="86" t="s">
        <v>2835</v>
      </c>
      <c r="G88" s="86" t="s">
        <v>2608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2898</v>
      </c>
      <c r="B89" s="80">
        <v>10</v>
      </c>
      <c r="C89" s="82" t="s">
        <v>25</v>
      </c>
      <c r="D89" s="84" t="s">
        <v>2899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2898</v>
      </c>
      <c r="B90" s="81" t="s">
        <v>2900</v>
      </c>
      <c r="C90" s="83" t="s">
        <v>2901</v>
      </c>
      <c r="D90" s="85" t="s">
        <v>2902</v>
      </c>
      <c r="E90" s="85" t="s">
        <v>2903</v>
      </c>
      <c r="F90" s="86" t="s">
        <v>310</v>
      </c>
      <c r="G90" s="86" t="s">
        <v>2576</v>
      </c>
      <c r="H90" s="86">
        <v>1</v>
      </c>
      <c r="I90" s="88">
        <f>IF(COUNTIF(J90:AW90,"&lt;&gt;")=0,"",SUMPRODUCT(((Recommendations[ImplStatus]="Implemented")+(Recommendations[ImplStatus]="Compensated"))*ISNUMBER(MATCH(Recommendations[Id],J90:AW90,0)))/COUNTIF(J90:AW90,"&lt;&gt;"))</f>
        <v>0</v>
      </c>
      <c r="J90" s="90" t="s">
        <v>1289</v>
      </c>
      <c r="K90" s="90" t="s">
        <v>1717</v>
      </c>
      <c r="L90" s="90" t="s">
        <v>2209</v>
      </c>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2898</v>
      </c>
      <c r="B91" s="81" t="s">
        <v>2904</v>
      </c>
      <c r="C91" s="83" t="s">
        <v>2905</v>
      </c>
      <c r="D91" s="85" t="s">
        <v>2906</v>
      </c>
      <c r="E91" s="85" t="s">
        <v>2907</v>
      </c>
      <c r="F91" s="86" t="s">
        <v>310</v>
      </c>
      <c r="G91" s="86" t="s">
        <v>2608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2898</v>
      </c>
      <c r="B92" s="81" t="s">
        <v>2908</v>
      </c>
      <c r="C92" s="83" t="s">
        <v>2909</v>
      </c>
      <c r="D92" s="85" t="s">
        <v>2910</v>
      </c>
      <c r="E92" s="85" t="s">
        <v>2911</v>
      </c>
      <c r="F92" s="86" t="s">
        <v>310</v>
      </c>
      <c r="G92" s="86" t="s">
        <v>2608</v>
      </c>
      <c r="H92" s="86">
        <v>1</v>
      </c>
      <c r="I92" s="88">
        <f>IF(COUNTIF(J92:AW92,"&lt;&gt;")=0,"",SUMPRODUCT(((Recommendations[ImplStatus]="Implemented")+(Recommendations[ImplStatus]="Compensated"))*ISNUMBER(MATCH(Recommendations[Id],J92:AW92,0)))/COUNTIF(J92:AW92,"&lt;&gt;"))</f>
        <v>0</v>
      </c>
      <c r="J92" s="90" t="s">
        <v>1578</v>
      </c>
      <c r="K92" s="90" t="s">
        <v>1585</v>
      </c>
      <c r="L92" s="90" t="s">
        <v>1592</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2898</v>
      </c>
      <c r="B93" s="81" t="s">
        <v>2912</v>
      </c>
      <c r="C93" s="83" t="s">
        <v>2913</v>
      </c>
      <c r="D93" s="85" t="s">
        <v>2914</v>
      </c>
      <c r="E93" s="85" t="s">
        <v>2915</v>
      </c>
      <c r="F93" s="86" t="s">
        <v>310</v>
      </c>
      <c r="G93" s="86" t="s">
        <v>2576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2898</v>
      </c>
      <c r="B94" s="81" t="s">
        <v>2916</v>
      </c>
      <c r="C94" s="83" t="s">
        <v>2917</v>
      </c>
      <c r="D94" s="85" t="s">
        <v>2918</v>
      </c>
      <c r="E94" s="85" t="s">
        <v>2919</v>
      </c>
      <c r="F94" s="86" t="s">
        <v>310</v>
      </c>
      <c r="G94" s="86" t="s">
        <v>2608</v>
      </c>
      <c r="H94" s="86">
        <v>2</v>
      </c>
      <c r="I94" s="88">
        <f>IF(COUNTIF(J94:AW94,"&lt;&gt;")=0,"",SUMPRODUCT(((Recommendations[ImplStatus]="Implemented")+(Recommendations[ImplStatus]="Compensated"))*ISNUMBER(MATCH(Recommendations[Id],J94:AW94,0)))/COUNTIF(J94:AW94,"&lt;&gt;"))</f>
        <v>0</v>
      </c>
      <c r="J94" s="90" t="s">
        <v>932</v>
      </c>
      <c r="K94" s="90" t="s">
        <v>939</v>
      </c>
      <c r="L94" s="90" t="s">
        <v>991</v>
      </c>
      <c r="M94" s="90" t="s">
        <v>1144</v>
      </c>
      <c r="N94" s="90" t="s">
        <v>1193</v>
      </c>
      <c r="O94" s="90" t="s">
        <v>1227</v>
      </c>
      <c r="P94" s="90" t="s">
        <v>1242</v>
      </c>
      <c r="Q94" s="90" t="s">
        <v>1249</v>
      </c>
      <c r="R94" s="90" t="s">
        <v>1255</v>
      </c>
      <c r="S94" s="90" t="s">
        <v>1261</v>
      </c>
      <c r="T94" s="90" t="s">
        <v>1267</v>
      </c>
      <c r="U94" s="90" t="s">
        <v>1273</v>
      </c>
      <c r="V94" s="90" t="s">
        <v>1289</v>
      </c>
      <c r="W94" s="90" t="s">
        <v>1296</v>
      </c>
      <c r="X94" s="90" t="s">
        <v>1411</v>
      </c>
      <c r="Y94" s="90" t="s">
        <v>1419</v>
      </c>
      <c r="Z94" s="90" t="s">
        <v>1787</v>
      </c>
      <c r="AA94" s="90" t="s">
        <v>1793</v>
      </c>
      <c r="AB94" s="90" t="s">
        <v>1799</v>
      </c>
      <c r="AC94" s="90" t="s">
        <v>1805</v>
      </c>
      <c r="AD94" s="90" t="s">
        <v>2007</v>
      </c>
      <c r="AE94" s="90" t="s">
        <v>2132</v>
      </c>
      <c r="AF94" s="90" t="s">
        <v>2203</v>
      </c>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2898</v>
      </c>
      <c r="B95" s="81" t="s">
        <v>2920</v>
      </c>
      <c r="C95" s="83" t="s">
        <v>2921</v>
      </c>
      <c r="D95" s="85" t="s">
        <v>2922</v>
      </c>
      <c r="E95" s="85" t="s">
        <v>2923</v>
      </c>
      <c r="F95" s="86" t="s">
        <v>310</v>
      </c>
      <c r="G95" s="86" t="s">
        <v>2608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2898</v>
      </c>
      <c r="B96" s="81" t="s">
        <v>2924</v>
      </c>
      <c r="C96" s="83" t="s">
        <v>2925</v>
      </c>
      <c r="D96" s="85" t="s">
        <v>2926</v>
      </c>
      <c r="E96" s="85" t="s">
        <v>2927</v>
      </c>
      <c r="F96" s="86" t="s">
        <v>310</v>
      </c>
      <c r="G96" s="86" t="s">
        <v>2576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2928</v>
      </c>
      <c r="B97" s="80">
        <v>11</v>
      </c>
      <c r="C97" s="82" t="s">
        <v>25</v>
      </c>
      <c r="D97" s="84" t="s">
        <v>2929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2928</v>
      </c>
      <c r="B98" s="81" t="s">
        <v>2930</v>
      </c>
      <c r="C98" s="83" t="s">
        <v>2931</v>
      </c>
      <c r="D98" s="85" t="s">
        <v>2932</v>
      </c>
      <c r="E98" s="85" t="s">
        <v>2933</v>
      </c>
      <c r="F98" s="86" t="s">
        <v>2683</v>
      </c>
      <c r="G98" s="86" t="s">
        <v>2624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2928</v>
      </c>
      <c r="B99" s="81" t="s">
        <v>2934</v>
      </c>
      <c r="C99" s="83" t="s">
        <v>2935</v>
      </c>
      <c r="D99" s="85" t="s">
        <v>2936</v>
      </c>
      <c r="E99" s="85" t="s">
        <v>2937</v>
      </c>
      <c r="F99" s="86" t="s">
        <v>2623</v>
      </c>
      <c r="G99" s="86" t="s">
        <v>2938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2928</v>
      </c>
      <c r="B100" s="81" t="s">
        <v>2939</v>
      </c>
      <c r="C100" s="83" t="s">
        <v>2940</v>
      </c>
      <c r="D100" s="85" t="s">
        <v>2941</v>
      </c>
      <c r="E100" s="85" t="s">
        <v>2942</v>
      </c>
      <c r="F100" s="86" t="s">
        <v>2623</v>
      </c>
      <c r="G100" s="86" t="s">
        <v>2608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2928</v>
      </c>
      <c r="B101" s="81" t="s">
        <v>2943</v>
      </c>
      <c r="C101" s="83" t="s">
        <v>2944</v>
      </c>
      <c r="D101" s="85" t="s">
        <v>2945</v>
      </c>
      <c r="E101" s="85" t="s">
        <v>2946</v>
      </c>
      <c r="F101" s="86" t="s">
        <v>2623</v>
      </c>
      <c r="G101" s="86" t="s">
        <v>2938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2928</v>
      </c>
      <c r="B102" s="81" t="s">
        <v>2947</v>
      </c>
      <c r="C102" s="83" t="s">
        <v>2948</v>
      </c>
      <c r="D102" s="85" t="s">
        <v>2949</v>
      </c>
      <c r="E102" s="85" t="s">
        <v>2950</v>
      </c>
      <c r="F102" s="86" t="s">
        <v>2623</v>
      </c>
      <c r="G102" s="86" t="s">
        <v>2938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2951</v>
      </c>
      <c r="B103" s="80">
        <v>12</v>
      </c>
      <c r="C103" s="82" t="s">
        <v>25</v>
      </c>
      <c r="D103" s="84" t="s">
        <v>2952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2951</v>
      </c>
      <c r="B104" s="81" t="s">
        <v>2953</v>
      </c>
      <c r="C104" s="83" t="s">
        <v>2954</v>
      </c>
      <c r="D104" s="85" t="s">
        <v>2955</v>
      </c>
      <c r="E104" s="85" t="s">
        <v>2956</v>
      </c>
      <c r="F104" s="86" t="s">
        <v>2835</v>
      </c>
      <c r="G104" s="86" t="s">
        <v>2608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2951</v>
      </c>
      <c r="B105" s="81" t="s">
        <v>2957</v>
      </c>
      <c r="C105" s="83" t="s">
        <v>2958</v>
      </c>
      <c r="D105" s="85" t="s">
        <v>2959</v>
      </c>
      <c r="E105" s="85" t="s">
        <v>2960</v>
      </c>
      <c r="F105" s="86" t="s">
        <v>2835</v>
      </c>
      <c r="G105" s="86" t="s">
        <v>2608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2951</v>
      </c>
      <c r="B106" s="81" t="s">
        <v>2961</v>
      </c>
      <c r="C106" s="83" t="s">
        <v>2962</v>
      </c>
      <c r="D106" s="85" t="s">
        <v>2963</v>
      </c>
      <c r="E106" s="85" t="s">
        <v>2964</v>
      </c>
      <c r="F106" s="86" t="s">
        <v>2835</v>
      </c>
      <c r="G106" s="86" t="s">
        <v>2608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2951</v>
      </c>
      <c r="B107" s="81" t="s">
        <v>2965</v>
      </c>
      <c r="C107" s="83" t="s">
        <v>2966</v>
      </c>
      <c r="D107" s="85" t="s">
        <v>2967</v>
      </c>
      <c r="E107" s="85" t="s">
        <v>2968</v>
      </c>
      <c r="F107" s="86" t="s">
        <v>2683</v>
      </c>
      <c r="G107" s="86" t="s">
        <v>2624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2951</v>
      </c>
      <c r="B108" s="81" t="s">
        <v>2969</v>
      </c>
      <c r="C108" s="83" t="s">
        <v>2970</v>
      </c>
      <c r="D108" s="85" t="s">
        <v>2971</v>
      </c>
      <c r="E108" s="85" t="s">
        <v>2972</v>
      </c>
      <c r="F108" s="86" t="s">
        <v>2835</v>
      </c>
      <c r="G108" s="86" t="s">
        <v>2608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2951</v>
      </c>
      <c r="B109" s="81" t="s">
        <v>2973</v>
      </c>
      <c r="C109" s="83" t="s">
        <v>2974</v>
      </c>
      <c r="D109" s="85" t="s">
        <v>2975</v>
      </c>
      <c r="E109" s="85" t="s">
        <v>2976</v>
      </c>
      <c r="F109" s="86" t="s">
        <v>2835</v>
      </c>
      <c r="G109" s="86" t="s">
        <v>2608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2951</v>
      </c>
      <c r="B110" s="81" t="s">
        <v>2977</v>
      </c>
      <c r="C110" s="83" t="s">
        <v>2978</v>
      </c>
      <c r="D110" s="85" t="s">
        <v>2979</v>
      </c>
      <c r="E110" s="85" t="s">
        <v>2980</v>
      </c>
      <c r="F110" s="86" t="s">
        <v>310</v>
      </c>
      <c r="G110" s="86" t="s">
        <v>2608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2951</v>
      </c>
      <c r="B111" s="81" t="s">
        <v>2981</v>
      </c>
      <c r="C111" s="83" t="s">
        <v>2982</v>
      </c>
      <c r="D111" s="85" t="s">
        <v>2983</v>
      </c>
      <c r="E111" s="85" t="s">
        <v>2984</v>
      </c>
      <c r="F111" s="86" t="s">
        <v>310</v>
      </c>
      <c r="G111" s="86" t="s">
        <v>2608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2985</v>
      </c>
      <c r="B112" s="80">
        <v>13</v>
      </c>
      <c r="C112" s="82" t="s">
        <v>25</v>
      </c>
      <c r="D112" s="84" t="s">
        <v>2986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2985</v>
      </c>
      <c r="B113" s="81" t="s">
        <v>2987</v>
      </c>
      <c r="C113" s="83" t="s">
        <v>2988</v>
      </c>
      <c r="D113" s="85" t="s">
        <v>2989</v>
      </c>
      <c r="E113" s="85" t="s">
        <v>2990</v>
      </c>
      <c r="F113" s="86" t="s">
        <v>2835</v>
      </c>
      <c r="G113" s="86" t="s">
        <v>2576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2985</v>
      </c>
      <c r="B114" s="81" t="s">
        <v>2991</v>
      </c>
      <c r="C114" s="83" t="s">
        <v>2992</v>
      </c>
      <c r="D114" s="85" t="s">
        <v>2993</v>
      </c>
      <c r="E114" s="85" t="s">
        <v>2994</v>
      </c>
      <c r="F114" s="86" t="s">
        <v>310</v>
      </c>
      <c r="G114" s="86" t="s">
        <v>2576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2985</v>
      </c>
      <c r="B115" s="81" t="s">
        <v>2995</v>
      </c>
      <c r="C115" s="83" t="s">
        <v>2996</v>
      </c>
      <c r="D115" s="85" t="s">
        <v>2997</v>
      </c>
      <c r="E115" s="85" t="s">
        <v>2998</v>
      </c>
      <c r="F115" s="86" t="s">
        <v>2835</v>
      </c>
      <c r="G115" s="86" t="s">
        <v>2576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2985</v>
      </c>
      <c r="B116" s="81" t="s">
        <v>2999</v>
      </c>
      <c r="C116" s="83" t="s">
        <v>3000</v>
      </c>
      <c r="D116" s="85" t="s">
        <v>3001</v>
      </c>
      <c r="E116" s="85" t="s">
        <v>3002</v>
      </c>
      <c r="F116" s="86" t="s">
        <v>2835</v>
      </c>
      <c r="G116" s="86" t="s">
        <v>2608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2985</v>
      </c>
      <c r="B117" s="81" t="s">
        <v>3003</v>
      </c>
      <c r="C117" s="83" t="s">
        <v>3004</v>
      </c>
      <c r="D117" s="85" t="s">
        <v>3005</v>
      </c>
      <c r="E117" s="85" t="s">
        <v>3006</v>
      </c>
      <c r="F117" s="86" t="s">
        <v>310</v>
      </c>
      <c r="G117" s="86" t="s">
        <v>2608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2985</v>
      </c>
      <c r="B118" s="81" t="s">
        <v>3007</v>
      </c>
      <c r="C118" s="83" t="s">
        <v>3008</v>
      </c>
      <c r="D118" s="85" t="s">
        <v>3009</v>
      </c>
      <c r="E118" s="85" t="s">
        <v>3010</v>
      </c>
      <c r="F118" s="86" t="s">
        <v>2835</v>
      </c>
      <c r="G118" s="86" t="s">
        <v>2576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2985</v>
      </c>
      <c r="B119" s="81" t="s">
        <v>3011</v>
      </c>
      <c r="C119" s="83" t="s">
        <v>3012</v>
      </c>
      <c r="D119" s="85" t="s">
        <v>3013</v>
      </c>
      <c r="E119" s="85" t="s">
        <v>3014</v>
      </c>
      <c r="F119" s="86" t="s">
        <v>310</v>
      </c>
      <c r="G119" s="86" t="s">
        <v>2608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2985</v>
      </c>
      <c r="B120" s="81" t="s">
        <v>3015</v>
      </c>
      <c r="C120" s="83" t="s">
        <v>3016</v>
      </c>
      <c r="D120" s="85" t="s">
        <v>3017</v>
      </c>
      <c r="E120" s="85" t="s">
        <v>3018</v>
      </c>
      <c r="F120" s="86" t="s">
        <v>2835</v>
      </c>
      <c r="G120" s="86" t="s">
        <v>2608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2985</v>
      </c>
      <c r="B121" s="81" t="s">
        <v>3019</v>
      </c>
      <c r="C121" s="83" t="s">
        <v>3020</v>
      </c>
      <c r="D121" s="85" t="s">
        <v>3021</v>
      </c>
      <c r="E121" s="85" t="s">
        <v>3022</v>
      </c>
      <c r="F121" s="86" t="s">
        <v>2835</v>
      </c>
      <c r="G121" s="86" t="s">
        <v>2608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2985</v>
      </c>
      <c r="B122" s="81" t="s">
        <v>3023</v>
      </c>
      <c r="C122" s="83" t="s">
        <v>3024</v>
      </c>
      <c r="D122" s="85" t="s">
        <v>3025</v>
      </c>
      <c r="E122" s="85" t="s">
        <v>3026</v>
      </c>
      <c r="F122" s="86" t="s">
        <v>2835</v>
      </c>
      <c r="G122" s="86" t="s">
        <v>2608</v>
      </c>
      <c r="H122" s="86">
        <v>3</v>
      </c>
      <c r="I122" s="88">
        <f>IF(COUNTIF(J122:AW122,"&lt;&gt;")=0,"",SUMPRODUCT(((Recommendations[ImplStatus]="Implemented")+(Recommendations[ImplStatus]="Compensated"))*ISNUMBER(MATCH(Recommendations[Id],J122:AW122,0)))/COUNTIF(J122:AW122,"&lt;&gt;"))</f>
        <v>0</v>
      </c>
      <c r="J122" s="90" t="s">
        <v>1915</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2985</v>
      </c>
      <c r="B123" s="81" t="s">
        <v>3027</v>
      </c>
      <c r="C123" s="83" t="s">
        <v>3028</v>
      </c>
      <c r="D123" s="85" t="s">
        <v>3029</v>
      </c>
      <c r="E123" s="85" t="s">
        <v>3030</v>
      </c>
      <c r="F123" s="86" t="s">
        <v>2835</v>
      </c>
      <c r="G123" s="86" t="s">
        <v>2576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3031</v>
      </c>
      <c r="B124" s="80">
        <v>14</v>
      </c>
      <c r="C124" s="82" t="s">
        <v>25</v>
      </c>
      <c r="D124" s="84" t="s">
        <v>3032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3031</v>
      </c>
      <c r="B125" s="81" t="s">
        <v>3033</v>
      </c>
      <c r="C125" s="83" t="s">
        <v>3034</v>
      </c>
      <c r="D125" s="85" t="s">
        <v>3035</v>
      </c>
      <c r="E125" s="85" t="s">
        <v>3036</v>
      </c>
      <c r="F125" s="86" t="s">
        <v>2683</v>
      </c>
      <c r="G125" s="86" t="s">
        <v>2624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3031</v>
      </c>
      <c r="B126" s="81" t="s">
        <v>3037</v>
      </c>
      <c r="C126" s="83" t="s">
        <v>3038</v>
      </c>
      <c r="D126" s="85" t="s">
        <v>3039</v>
      </c>
      <c r="E126" s="85" t="s">
        <v>3040</v>
      </c>
      <c r="F126" s="86" t="s">
        <v>2708</v>
      </c>
      <c r="G126" s="86" t="s">
        <v>2608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3031</v>
      </c>
      <c r="B127" s="81" t="s">
        <v>3041</v>
      </c>
      <c r="C127" s="83" t="s">
        <v>3042</v>
      </c>
      <c r="D127" s="85" t="s">
        <v>3043</v>
      </c>
      <c r="E127" s="85" t="s">
        <v>3044</v>
      </c>
      <c r="F127" s="86" t="s">
        <v>2708</v>
      </c>
      <c r="G127" s="86" t="s">
        <v>2608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3031</v>
      </c>
      <c r="B128" s="81" t="s">
        <v>3045</v>
      </c>
      <c r="C128" s="83" t="s">
        <v>3046</v>
      </c>
      <c r="D128" s="85" t="s">
        <v>3047</v>
      </c>
      <c r="E128" s="85" t="s">
        <v>3048</v>
      </c>
      <c r="F128" s="86" t="s">
        <v>2708</v>
      </c>
      <c r="G128" s="86" t="s">
        <v>2608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3031</v>
      </c>
      <c r="B129" s="81" t="s">
        <v>3049</v>
      </c>
      <c r="C129" s="83" t="s">
        <v>3050</v>
      </c>
      <c r="D129" s="85" t="s">
        <v>3051</v>
      </c>
      <c r="E129" s="85" t="s">
        <v>3052</v>
      </c>
      <c r="F129" s="86" t="s">
        <v>2708</v>
      </c>
      <c r="G129" s="86" t="s">
        <v>2608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3031</v>
      </c>
      <c r="B130" s="81" t="s">
        <v>3053</v>
      </c>
      <c r="C130" s="83" t="s">
        <v>3054</v>
      </c>
      <c r="D130" s="85" t="s">
        <v>3055</v>
      </c>
      <c r="E130" s="85" t="s">
        <v>3056</v>
      </c>
      <c r="F130" s="86" t="s">
        <v>2708</v>
      </c>
      <c r="G130" s="86" t="s">
        <v>2608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3031</v>
      </c>
      <c r="B131" s="81" t="s">
        <v>3057</v>
      </c>
      <c r="C131" s="83" t="s">
        <v>3058</v>
      </c>
      <c r="D131" s="85" t="s">
        <v>3059</v>
      </c>
      <c r="E131" s="85" t="s">
        <v>3060</v>
      </c>
      <c r="F131" s="86" t="s">
        <v>2708</v>
      </c>
      <c r="G131" s="86" t="s">
        <v>2608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3031</v>
      </c>
      <c r="B132" s="81" t="s">
        <v>3061</v>
      </c>
      <c r="C132" s="83" t="s">
        <v>3062</v>
      </c>
      <c r="D132" s="85" t="s">
        <v>3063</v>
      </c>
      <c r="E132" s="85" t="s">
        <v>3064</v>
      </c>
      <c r="F132" s="86" t="s">
        <v>2708</v>
      </c>
      <c r="G132" s="86" t="s">
        <v>2608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3031</v>
      </c>
      <c r="B133" s="81" t="s">
        <v>3065</v>
      </c>
      <c r="C133" s="83" t="s">
        <v>3066</v>
      </c>
      <c r="D133" s="85" t="s">
        <v>3067</v>
      </c>
      <c r="E133" s="85" t="s">
        <v>3068</v>
      </c>
      <c r="F133" s="86" t="s">
        <v>2708</v>
      </c>
      <c r="G133" s="86" t="s">
        <v>2608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3069</v>
      </c>
      <c r="B134" s="80">
        <v>15</v>
      </c>
      <c r="C134" s="82" t="s">
        <v>25</v>
      </c>
      <c r="D134" s="84" t="s">
        <v>3070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3069</v>
      </c>
      <c r="B135" s="81" t="s">
        <v>3071</v>
      </c>
      <c r="C135" s="83" t="s">
        <v>3072</v>
      </c>
      <c r="D135" s="85" t="s">
        <v>3073</v>
      </c>
      <c r="E135" s="85" t="s">
        <v>3074</v>
      </c>
      <c r="F135" s="86" t="s">
        <v>2708</v>
      </c>
      <c r="G135" s="86" t="s">
        <v>2566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3069</v>
      </c>
      <c r="B136" s="81" t="s">
        <v>3075</v>
      </c>
      <c r="C136" s="83" t="s">
        <v>3076</v>
      </c>
      <c r="D136" s="85" t="s">
        <v>3077</v>
      </c>
      <c r="E136" s="85" t="s">
        <v>3078</v>
      </c>
      <c r="F136" s="86" t="s">
        <v>2683</v>
      </c>
      <c r="G136" s="86" t="s">
        <v>2624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3069</v>
      </c>
      <c r="B137" s="81" t="s">
        <v>3079</v>
      </c>
      <c r="C137" s="83" t="s">
        <v>3080</v>
      </c>
      <c r="D137" s="85" t="s">
        <v>3081</v>
      </c>
      <c r="E137" s="85" t="s">
        <v>3082</v>
      </c>
      <c r="F137" s="86" t="s">
        <v>2708</v>
      </c>
      <c r="G137" s="86" t="s">
        <v>2624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3069</v>
      </c>
      <c r="B138" s="81" t="s">
        <v>3083</v>
      </c>
      <c r="C138" s="83" t="s">
        <v>3084</v>
      </c>
      <c r="D138" s="85" t="s">
        <v>3085</v>
      </c>
      <c r="E138" s="85" t="s">
        <v>3086</v>
      </c>
      <c r="F138" s="86" t="s">
        <v>2683</v>
      </c>
      <c r="G138" s="86" t="s">
        <v>2624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3069</v>
      </c>
      <c r="B139" s="81" t="s">
        <v>3087</v>
      </c>
      <c r="C139" s="83" t="s">
        <v>3088</v>
      </c>
      <c r="D139" s="85" t="s">
        <v>3089</v>
      </c>
      <c r="E139" s="85" t="s">
        <v>3090</v>
      </c>
      <c r="F139" s="86" t="s">
        <v>2708</v>
      </c>
      <c r="G139" s="86" t="s">
        <v>2624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3069</v>
      </c>
      <c r="B140" s="81" t="s">
        <v>3091</v>
      </c>
      <c r="C140" s="83" t="s">
        <v>3092</v>
      </c>
      <c r="D140" s="85" t="s">
        <v>3093</v>
      </c>
      <c r="E140" s="85" t="s">
        <v>3094</v>
      </c>
      <c r="F140" s="86" t="s">
        <v>2623</v>
      </c>
      <c r="G140" s="86" t="s">
        <v>2624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3069</v>
      </c>
      <c r="B141" s="81" t="s">
        <v>3095</v>
      </c>
      <c r="C141" s="83" t="s">
        <v>3096</v>
      </c>
      <c r="D141" s="85" t="s">
        <v>3097</v>
      </c>
      <c r="E141" s="85" t="s">
        <v>3098</v>
      </c>
      <c r="F141" s="86" t="s">
        <v>2623</v>
      </c>
      <c r="G141" s="86" t="s">
        <v>2608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3099</v>
      </c>
      <c r="B142" s="80">
        <v>16</v>
      </c>
      <c r="C142" s="82" t="s">
        <v>25</v>
      </c>
      <c r="D142" s="84" t="s">
        <v>3100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3099</v>
      </c>
      <c r="B143" s="81" t="s">
        <v>3101</v>
      </c>
      <c r="C143" s="83" t="s">
        <v>3102</v>
      </c>
      <c r="D143" s="85" t="s">
        <v>3103</v>
      </c>
      <c r="E143" s="85" t="s">
        <v>3104</v>
      </c>
      <c r="F143" s="86" t="s">
        <v>2683</v>
      </c>
      <c r="G143" s="86" t="s">
        <v>2624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3099</v>
      </c>
      <c r="B144" s="81" t="s">
        <v>3105</v>
      </c>
      <c r="C144" s="83" t="s">
        <v>3106</v>
      </c>
      <c r="D144" s="85" t="s">
        <v>3107</v>
      </c>
      <c r="E144" s="85" t="s">
        <v>3108</v>
      </c>
      <c r="F144" s="86" t="s">
        <v>2683</v>
      </c>
      <c r="G144" s="86" t="s">
        <v>2624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3099</v>
      </c>
      <c r="B145" s="81" t="s">
        <v>3109</v>
      </c>
      <c r="C145" s="83" t="s">
        <v>3110</v>
      </c>
      <c r="D145" s="85" t="s">
        <v>3111</v>
      </c>
      <c r="E145" s="85" t="s">
        <v>3112</v>
      </c>
      <c r="F145" s="86" t="s">
        <v>2591</v>
      </c>
      <c r="G145" s="86" t="s">
        <v>2576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3099</v>
      </c>
      <c r="B146" s="81" t="s">
        <v>3113</v>
      </c>
      <c r="C146" s="83" t="s">
        <v>3114</v>
      </c>
      <c r="D146" s="85" t="s">
        <v>3115</v>
      </c>
      <c r="E146" s="85" t="s">
        <v>3116</v>
      </c>
      <c r="F146" s="86" t="s">
        <v>2591</v>
      </c>
      <c r="G146" s="86" t="s">
        <v>2566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3099</v>
      </c>
      <c r="B147" s="81" t="s">
        <v>3117</v>
      </c>
      <c r="C147" s="83" t="s">
        <v>3118</v>
      </c>
      <c r="D147" s="85" t="s">
        <v>3119</v>
      </c>
      <c r="E147" s="85" t="s">
        <v>3120</v>
      </c>
      <c r="F147" s="86" t="s">
        <v>2591</v>
      </c>
      <c r="G147" s="86" t="s">
        <v>2608</v>
      </c>
      <c r="H147" s="86">
        <v>2</v>
      </c>
      <c r="I147" s="88">
        <f>IF(COUNTIF(J147:AW147,"&lt;&gt;")=0,"",SUMPRODUCT(((Recommendations[ImplStatus]="Implemented")+(Recommendations[ImplStatus]="Compensated"))*ISNUMBER(MATCH(Recommendations[Id],J147:AW147,0)))/COUNTIF(J147:AW147,"&lt;&gt;"))</f>
        <v>0</v>
      </c>
      <c r="J147" s="90" t="s">
        <v>1030</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3099</v>
      </c>
      <c r="B148" s="81" t="s">
        <v>3121</v>
      </c>
      <c r="C148" s="83" t="s">
        <v>3122</v>
      </c>
      <c r="D148" s="85" t="s">
        <v>3123</v>
      </c>
      <c r="E148" s="85" t="s">
        <v>3124</v>
      </c>
      <c r="F148" s="86" t="s">
        <v>2683</v>
      </c>
      <c r="G148" s="86" t="s">
        <v>2624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3099</v>
      </c>
      <c r="B149" s="81" t="s">
        <v>3125</v>
      </c>
      <c r="C149" s="83" t="s">
        <v>3126</v>
      </c>
      <c r="D149" s="85" t="s">
        <v>3127</v>
      </c>
      <c r="E149" s="85" t="s">
        <v>3128</v>
      </c>
      <c r="F149" s="86" t="s">
        <v>2591</v>
      </c>
      <c r="G149" s="86" t="s">
        <v>2608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3099</v>
      </c>
      <c r="B150" s="81" t="s">
        <v>3129</v>
      </c>
      <c r="C150" s="83" t="s">
        <v>3130</v>
      </c>
      <c r="D150" s="85" t="s">
        <v>3131</v>
      </c>
      <c r="E150" s="85" t="s">
        <v>3132</v>
      </c>
      <c r="F150" s="86" t="s">
        <v>2835</v>
      </c>
      <c r="G150" s="86" t="s">
        <v>2608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3099</v>
      </c>
      <c r="B151" s="81" t="s">
        <v>3133</v>
      </c>
      <c r="C151" s="83" t="s">
        <v>3134</v>
      </c>
      <c r="D151" s="85" t="s">
        <v>3135</v>
      </c>
      <c r="E151" s="85" t="s">
        <v>3136</v>
      </c>
      <c r="F151" s="86" t="s">
        <v>2708</v>
      </c>
      <c r="G151" s="86" t="s">
        <v>2608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3099</v>
      </c>
      <c r="B152" s="81" t="s">
        <v>3137</v>
      </c>
      <c r="C152" s="83" t="s">
        <v>3138</v>
      </c>
      <c r="D152" s="85" t="s">
        <v>3139</v>
      </c>
      <c r="E152" s="85" t="s">
        <v>3140</v>
      </c>
      <c r="F152" s="86" t="s">
        <v>2591</v>
      </c>
      <c r="G152" s="86" t="s">
        <v>2608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3099</v>
      </c>
      <c r="B153" s="81" t="s">
        <v>3141</v>
      </c>
      <c r="C153" s="83" t="s">
        <v>3142</v>
      </c>
      <c r="D153" s="85" t="s">
        <v>3143</v>
      </c>
      <c r="E153" s="85" t="s">
        <v>3144</v>
      </c>
      <c r="F153" s="86" t="s">
        <v>2591</v>
      </c>
      <c r="G153" s="86" t="s">
        <v>2608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3099</v>
      </c>
      <c r="B154" s="81" t="s">
        <v>3145</v>
      </c>
      <c r="C154" s="83" t="s">
        <v>3146</v>
      </c>
      <c r="D154" s="85" t="s">
        <v>3147</v>
      </c>
      <c r="E154" s="85" t="s">
        <v>3148</v>
      </c>
      <c r="F154" s="86" t="s">
        <v>2591</v>
      </c>
      <c r="G154" s="86" t="s">
        <v>2608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3099</v>
      </c>
      <c r="B155" s="81" t="s">
        <v>3149</v>
      </c>
      <c r="C155" s="83" t="s">
        <v>3150</v>
      </c>
      <c r="D155" s="85" t="s">
        <v>3151</v>
      </c>
      <c r="E155" s="85" t="s">
        <v>3152</v>
      </c>
      <c r="F155" s="86" t="s">
        <v>2591</v>
      </c>
      <c r="G155" s="86" t="s">
        <v>2576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3099</v>
      </c>
      <c r="B156" s="81" t="s">
        <v>3153</v>
      </c>
      <c r="C156" s="83" t="s">
        <v>3154</v>
      </c>
      <c r="D156" s="85" t="s">
        <v>3155</v>
      </c>
      <c r="E156" s="85" t="s">
        <v>3156</v>
      </c>
      <c r="F156" s="86" t="s">
        <v>2591</v>
      </c>
      <c r="G156" s="86" t="s">
        <v>2608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3157</v>
      </c>
      <c r="B157" s="80">
        <v>17</v>
      </c>
      <c r="C157" s="82" t="s">
        <v>25</v>
      </c>
      <c r="D157" s="84" t="s">
        <v>3158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3157</v>
      </c>
      <c r="B158" s="81" t="s">
        <v>3159</v>
      </c>
      <c r="C158" s="83" t="s">
        <v>3160</v>
      </c>
      <c r="D158" s="85" t="s">
        <v>3161</v>
      </c>
      <c r="E158" s="85" t="s">
        <v>3162</v>
      </c>
      <c r="F158" s="86" t="s">
        <v>2708</v>
      </c>
      <c r="G158" s="86" t="s">
        <v>2571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3157</v>
      </c>
      <c r="B159" s="81" t="s">
        <v>3163</v>
      </c>
      <c r="C159" s="83" t="s">
        <v>3164</v>
      </c>
      <c r="D159" s="85" t="s">
        <v>3165</v>
      </c>
      <c r="E159" s="85" t="s">
        <v>3166</v>
      </c>
      <c r="F159" s="86" t="s">
        <v>2683</v>
      </c>
      <c r="G159" s="86" t="s">
        <v>2624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3157</v>
      </c>
      <c r="B160" s="81" t="s">
        <v>3167</v>
      </c>
      <c r="C160" s="83" t="s">
        <v>3168</v>
      </c>
      <c r="D160" s="85" t="s">
        <v>3169</v>
      </c>
      <c r="E160" s="85" t="s">
        <v>3170</v>
      </c>
      <c r="F160" s="86" t="s">
        <v>2683</v>
      </c>
      <c r="G160" s="86" t="s">
        <v>2624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3157</v>
      </c>
      <c r="B161" s="81" t="s">
        <v>3171</v>
      </c>
      <c r="C161" s="83" t="s">
        <v>3172</v>
      </c>
      <c r="D161" s="85" t="s">
        <v>3173</v>
      </c>
      <c r="E161" s="85" t="s">
        <v>3174</v>
      </c>
      <c r="F161" s="86" t="s">
        <v>2683</v>
      </c>
      <c r="G161" s="86" t="s">
        <v>2624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3157</v>
      </c>
      <c r="B162" s="81" t="s">
        <v>3175</v>
      </c>
      <c r="C162" s="83" t="s">
        <v>3176</v>
      </c>
      <c r="D162" s="85" t="s">
        <v>3177</v>
      </c>
      <c r="E162" s="85" t="s">
        <v>3178</v>
      </c>
      <c r="F162" s="86" t="s">
        <v>2708</v>
      </c>
      <c r="G162" s="86" t="s">
        <v>2571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3157</v>
      </c>
      <c r="B163" s="81" t="s">
        <v>3179</v>
      </c>
      <c r="C163" s="83" t="s">
        <v>3180</v>
      </c>
      <c r="D163" s="85" t="s">
        <v>3181</v>
      </c>
      <c r="E163" s="85" t="s">
        <v>3182</v>
      </c>
      <c r="F163" s="86" t="s">
        <v>2708</v>
      </c>
      <c r="G163" s="86" t="s">
        <v>2571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3157</v>
      </c>
      <c r="B164" s="81" t="s">
        <v>3183</v>
      </c>
      <c r="C164" s="83" t="s">
        <v>3184</v>
      </c>
      <c r="D164" s="85" t="s">
        <v>3185</v>
      </c>
      <c r="E164" s="85" t="s">
        <v>3186</v>
      </c>
      <c r="F164" s="86" t="s">
        <v>2708</v>
      </c>
      <c r="G164" s="86" t="s">
        <v>2938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3157</v>
      </c>
      <c r="B165" s="81" t="s">
        <v>3187</v>
      </c>
      <c r="C165" s="83" t="s">
        <v>3188</v>
      </c>
      <c r="D165" s="85" t="s">
        <v>3189</v>
      </c>
      <c r="E165" s="85" t="s">
        <v>3190</v>
      </c>
      <c r="F165" s="86" t="s">
        <v>2708</v>
      </c>
      <c r="G165" s="86" t="s">
        <v>2938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3157</v>
      </c>
      <c r="B166" s="81" t="s">
        <v>3191</v>
      </c>
      <c r="C166" s="83" t="s">
        <v>3192</v>
      </c>
      <c r="D166" s="85" t="s">
        <v>3193</v>
      </c>
      <c r="E166" s="85" t="s">
        <v>3194</v>
      </c>
      <c r="F166" s="86" t="s">
        <v>2683</v>
      </c>
      <c r="G166" s="86" t="s">
        <v>2938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3195</v>
      </c>
      <c r="B167" s="80">
        <v>18</v>
      </c>
      <c r="C167" s="82" t="s">
        <v>25</v>
      </c>
      <c r="D167" s="84" t="s">
        <v>3196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3195</v>
      </c>
      <c r="B168" s="81" t="s">
        <v>3197</v>
      </c>
      <c r="C168" s="83" t="s">
        <v>3198</v>
      </c>
      <c r="D168" s="85" t="s">
        <v>3199</v>
      </c>
      <c r="E168" s="85" t="s">
        <v>3200</v>
      </c>
      <c r="F168" s="86" t="s">
        <v>2683</v>
      </c>
      <c r="G168" s="86" t="s">
        <v>2624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3195</v>
      </c>
      <c r="B169" s="81" t="s">
        <v>3201</v>
      </c>
      <c r="C169" s="83" t="s">
        <v>3202</v>
      </c>
      <c r="D169" s="85" t="s">
        <v>3203</v>
      </c>
      <c r="E169" s="85" t="s">
        <v>3204</v>
      </c>
      <c r="F169" s="86" t="s">
        <v>2835</v>
      </c>
      <c r="G169" s="86" t="s">
        <v>2576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3195</v>
      </c>
      <c r="B170" s="81" t="s">
        <v>3205</v>
      </c>
      <c r="C170" s="83" t="s">
        <v>3206</v>
      </c>
      <c r="D170" s="85" t="s">
        <v>3207</v>
      </c>
      <c r="E170" s="85" t="s">
        <v>3208</v>
      </c>
      <c r="F170" s="86" t="s">
        <v>2835</v>
      </c>
      <c r="G170" s="86" t="s">
        <v>2608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3195</v>
      </c>
      <c r="B171" s="81" t="s">
        <v>3209</v>
      </c>
      <c r="C171" s="83" t="s">
        <v>3210</v>
      </c>
      <c r="D171" s="85" t="s">
        <v>3211</v>
      </c>
      <c r="E171" s="85" t="s">
        <v>3212</v>
      </c>
      <c r="F171" s="86" t="s">
        <v>2835</v>
      </c>
      <c r="G171" s="86" t="s">
        <v>2608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3195</v>
      </c>
      <c r="B172" s="91" t="s">
        <v>3213</v>
      </c>
      <c r="C172" s="92" t="s">
        <v>3214</v>
      </c>
      <c r="D172" s="93" t="s">
        <v>3215</v>
      </c>
      <c r="E172" s="93" t="s">
        <v>3216</v>
      </c>
      <c r="F172" s="94" t="s">
        <v>2835</v>
      </c>
      <c r="G172" s="94" t="s">
        <v>2576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2267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IFERROR(INDEX('Recommendations'!$I$2:$I$343, MATCH(J2,'Recommendations'!$B$2:$B$343,0))="Implemented", FALSE))</xm:f>
            <x14:dxf>
              <font>
                <color rgb="FF000000"/>
              </font>
              <fill>
                <patternFill>
                  <bgColor rgb="FF3C7D22"/>
                </patternFill>
              </fill>
            </x14:dxf>
          </x14:cfRule>
          <x14:cfRule type="expression" priority="2" id="{00000000-000E-0000-0400-000002000000}">
            <xm:f>AND(J2&lt;&gt;"", IFERROR(INDEX('Recommendations'!$I$2:$I$343, MATCH(J2,'Recommendations'!$B$2:$B$343,0))="Compensated", FALSE))</xm:f>
            <x14:dxf>
              <font>
                <color rgb="FF000000"/>
              </font>
              <fill>
                <patternFill>
                  <bgColor rgb="FFC6E0B4"/>
                </patternFill>
              </fill>
            </x14:dxf>
          </x14:cfRule>
          <x14:cfRule type="expression" priority="3" id="{00000000-000E-0000-0400-000003000000}">
            <xm:f>AND(J2&lt;&gt;"", IFERROR(INDEX('Recommendations'!$I$2:$I$343, MATCH(J2,'Recommendations'!$B$2:$B$343,0))="Testing", FALSE))</xm:f>
            <x14:dxf>
              <font>
                <color rgb="FF000000"/>
              </font>
              <fill>
                <patternFill>
                  <bgColor rgb="FFFFC000"/>
                </patternFill>
              </fill>
            </x14:dxf>
          </x14:cfRule>
          <x14:cfRule type="expression" priority="4" id="{00000000-000E-0000-0400-000004000000}">
            <xm:f>AND(J2&lt;&gt;"", IFERROR(INDEX('Recommendations'!$I$2:$I$343, MATCH(J2,'Recommendations'!$B$2:$B$343,0))="Failed", FALSE))</xm:f>
            <x14:dxf>
              <font>
                <color rgb="FF000000"/>
              </font>
              <fill>
                <patternFill>
                  <bgColor rgb="FFD82891"/>
                </patternFill>
              </fill>
            </x14:dxf>
          </x14:cfRule>
          <x14:cfRule type="expression" priority="5" id="{00000000-000E-0000-0400-000005000000}">
            <xm:f>AND(J2&lt;&gt;"", IFERROR(INDEX('Recommendations'!$I$2:$I$343, MATCH(J2,'Recommendations'!$B$2:$B$343,0))="Risk Accepted", FALSE))</xm:f>
            <x14:dxf>
              <font>
                <color rgb="FF000000"/>
              </font>
              <fill>
                <patternFill>
                  <bgColor rgb="FFD9D9D9"/>
                </patternFill>
              </fill>
            </x14:dxf>
          </x14:cfRule>
          <x14:cfRule type="expression" priority="6" id="{00000000-000E-0000-0400-000006000000}">
            <xm:f>AND(J2&lt;&gt;"", IFERROR(INDEX('Recommendations'!$I$2:$I$343, MATCH(J2,'Recommendations'!$B$2:$B$343,0))="N/A",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3217</v>
      </c>
      <c r="C1" s="121" t="s">
        <v>11</v>
      </c>
      <c r="D1" s="121" t="s">
        <v>2425</v>
      </c>
      <c r="E1" s="121" t="s">
        <v>3218</v>
      </c>
      <c r="F1" s="121" t="s">
        <v>3219</v>
      </c>
      <c r="G1" s="121" t="s">
        <v>2519</v>
      </c>
      <c r="H1" s="121" t="s">
        <v>2520</v>
      </c>
      <c r="I1" s="121" t="s">
        <v>2521</v>
      </c>
      <c r="J1" s="121" t="s">
        <v>2522</v>
      </c>
      <c r="K1" s="121" t="s">
        <v>2523</v>
      </c>
      <c r="L1" s="121" t="s">
        <v>2524</v>
      </c>
      <c r="M1" s="121" t="s">
        <v>2525</v>
      </c>
      <c r="N1" s="121" t="s">
        <v>2526</v>
      </c>
      <c r="O1" s="121" t="s">
        <v>2527</v>
      </c>
      <c r="P1" s="121" t="s">
        <v>2528</v>
      </c>
      <c r="Q1" s="121" t="s">
        <v>2529</v>
      </c>
      <c r="R1" s="121" t="s">
        <v>2530</v>
      </c>
      <c r="S1" s="121" t="s">
        <v>2531</v>
      </c>
      <c r="T1" s="121" t="s">
        <v>2532</v>
      </c>
      <c r="U1" s="121" t="s">
        <v>2533</v>
      </c>
      <c r="V1" s="121" t="s">
        <v>2534</v>
      </c>
      <c r="W1" s="121" t="s">
        <v>2535</v>
      </c>
      <c r="X1" s="121" t="s">
        <v>2536</v>
      </c>
      <c r="Y1" s="121" t="s">
        <v>2537</v>
      </c>
      <c r="Z1" s="121" t="s">
        <v>2538</v>
      </c>
      <c r="AA1" s="121" t="s">
        <v>2539</v>
      </c>
      <c r="AB1" s="121" t="s">
        <v>2540</v>
      </c>
      <c r="AC1" s="121" t="s">
        <v>2541</v>
      </c>
      <c r="AD1" s="121" t="s">
        <v>2542</v>
      </c>
      <c r="AE1" s="121" t="s">
        <v>2543</v>
      </c>
      <c r="AF1" s="121" t="s">
        <v>2544</v>
      </c>
      <c r="AG1" s="121" t="s">
        <v>2545</v>
      </c>
      <c r="AH1" s="121" t="s">
        <v>2546</v>
      </c>
      <c r="AI1" s="121" t="s">
        <v>2547</v>
      </c>
      <c r="AJ1" s="121" t="s">
        <v>2548</v>
      </c>
      <c r="AK1" s="121" t="s">
        <v>2549</v>
      </c>
      <c r="AL1" s="121" t="s">
        <v>2550</v>
      </c>
      <c r="AM1" s="121" t="s">
        <v>2551</v>
      </c>
      <c r="AN1" s="121" t="s">
        <v>2552</v>
      </c>
      <c r="AO1" s="121" t="s">
        <v>2553</v>
      </c>
      <c r="AP1" s="121" t="s">
        <v>2554</v>
      </c>
      <c r="AQ1" s="121" t="s">
        <v>2555</v>
      </c>
      <c r="AR1" s="121" t="s">
        <v>2556</v>
      </c>
      <c r="AS1" s="121" t="s">
        <v>2557</v>
      </c>
      <c r="AT1" s="121" t="s">
        <v>2558</v>
      </c>
      <c r="AU1" s="122" t="s">
        <v>2559</v>
      </c>
    </row>
    <row r="2" spans="1:47" ht="60" customHeight="1" x14ac:dyDescent="0.35">
      <c r="A2" s="116" t="s">
        <v>3220</v>
      </c>
      <c r="B2" s="106" t="s">
        <v>3221</v>
      </c>
      <c r="C2" s="107" t="s">
        <v>3222</v>
      </c>
      <c r="D2" s="107" t="s">
        <v>3223</v>
      </c>
      <c r="E2" s="107" t="s">
        <v>3224</v>
      </c>
      <c r="F2" s="108" t="s">
        <v>3225</v>
      </c>
      <c r="G2" s="109">
        <f>IF(COUNTIF(H2:AU2,"&lt;&gt;")=0,"",SUMPRODUCT(((Recommendations[ImplStatus]="Implemented")+(Recommendations[ImplStatus]="Compensated"))*ISNUMBER(MATCH(Recommendations[Id],H2:AU2,0)))/COUNTIF(H2:AU2,"&lt;&gt;"))</f>
        <v>0</v>
      </c>
      <c r="H2" s="110" t="s">
        <v>69</v>
      </c>
      <c r="I2" s="110" t="s">
        <v>75</v>
      </c>
      <c r="J2" s="110" t="s">
        <v>81</v>
      </c>
      <c r="K2" s="110" t="s">
        <v>88</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3226</v>
      </c>
      <c r="B3" s="106" t="s">
        <v>3227</v>
      </c>
      <c r="C3" s="107" t="s">
        <v>3228</v>
      </c>
      <c r="D3" s="107" t="s">
        <v>3229</v>
      </c>
      <c r="E3" s="107" t="s">
        <v>3230</v>
      </c>
      <c r="F3" s="108" t="s">
        <v>3231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3232</v>
      </c>
      <c r="B4" s="106" t="s">
        <v>3233</v>
      </c>
      <c r="C4" s="107" t="s">
        <v>3234</v>
      </c>
      <c r="D4" s="107" t="s">
        <v>3235</v>
      </c>
      <c r="E4" s="107" t="s">
        <v>3236</v>
      </c>
      <c r="F4" s="108" t="s">
        <v>3237</v>
      </c>
      <c r="G4" s="109">
        <f>IF(COUNTIF(H4:AU4,"&lt;&gt;")=0,"",SUMPRODUCT(((Recommendations[ImplStatus]="Implemented")+(Recommendations[ImplStatus]="Compensated"))*ISNUMBER(MATCH(Recommendations[Id],H4:AU4,0)))/COUNTIF(H4:AU4,"&lt;&gt;"))</f>
        <v>0</v>
      </c>
      <c r="H4" s="110" t="s">
        <v>1289</v>
      </c>
      <c r="I4" s="110" t="s">
        <v>1717</v>
      </c>
      <c r="J4" s="110" t="s">
        <v>2209</v>
      </c>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3238</v>
      </c>
      <c r="B5" s="106" t="s">
        <v>3239</v>
      </c>
      <c r="C5" s="107" t="s">
        <v>3240</v>
      </c>
      <c r="D5" s="107" t="s">
        <v>3241</v>
      </c>
      <c r="E5" s="107" t="s">
        <v>3242</v>
      </c>
      <c r="F5" s="108" t="s">
        <v>3243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3244</v>
      </c>
      <c r="B6" s="106" t="s">
        <v>3245</v>
      </c>
      <c r="C6" s="107" t="s">
        <v>3246</v>
      </c>
      <c r="D6" s="107" t="s">
        <v>3247</v>
      </c>
      <c r="E6" s="107" t="s">
        <v>25</v>
      </c>
      <c r="F6" s="108" t="s">
        <v>3248</v>
      </c>
      <c r="G6" s="109">
        <f>IF(COUNTIF(H6:AU6,"&lt;&gt;")=0,"",SUMPRODUCT(((Recommendations[ImplStatus]="Implemented")+(Recommendations[ImplStatus]="Compensated"))*ISNUMBER(MATCH(Recommendations[Id],H6:AU6,0)))/COUNTIF(H6:AU6,"&lt;&gt;"))</f>
        <v>0</v>
      </c>
      <c r="H6" s="110" t="s">
        <v>1242</v>
      </c>
      <c r="I6" s="110" t="s">
        <v>1249</v>
      </c>
      <c r="J6" s="110" t="s">
        <v>1255</v>
      </c>
      <c r="K6" s="110" t="s">
        <v>1261</v>
      </c>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3249</v>
      </c>
      <c r="B7" s="106" t="s">
        <v>13</v>
      </c>
      <c r="C7" s="107" t="s">
        <v>3250</v>
      </c>
      <c r="D7" s="107" t="s">
        <v>3251</v>
      </c>
      <c r="E7" s="107" t="s">
        <v>25</v>
      </c>
      <c r="F7" s="108" t="s">
        <v>3252</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3253</v>
      </c>
      <c r="B8" s="106" t="s">
        <v>3254</v>
      </c>
      <c r="C8" s="107" t="s">
        <v>3255</v>
      </c>
      <c r="D8" s="107" t="s">
        <v>3256</v>
      </c>
      <c r="E8" s="107" t="s">
        <v>25</v>
      </c>
      <c r="F8" s="108" t="s">
        <v>3257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3258</v>
      </c>
      <c r="B9" s="106" t="s">
        <v>3259</v>
      </c>
      <c r="C9" s="107" t="s">
        <v>3260</v>
      </c>
      <c r="D9" s="107" t="s">
        <v>3261</v>
      </c>
      <c r="E9" s="107" t="s">
        <v>25</v>
      </c>
      <c r="F9" s="108" t="s">
        <v>3262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3263</v>
      </c>
      <c r="B10" s="106" t="s">
        <v>3264</v>
      </c>
      <c r="C10" s="107" t="s">
        <v>3265</v>
      </c>
      <c r="D10" s="107" t="s">
        <v>3266</v>
      </c>
      <c r="E10" s="107" t="s">
        <v>25</v>
      </c>
      <c r="F10" s="108" t="s">
        <v>3267</v>
      </c>
      <c r="G10" s="109">
        <f>IF(COUNTIF(H10:AU10,"&lt;&gt;")=0,"",SUMPRODUCT(((Recommendations[ImplStatus]="Implemented")+(Recommendations[ImplStatus]="Compensated"))*ISNUMBER(MATCH(Recommendations[Id],H10:AU10,0)))/COUNTIF(H10:AU10,"&lt;&gt;"))</f>
        <v>0</v>
      </c>
      <c r="H10" s="110" t="s">
        <v>2064</v>
      </c>
      <c r="I10" s="110" t="s">
        <v>2071</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3268</v>
      </c>
      <c r="B11" s="106" t="s">
        <v>3269</v>
      </c>
      <c r="C11" s="107" t="s">
        <v>3270</v>
      </c>
      <c r="D11" s="107" t="s">
        <v>3271</v>
      </c>
      <c r="E11" s="107" t="s">
        <v>25</v>
      </c>
      <c r="F11" s="108" t="s">
        <v>3272</v>
      </c>
      <c r="G11" s="109">
        <f>IF(COUNTIF(H11:AU11,"&lt;&gt;")=0,"",SUMPRODUCT(((Recommendations[ImplStatus]="Implemented")+(Recommendations[ImplStatus]="Compensated"))*ISNUMBER(MATCH(Recommendations[Id],H11:AU11,0)))/COUNTIF(H11:AU11,"&lt;&gt;"))</f>
        <v>0</v>
      </c>
      <c r="H11" s="110" t="s">
        <v>1267</v>
      </c>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3273</v>
      </c>
      <c r="B12" s="106" t="s">
        <v>3274</v>
      </c>
      <c r="C12" s="107" t="s">
        <v>3275</v>
      </c>
      <c r="D12" s="107" t="s">
        <v>3276</v>
      </c>
      <c r="E12" s="107" t="s">
        <v>25</v>
      </c>
      <c r="F12" s="108" t="s">
        <v>3277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3278</v>
      </c>
      <c r="B13" s="106" t="s">
        <v>3279</v>
      </c>
      <c r="C13" s="107" t="s">
        <v>3280</v>
      </c>
      <c r="D13" s="107" t="s">
        <v>3281</v>
      </c>
      <c r="E13" s="107" t="s">
        <v>25</v>
      </c>
      <c r="F13" s="108" t="s">
        <v>3282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3283</v>
      </c>
      <c r="B14" s="106" t="s">
        <v>3284</v>
      </c>
      <c r="C14" s="107" t="s">
        <v>3285</v>
      </c>
      <c r="D14" s="107" t="s">
        <v>3286</v>
      </c>
      <c r="E14" s="107" t="s">
        <v>25</v>
      </c>
      <c r="F14" s="108" t="s">
        <v>3287</v>
      </c>
      <c r="G14" s="109">
        <f>IF(COUNTIF(H14:AU14,"&lt;&gt;")=0,"",SUMPRODUCT(((Recommendations[ImplStatus]="Implemented")+(Recommendations[ImplStatus]="Compensated"))*ISNUMBER(MATCH(Recommendations[Id],H14:AU14,0)))/COUNTIF(H14:AU14,"&lt;&gt;"))</f>
        <v>0</v>
      </c>
      <c r="H14" s="110" t="s">
        <v>645</v>
      </c>
      <c r="I14" s="110" t="s">
        <v>919</v>
      </c>
      <c r="J14" s="110" t="s">
        <v>925</v>
      </c>
      <c r="K14" s="110" t="s">
        <v>1038</v>
      </c>
      <c r="L14" s="110" t="s">
        <v>1137</v>
      </c>
      <c r="M14" s="110" t="s">
        <v>1411</v>
      </c>
      <c r="N14" s="110" t="s">
        <v>1578</v>
      </c>
      <c r="O14" s="110" t="s">
        <v>1585</v>
      </c>
      <c r="P14" s="110" t="s">
        <v>1592</v>
      </c>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3288</v>
      </c>
      <c r="B15" s="106" t="s">
        <v>3289</v>
      </c>
      <c r="C15" s="107" t="s">
        <v>3290</v>
      </c>
      <c r="D15" s="107" t="s">
        <v>3291</v>
      </c>
      <c r="E15" s="107" t="s">
        <v>25</v>
      </c>
      <c r="F15" s="108" t="s">
        <v>3292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3293</v>
      </c>
      <c r="B16" s="106" t="s">
        <v>3294</v>
      </c>
      <c r="C16" s="107" t="s">
        <v>3295</v>
      </c>
      <c r="D16" s="107" t="s">
        <v>3296</v>
      </c>
      <c r="E16" s="107" t="s">
        <v>25</v>
      </c>
      <c r="F16" s="108" t="s">
        <v>3297</v>
      </c>
      <c r="G16" s="109">
        <f>IF(COUNTIF(H16:AU16,"&lt;&gt;")=0,"",SUMPRODUCT(((Recommendations[ImplStatus]="Implemented")+(Recommendations[ImplStatus]="Compensated"))*ISNUMBER(MATCH(Recommendations[Id],H16:AU16,0)))/COUNTIF(H16:AU16,"&lt;&gt;"))</f>
        <v>0</v>
      </c>
      <c r="H16" s="110" t="s">
        <v>510</v>
      </c>
      <c r="I16" s="110" t="s">
        <v>543</v>
      </c>
      <c r="J16" s="110" t="s">
        <v>550</v>
      </c>
      <c r="K16" s="110" t="s">
        <v>1053</v>
      </c>
      <c r="L16" s="110" t="s">
        <v>1227</v>
      </c>
      <c r="M16" s="110" t="s">
        <v>1915</v>
      </c>
      <c r="N16" s="110" t="s">
        <v>1922</v>
      </c>
      <c r="O16" s="110" t="s">
        <v>1936</v>
      </c>
      <c r="P16" s="110" t="s">
        <v>2085</v>
      </c>
      <c r="Q16" s="110" t="s">
        <v>2111</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3298</v>
      </c>
      <c r="B17" s="106" t="s">
        <v>3299</v>
      </c>
      <c r="C17" s="107" t="s">
        <v>3300</v>
      </c>
      <c r="D17" s="107" t="s">
        <v>3301</v>
      </c>
      <c r="E17" s="107" t="s">
        <v>25</v>
      </c>
      <c r="F17" s="108" t="s">
        <v>3302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3303</v>
      </c>
      <c r="B18" s="106" t="s">
        <v>3304</v>
      </c>
      <c r="C18" s="107" t="s">
        <v>3305</v>
      </c>
      <c r="D18" s="107" t="s">
        <v>3306</v>
      </c>
      <c r="E18" s="107" t="s">
        <v>25</v>
      </c>
      <c r="F18" s="108" t="s">
        <v>3307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3308</v>
      </c>
      <c r="B19" s="106" t="s">
        <v>3309</v>
      </c>
      <c r="C19" s="107" t="s">
        <v>3310</v>
      </c>
      <c r="D19" s="107" t="s">
        <v>3311</v>
      </c>
      <c r="E19" s="107" t="s">
        <v>25</v>
      </c>
      <c r="F19" s="108" t="s">
        <v>3312</v>
      </c>
      <c r="G19" s="109">
        <f>IF(COUNTIF(H19:AU19,"&lt;&gt;")=0,"",SUMPRODUCT(((Recommendations[ImplStatus]="Implemented")+(Recommendations[ImplStatus]="Compensated"))*ISNUMBER(MATCH(Recommendations[Id],H19:AU19,0)))/COUNTIF(H19:AU19,"&lt;&gt;"))</f>
        <v>0</v>
      </c>
      <c r="H19" s="110" t="s">
        <v>939</v>
      </c>
      <c r="I19" s="110" t="s">
        <v>1793</v>
      </c>
      <c r="J19" s="110" t="s">
        <v>1799</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3313</v>
      </c>
      <c r="B20" s="106" t="s">
        <v>3314</v>
      </c>
      <c r="C20" s="107" t="s">
        <v>3315</v>
      </c>
      <c r="D20" s="107" t="s">
        <v>3316</v>
      </c>
      <c r="E20" s="107" t="s">
        <v>25</v>
      </c>
      <c r="F20" s="108" t="s">
        <v>3317</v>
      </c>
      <c r="G20" s="109">
        <f>IF(COUNTIF(H20:AU20,"&lt;&gt;")=0,"",SUMPRODUCT(((Recommendations[ImplStatus]="Implemented")+(Recommendations[ImplStatus]="Compensated"))*ISNUMBER(MATCH(Recommendations[Id],H20:AU20,0)))/COUNTIF(H20:AU20,"&lt;&gt;"))</f>
        <v>0</v>
      </c>
      <c r="H20" s="110" t="s">
        <v>368</v>
      </c>
      <c r="I20" s="110" t="s">
        <v>375</v>
      </c>
      <c r="J20" s="110" t="s">
        <v>390</v>
      </c>
      <c r="K20" s="110" t="s">
        <v>396</v>
      </c>
      <c r="L20" s="110" t="s">
        <v>536</v>
      </c>
      <c r="M20" s="110" t="s">
        <v>653</v>
      </c>
      <c r="N20" s="110" t="s">
        <v>659</v>
      </c>
      <c r="O20" s="110" t="s">
        <v>701</v>
      </c>
      <c r="P20" s="110" t="s">
        <v>706</v>
      </c>
      <c r="Q20" s="110" t="s">
        <v>1098</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3318</v>
      </c>
      <c r="B21" s="106" t="s">
        <v>3319</v>
      </c>
      <c r="C21" s="107" t="s">
        <v>3320</v>
      </c>
      <c r="D21" s="107" t="s">
        <v>3321</v>
      </c>
      <c r="E21" s="107" t="s">
        <v>3322</v>
      </c>
      <c r="F21" s="108" t="s">
        <v>3323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3324</v>
      </c>
      <c r="B22" s="106" t="s">
        <v>3325</v>
      </c>
      <c r="C22" s="107" t="s">
        <v>3326</v>
      </c>
      <c r="D22" s="107" t="s">
        <v>3327</v>
      </c>
      <c r="E22" s="107" t="s">
        <v>3328</v>
      </c>
      <c r="F22" s="108" t="s">
        <v>3329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3330</v>
      </c>
      <c r="B23" s="106" t="s">
        <v>3331</v>
      </c>
      <c r="C23" s="107" t="s">
        <v>3332</v>
      </c>
      <c r="D23" s="107" t="s">
        <v>3333</v>
      </c>
      <c r="E23" s="107" t="s">
        <v>3334</v>
      </c>
      <c r="F23" s="108" t="s">
        <v>3335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3336</v>
      </c>
      <c r="B24" s="106" t="s">
        <v>3337</v>
      </c>
      <c r="C24" s="107" t="s">
        <v>3338</v>
      </c>
      <c r="D24" s="107" t="s">
        <v>3339</v>
      </c>
      <c r="E24" s="107" t="s">
        <v>25</v>
      </c>
      <c r="F24" s="108" t="s">
        <v>3340</v>
      </c>
      <c r="G24" s="109">
        <f>IF(COUNTIF(H24:AU24,"&lt;&gt;")=0,"",SUMPRODUCT(((Recommendations[ImplStatus]="Implemented")+(Recommendations[ImplStatus]="Compensated"))*ISNUMBER(MATCH(Recommendations[Id],H24:AU24,0)))/COUNTIF(H24:AU24,"&lt;&gt;"))</f>
        <v>0</v>
      </c>
      <c r="H24" s="110" t="s">
        <v>1404</v>
      </c>
      <c r="I24" s="110" t="s">
        <v>1929</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3341</v>
      </c>
      <c r="B25" s="106" t="s">
        <v>3342</v>
      </c>
      <c r="C25" s="107" t="s">
        <v>3343</v>
      </c>
      <c r="D25" s="107" t="s">
        <v>25</v>
      </c>
      <c r="E25" s="107" t="s">
        <v>25</v>
      </c>
      <c r="F25" s="108" t="s">
        <v>3344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3345</v>
      </c>
      <c r="B26" s="106" t="s">
        <v>3346</v>
      </c>
      <c r="C26" s="107" t="s">
        <v>3347</v>
      </c>
      <c r="D26" s="107" t="s">
        <v>3348</v>
      </c>
      <c r="E26" s="107" t="s">
        <v>25</v>
      </c>
      <c r="F26" s="108" t="s">
        <v>3349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3350</v>
      </c>
      <c r="B27" s="106" t="s">
        <v>3351</v>
      </c>
      <c r="C27" s="107" t="s">
        <v>3352</v>
      </c>
      <c r="D27" s="107" t="s">
        <v>3353</v>
      </c>
      <c r="E27" s="107" t="s">
        <v>3354</v>
      </c>
      <c r="F27" s="108" t="s">
        <v>3355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3356</v>
      </c>
      <c r="B28" s="106" t="s">
        <v>3357</v>
      </c>
      <c r="C28" s="107" t="s">
        <v>3358</v>
      </c>
      <c r="D28" s="107" t="s">
        <v>25</v>
      </c>
      <c r="E28" s="107" t="s">
        <v>25</v>
      </c>
      <c r="F28" s="108" t="s">
        <v>3359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3360</v>
      </c>
      <c r="B29" s="106" t="s">
        <v>3361</v>
      </c>
      <c r="C29" s="107" t="s">
        <v>3362</v>
      </c>
      <c r="D29" s="107" t="s">
        <v>3363</v>
      </c>
      <c r="E29" s="107" t="s">
        <v>3364</v>
      </c>
      <c r="F29" s="108" t="s">
        <v>3365</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62</v>
      </c>
      <c r="O29" s="110" t="s">
        <v>287</v>
      </c>
      <c r="P29" s="110" t="s">
        <v>353</v>
      </c>
      <c r="Q29" s="110" t="s">
        <v>430</v>
      </c>
      <c r="R29" s="110" t="s">
        <v>517</v>
      </c>
      <c r="S29" s="110" t="s">
        <v>529</v>
      </c>
      <c r="T29" s="110" t="s">
        <v>1234</v>
      </c>
      <c r="U29" s="110" t="s">
        <v>1844</v>
      </c>
      <c r="V29" s="110" t="s">
        <v>2049</v>
      </c>
      <c r="W29" s="110" t="s">
        <v>2079</v>
      </c>
      <c r="X29" s="110" t="s">
        <v>2091</v>
      </c>
      <c r="Y29" s="110" t="s">
        <v>2099</v>
      </c>
      <c r="Z29" s="110" t="s">
        <v>2116</v>
      </c>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3366</v>
      </c>
      <c r="B30" s="106" t="s">
        <v>3367</v>
      </c>
      <c r="C30" s="107" t="s">
        <v>3368</v>
      </c>
      <c r="D30" s="107" t="s">
        <v>3369</v>
      </c>
      <c r="E30" s="107" t="s">
        <v>25</v>
      </c>
      <c r="F30" s="108" t="s">
        <v>3370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3371</v>
      </c>
      <c r="B31" s="106" t="s">
        <v>3372</v>
      </c>
      <c r="C31" s="107" t="s">
        <v>3373</v>
      </c>
      <c r="D31" s="107" t="s">
        <v>3374</v>
      </c>
      <c r="E31" s="107" t="s">
        <v>3375</v>
      </c>
      <c r="F31" s="108" t="s">
        <v>3376</v>
      </c>
      <c r="G31" s="109">
        <f>IF(COUNTIF(H31:AU31,"&lt;&gt;")=0,"",SUMPRODUCT(((Recommendations[ImplStatus]="Implemented")+(Recommendations[ImplStatus]="Compensated"))*ISNUMBER(MATCH(Recommendations[Id],H31:AU31,0)))/COUNTIF(H31:AU31,"&lt;&gt;"))</f>
        <v>0</v>
      </c>
      <c r="H31" s="110" t="s">
        <v>281</v>
      </c>
      <c r="I31" s="110" t="s">
        <v>293</v>
      </c>
      <c r="J31" s="110" t="s">
        <v>476</v>
      </c>
      <c r="K31" s="110" t="s">
        <v>591</v>
      </c>
      <c r="L31" s="110" t="s">
        <v>598</v>
      </c>
      <c r="M31" s="110" t="s">
        <v>605</v>
      </c>
      <c r="N31" s="110" t="s">
        <v>625</v>
      </c>
      <c r="O31" s="110" t="s">
        <v>912</v>
      </c>
      <c r="P31" s="110" t="s">
        <v>2022</v>
      </c>
      <c r="Q31" s="110" t="s">
        <v>2036</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3377</v>
      </c>
      <c r="B32" s="106" t="s">
        <v>3378</v>
      </c>
      <c r="C32" s="107" t="s">
        <v>3379</v>
      </c>
      <c r="D32" s="107" t="s">
        <v>3380</v>
      </c>
      <c r="E32" s="107" t="s">
        <v>3381</v>
      </c>
      <c r="F32" s="108" t="s">
        <v>3382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3383</v>
      </c>
      <c r="B33" s="106" t="s">
        <v>3384</v>
      </c>
      <c r="C33" s="107" t="s">
        <v>3385</v>
      </c>
      <c r="D33" s="107" t="s">
        <v>3386</v>
      </c>
      <c r="E33" s="107" t="s">
        <v>25</v>
      </c>
      <c r="F33" s="108" t="s">
        <v>3387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3388</v>
      </c>
      <c r="B34" s="106" t="s">
        <v>3389</v>
      </c>
      <c r="C34" s="107" t="s">
        <v>3390</v>
      </c>
      <c r="D34" s="107" t="s">
        <v>3391</v>
      </c>
      <c r="E34" s="107" t="s">
        <v>25</v>
      </c>
      <c r="F34" s="108" t="s">
        <v>3392</v>
      </c>
      <c r="G34" s="109">
        <f>IF(COUNTIF(H34:AU34,"&lt;&gt;")=0,"",SUMPRODUCT(((Recommendations[ImplStatus]="Implemented")+(Recommendations[ImplStatus]="Compensated"))*ISNUMBER(MATCH(Recommendations[Id],H34:AU34,0)))/COUNTIF(H34:AU34,"&lt;&gt;"))</f>
        <v>0</v>
      </c>
      <c r="H34" s="110" t="s">
        <v>1696</v>
      </c>
      <c r="I34" s="110" t="s">
        <v>1724</v>
      </c>
      <c r="J34" s="110" t="s">
        <v>1738</v>
      </c>
      <c r="K34" s="110" t="s">
        <v>2015</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3393</v>
      </c>
      <c r="B35" s="106" t="s">
        <v>3394</v>
      </c>
      <c r="C35" s="107" t="s">
        <v>3395</v>
      </c>
      <c r="D35" s="107" t="s">
        <v>3396</v>
      </c>
      <c r="E35" s="107" t="s">
        <v>3397</v>
      </c>
      <c r="F35" s="108" t="s">
        <v>3398</v>
      </c>
      <c r="G35" s="109">
        <f>IF(COUNTIF(H35:AU35,"&lt;&gt;")=0,"",SUMPRODUCT(((Recommendations[ImplStatus]="Implemented")+(Recommendations[ImplStatus]="Compensated"))*ISNUMBER(MATCH(Recommendations[Id],H35:AU35,0)))/COUNTIF(H35:AU35,"&lt;&gt;"))</f>
        <v>0</v>
      </c>
      <c r="H35" s="110" t="s">
        <v>991</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3399</v>
      </c>
      <c r="B36" s="106" t="s">
        <v>3400</v>
      </c>
      <c r="C36" s="107" t="s">
        <v>3401</v>
      </c>
      <c r="D36" s="107" t="s">
        <v>3402</v>
      </c>
      <c r="E36" s="107" t="s">
        <v>3403</v>
      </c>
      <c r="F36" s="108" t="s">
        <v>3404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3405</v>
      </c>
      <c r="B37" s="106" t="s">
        <v>3406</v>
      </c>
      <c r="C37" s="107" t="s">
        <v>3407</v>
      </c>
      <c r="D37" s="107" t="s">
        <v>3408</v>
      </c>
      <c r="E37" s="107" t="s">
        <v>25</v>
      </c>
      <c r="F37" s="108" t="s">
        <v>3409</v>
      </c>
      <c r="G37" s="109">
        <f>IF(COUNTIF(H37:AU37,"&lt;&gt;")=0,"",SUMPRODUCT(((Recommendations[ImplStatus]="Implemented")+(Recommendations[ImplStatus]="Compensated"))*ISNUMBER(MATCH(Recommendations[Id],H37:AU37,0)))/COUNTIF(H37:AU37,"&lt;&gt;"))</f>
        <v>0</v>
      </c>
      <c r="H37" s="110" t="s">
        <v>2007</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3410</v>
      </c>
      <c r="B38" s="106" t="s">
        <v>3411</v>
      </c>
      <c r="C38" s="107" t="s">
        <v>3412</v>
      </c>
      <c r="D38" s="107" t="s">
        <v>3413</v>
      </c>
      <c r="E38" s="107" t="s">
        <v>3414</v>
      </c>
      <c r="F38" s="108" t="s">
        <v>3415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3416</v>
      </c>
      <c r="B39" s="106" t="s">
        <v>3417</v>
      </c>
      <c r="C39" s="107" t="s">
        <v>3418</v>
      </c>
      <c r="D39" s="107" t="s">
        <v>3419</v>
      </c>
      <c r="E39" s="107" t="s">
        <v>25</v>
      </c>
      <c r="F39" s="108" t="s">
        <v>3420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3421</v>
      </c>
      <c r="B40" s="106" t="s">
        <v>3422</v>
      </c>
      <c r="C40" s="107" t="s">
        <v>3423</v>
      </c>
      <c r="D40" s="107" t="s">
        <v>3424</v>
      </c>
      <c r="E40" s="107" t="s">
        <v>3425</v>
      </c>
      <c r="F40" s="108" t="s">
        <v>3426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3427</v>
      </c>
      <c r="B41" s="106" t="s">
        <v>3428</v>
      </c>
      <c r="C41" s="107" t="s">
        <v>3429</v>
      </c>
      <c r="D41" s="107" t="s">
        <v>3430</v>
      </c>
      <c r="E41" s="107" t="s">
        <v>3431</v>
      </c>
      <c r="F41" s="108" t="s">
        <v>3432</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3433</v>
      </c>
      <c r="B42" s="106" t="s">
        <v>590</v>
      </c>
      <c r="C42" s="107" t="s">
        <v>3434</v>
      </c>
      <c r="D42" s="107" t="s">
        <v>3435</v>
      </c>
      <c r="E42" s="107" t="s">
        <v>3436</v>
      </c>
      <c r="F42" s="108" t="s">
        <v>3437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3438</v>
      </c>
      <c r="B43" s="106" t="s">
        <v>3439</v>
      </c>
      <c r="C43" s="107" t="s">
        <v>3440</v>
      </c>
      <c r="D43" s="107" t="s">
        <v>3441</v>
      </c>
      <c r="E43" s="107" t="s">
        <v>3442</v>
      </c>
      <c r="F43" s="108" t="s">
        <v>3443</v>
      </c>
      <c r="G43" s="109">
        <f>IF(COUNTIF(H43:AU43,"&lt;&gt;")=0,"",SUMPRODUCT(((Recommendations[ImplStatus]="Implemented")+(Recommendations[ImplStatus]="Compensated"))*ISNUMBER(MATCH(Recommendations[Id],H43:AU43,0)))/COUNTIF(H43:AU43,"&lt;&gt;"))</f>
        <v>0</v>
      </c>
      <c r="H43" s="110" t="s">
        <v>234</v>
      </c>
      <c r="I43" s="110" t="s">
        <v>238</v>
      </c>
      <c r="J43" s="110" t="s">
        <v>265</v>
      </c>
      <c r="K43" s="110" t="s">
        <v>1187</v>
      </c>
      <c r="L43" s="110" t="s">
        <v>1199</v>
      </c>
      <c r="M43" s="110" t="s">
        <v>1205</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3444</v>
      </c>
      <c r="B44" s="106" t="s">
        <v>3445</v>
      </c>
      <c r="C44" s="107" t="s">
        <v>3446</v>
      </c>
      <c r="D44" s="107" t="s">
        <v>3447</v>
      </c>
      <c r="E44" s="107" t="s">
        <v>25</v>
      </c>
      <c r="F44" s="108" t="s">
        <v>3448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3449</v>
      </c>
      <c r="B45" s="111" t="s">
        <v>3450</v>
      </c>
      <c r="C45" s="112" t="s">
        <v>3451</v>
      </c>
      <c r="D45" s="112" t="s">
        <v>3452</v>
      </c>
      <c r="E45" s="112" t="s">
        <v>3453</v>
      </c>
      <c r="F45" s="113" t="s">
        <v>3454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2267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IFERROR(INDEX('Recommendations'!$I$2:$I$343, MATCH(H2,'Recommendations'!$B$2:$B$343,0))="Implemented", FALSE))</xm:f>
            <x14:dxf>
              <font>
                <color rgb="FF000000"/>
              </font>
              <fill>
                <patternFill>
                  <bgColor rgb="FF3C7D22"/>
                </patternFill>
              </fill>
            </x14:dxf>
          </x14:cfRule>
          <x14:cfRule type="expression" priority="2" id="{00000000-000E-0000-0500-000002000000}">
            <xm:f>AND(H2&lt;&gt;"", IFERROR(INDEX('Recommendations'!$I$2:$I$343, MATCH(H2,'Recommendations'!$B$2:$B$343,0))="Compensated", FALSE))</xm:f>
            <x14:dxf>
              <font>
                <color rgb="FF000000"/>
              </font>
              <fill>
                <patternFill>
                  <bgColor rgb="FFC6E0B4"/>
                </patternFill>
              </fill>
            </x14:dxf>
          </x14:cfRule>
          <x14:cfRule type="expression" priority="3" id="{00000000-000E-0000-0500-000003000000}">
            <xm:f>AND(H2&lt;&gt;"", IFERROR(INDEX('Recommendations'!$I$2:$I$343, MATCH(H2,'Recommendations'!$B$2:$B$343,0))="Testing", FALSE))</xm:f>
            <x14:dxf>
              <font>
                <color rgb="FF000000"/>
              </font>
              <fill>
                <patternFill>
                  <bgColor rgb="FFFFC000"/>
                </patternFill>
              </fill>
            </x14:dxf>
          </x14:cfRule>
          <x14:cfRule type="expression" priority="4" id="{00000000-000E-0000-0500-000004000000}">
            <xm:f>AND(H2&lt;&gt;"", IFERROR(INDEX('Recommendations'!$I$2:$I$343, MATCH(H2,'Recommendations'!$B$2:$B$343,0))="Failed", FALSE))</xm:f>
            <x14:dxf>
              <font>
                <color rgb="FF000000"/>
              </font>
              <fill>
                <patternFill>
                  <bgColor rgb="FFD82891"/>
                </patternFill>
              </fill>
            </x14:dxf>
          </x14:cfRule>
          <x14:cfRule type="expression" priority="5" id="{00000000-000E-0000-0500-000005000000}">
            <xm:f>AND(H2&lt;&gt;"", IFERROR(INDEX('Recommendations'!$I$2:$I$343, MATCH(H2,'Recommendations'!$B$2:$B$343,0))="Risk Accepted", FALSE))</xm:f>
            <x14:dxf>
              <font>
                <color rgb="FF000000"/>
              </font>
              <fill>
                <patternFill>
                  <bgColor rgb="FFD9D9D9"/>
                </patternFill>
              </fill>
            </x14:dxf>
          </x14:cfRule>
          <x14:cfRule type="expression" priority="6" id="{00000000-000E-0000-0500-000006000000}">
            <xm:f>AND(H2&lt;&gt;"", IFERROR(INDEX('Recommendations'!$I$2:$I$343, MATCH(H2,'Recommendations'!$B$2:$B$343,0))="N/A",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3455</v>
      </c>
      <c r="B1" s="145" t="s">
        <v>2513</v>
      </c>
      <c r="C1" s="145" t="s">
        <v>1</v>
      </c>
      <c r="D1" s="145" t="s">
        <v>2514</v>
      </c>
      <c r="E1" s="145" t="s">
        <v>3456</v>
      </c>
      <c r="F1" s="145" t="s">
        <v>3457</v>
      </c>
      <c r="G1" s="145" t="s">
        <v>3458</v>
      </c>
      <c r="H1" s="145" t="s">
        <v>3459</v>
      </c>
      <c r="I1" s="145" t="s">
        <v>2519</v>
      </c>
      <c r="J1" s="145" t="s">
        <v>2520</v>
      </c>
      <c r="K1" s="145" t="s">
        <v>2521</v>
      </c>
      <c r="L1" s="145" t="s">
        <v>2522</v>
      </c>
      <c r="M1" s="145" t="s">
        <v>2523</v>
      </c>
      <c r="N1" s="145" t="s">
        <v>2524</v>
      </c>
      <c r="O1" s="145" t="s">
        <v>2525</v>
      </c>
      <c r="P1" s="145" t="s">
        <v>2526</v>
      </c>
      <c r="Q1" s="145" t="s">
        <v>2527</v>
      </c>
      <c r="R1" s="145" t="s">
        <v>2528</v>
      </c>
      <c r="S1" s="145" t="s">
        <v>2529</v>
      </c>
      <c r="T1" s="145" t="s">
        <v>2530</v>
      </c>
      <c r="U1" s="145" t="s">
        <v>2531</v>
      </c>
      <c r="V1" s="145" t="s">
        <v>2532</v>
      </c>
      <c r="W1" s="145" t="s">
        <v>2533</v>
      </c>
      <c r="X1" s="145" t="s">
        <v>2534</v>
      </c>
      <c r="Y1" s="145" t="s">
        <v>2535</v>
      </c>
      <c r="Z1" s="145" t="s">
        <v>2536</v>
      </c>
      <c r="AA1" s="145" t="s">
        <v>2537</v>
      </c>
      <c r="AB1" s="145" t="s">
        <v>2538</v>
      </c>
      <c r="AC1" s="145" t="s">
        <v>2539</v>
      </c>
      <c r="AD1" s="145" t="s">
        <v>2540</v>
      </c>
      <c r="AE1" s="145" t="s">
        <v>2541</v>
      </c>
      <c r="AF1" s="145" t="s">
        <v>2542</v>
      </c>
      <c r="AG1" s="145" t="s">
        <v>2543</v>
      </c>
      <c r="AH1" s="145" t="s">
        <v>2544</v>
      </c>
      <c r="AI1" s="145" t="s">
        <v>2545</v>
      </c>
      <c r="AJ1" s="145" t="s">
        <v>2546</v>
      </c>
      <c r="AK1" s="145" t="s">
        <v>2547</v>
      </c>
      <c r="AL1" s="145" t="s">
        <v>2548</v>
      </c>
      <c r="AM1" s="145" t="s">
        <v>2549</v>
      </c>
      <c r="AN1" s="145" t="s">
        <v>2550</v>
      </c>
      <c r="AO1" s="145" t="s">
        <v>2551</v>
      </c>
      <c r="AP1" s="145" t="s">
        <v>2552</v>
      </c>
      <c r="AQ1" s="145" t="s">
        <v>2553</v>
      </c>
      <c r="AR1" s="145" t="s">
        <v>2554</v>
      </c>
      <c r="AS1" s="145" t="s">
        <v>2555</v>
      </c>
      <c r="AT1" s="145" t="s">
        <v>2556</v>
      </c>
      <c r="AU1" s="145" t="s">
        <v>2557</v>
      </c>
      <c r="AV1" s="145" t="s">
        <v>2558</v>
      </c>
      <c r="AW1" s="146" t="s">
        <v>2559</v>
      </c>
    </row>
    <row r="2" spans="1:49" ht="60" customHeight="1" outlineLevel="1" x14ac:dyDescent="0.35">
      <c r="A2" s="138" t="s">
        <v>3460</v>
      </c>
      <c r="B2" s="124"/>
      <c r="C2" s="123" t="s">
        <v>3461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3460</v>
      </c>
      <c r="B3" s="125" t="s">
        <v>741</v>
      </c>
      <c r="C3" s="126" t="s">
        <v>3462</v>
      </c>
      <c r="D3" s="128" t="s">
        <v>3463</v>
      </c>
      <c r="E3" s="128" t="s">
        <v>3464</v>
      </c>
      <c r="F3" s="128" t="s">
        <v>3465</v>
      </c>
      <c r="G3" s="128" t="s">
        <v>3466</v>
      </c>
      <c r="H3" s="128" t="s">
        <v>3467</v>
      </c>
      <c r="I3" s="130">
        <f>IF(COUNTIF(J3:AW3,"&lt;&gt;")=0,"",SUMPRODUCT(((Recommendations[ImplStatus]="Implemented")+(Recommendations[ImplStatus]="Compensated"))*ISNUMBER(MATCH(Recommendations[Id],J3:AW3,0)))/COUNTIF(J3:AW3,"&lt;&gt;"))</f>
        <v>0</v>
      </c>
      <c r="J3" s="132" t="s">
        <v>100</v>
      </c>
      <c r="K3" s="132" t="s">
        <v>106</v>
      </c>
      <c r="L3" s="132" t="s">
        <v>129</v>
      </c>
      <c r="M3" s="132" t="s">
        <v>135</v>
      </c>
      <c r="N3" s="132" t="s">
        <v>141</v>
      </c>
      <c r="O3" s="132" t="s">
        <v>146</v>
      </c>
      <c r="P3" s="132" t="s">
        <v>198</v>
      </c>
      <c r="Q3" s="132" t="s">
        <v>204</v>
      </c>
      <c r="R3" s="132" t="s">
        <v>210</v>
      </c>
      <c r="S3" s="132" t="s">
        <v>215</v>
      </c>
      <c r="T3" s="132" t="s">
        <v>220</v>
      </c>
      <c r="U3" s="132" t="s">
        <v>226</v>
      </c>
      <c r="V3" s="132" t="s">
        <v>230</v>
      </c>
      <c r="W3" s="132" t="s">
        <v>276</v>
      </c>
      <c r="X3" s="132" t="s">
        <v>281</v>
      </c>
      <c r="Y3" s="132" t="s">
        <v>293</v>
      </c>
      <c r="Z3" s="132" t="s">
        <v>318</v>
      </c>
      <c r="AA3" s="132" t="s">
        <v>326</v>
      </c>
      <c r="AB3" s="132" t="s">
        <v>353</v>
      </c>
      <c r="AC3" s="132" t="s">
        <v>411</v>
      </c>
      <c r="AD3" s="132" t="s">
        <v>416</v>
      </c>
      <c r="AE3" s="132" t="s">
        <v>423</v>
      </c>
      <c r="AF3" s="132" t="s">
        <v>437</v>
      </c>
      <c r="AG3" s="132" t="s">
        <v>443</v>
      </c>
      <c r="AH3" s="132" t="s">
        <v>450</v>
      </c>
      <c r="AI3" s="132" t="s">
        <v>470</v>
      </c>
      <c r="AJ3" s="132" t="s">
        <v>476</v>
      </c>
      <c r="AK3" s="132" t="s">
        <v>482</v>
      </c>
      <c r="AL3" s="132" t="s">
        <v>571</v>
      </c>
      <c r="AM3" s="132" t="s">
        <v>947</v>
      </c>
      <c r="AN3" s="132" t="s">
        <v>1046</v>
      </c>
      <c r="AO3" s="132" t="s">
        <v>1427</v>
      </c>
      <c r="AP3" s="132" t="s">
        <v>1435</v>
      </c>
      <c r="AQ3" s="132" t="s">
        <v>1442</v>
      </c>
      <c r="AR3" s="132" t="s">
        <v>1502</v>
      </c>
      <c r="AS3" s="132" t="s">
        <v>1508</v>
      </c>
      <c r="AT3" s="132" t="s">
        <v>1570</v>
      </c>
      <c r="AU3" s="132" t="s">
        <v>1631</v>
      </c>
      <c r="AV3" s="132" t="s">
        <v>1646</v>
      </c>
      <c r="AW3" s="142" t="s">
        <v>2030</v>
      </c>
    </row>
    <row r="4" spans="1:49" ht="60" customHeight="1" x14ac:dyDescent="0.35">
      <c r="A4" s="139" t="s">
        <v>3460</v>
      </c>
      <c r="B4" s="125" t="s">
        <v>3468</v>
      </c>
      <c r="C4" s="126" t="s">
        <v>3469</v>
      </c>
      <c r="D4" s="128" t="s">
        <v>3470</v>
      </c>
      <c r="E4" s="128" t="s">
        <v>3471</v>
      </c>
      <c r="F4" s="128" t="s">
        <v>3472</v>
      </c>
      <c r="G4" s="128" t="s">
        <v>3473</v>
      </c>
      <c r="H4" s="128" t="s">
        <v>3474</v>
      </c>
      <c r="I4" s="130">
        <f>IF(COUNTIF(J4:AW4,"&lt;&gt;")=0,"",SUMPRODUCT(((Recommendations[ImplStatus]="Implemented")+(Recommendations[ImplStatus]="Compensated"))*ISNUMBER(MATCH(Recommendations[Id],J4:AW4,0)))/COUNTIF(J4:AW4,"&lt;&gt;"))</f>
        <v>0</v>
      </c>
      <c r="J4" s="132" t="s">
        <v>100</v>
      </c>
      <c r="K4" s="132" t="s">
        <v>106</v>
      </c>
      <c r="L4" s="132" t="s">
        <v>129</v>
      </c>
      <c r="M4" s="132" t="s">
        <v>135</v>
      </c>
      <c r="N4" s="132" t="s">
        <v>141</v>
      </c>
      <c r="O4" s="132" t="s">
        <v>146</v>
      </c>
      <c r="P4" s="132" t="s">
        <v>198</v>
      </c>
      <c r="Q4" s="132" t="s">
        <v>204</v>
      </c>
      <c r="R4" s="132" t="s">
        <v>403</v>
      </c>
      <c r="S4" s="132" t="s">
        <v>457</v>
      </c>
      <c r="T4" s="132" t="s">
        <v>463</v>
      </c>
      <c r="U4" s="132" t="s">
        <v>524</v>
      </c>
      <c r="V4" s="132" t="s">
        <v>578</v>
      </c>
      <c r="W4" s="132" t="s">
        <v>1852</v>
      </c>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3460</v>
      </c>
      <c r="B5" s="125" t="s">
        <v>3475</v>
      </c>
      <c r="C5" s="126" t="s">
        <v>3476</v>
      </c>
      <c r="D5" s="128" t="s">
        <v>3477</v>
      </c>
      <c r="E5" s="128" t="s">
        <v>3478</v>
      </c>
      <c r="F5" s="128" t="s">
        <v>3479</v>
      </c>
      <c r="G5" s="128" t="s">
        <v>3480</v>
      </c>
      <c r="H5" s="128" t="s">
        <v>3481</v>
      </c>
      <c r="I5" s="130">
        <f>IF(COUNTIF(J5:AW5,"&lt;&gt;")=0,"",SUMPRODUCT(((Recommendations[ImplStatus]="Implemented")+(Recommendations[ImplStatus]="Compensated"))*ISNUMBER(MATCH(Recommendations[Id],J5:AW5,0)))/COUNTIF(J5:AW5,"&lt;&gt;"))</f>
        <v>0</v>
      </c>
      <c r="J5" s="132" t="s">
        <v>584</v>
      </c>
      <c r="K5" s="132" t="s">
        <v>1463</v>
      </c>
      <c r="L5" s="132" t="s">
        <v>1563</v>
      </c>
      <c r="M5" s="132" t="s">
        <v>1866</v>
      </c>
      <c r="N5" s="132" t="s">
        <v>1951</v>
      </c>
      <c r="O5" s="132" t="s">
        <v>1957</v>
      </c>
      <c r="P5" s="132" t="s">
        <v>2252</v>
      </c>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3460</v>
      </c>
      <c r="B6" s="125" t="s">
        <v>3482</v>
      </c>
      <c r="C6" s="126" t="s">
        <v>3483</v>
      </c>
      <c r="D6" s="128" t="s">
        <v>3484</v>
      </c>
      <c r="E6" s="128" t="s">
        <v>3485</v>
      </c>
      <c r="F6" s="128" t="s">
        <v>3486</v>
      </c>
      <c r="G6" s="128" t="s">
        <v>3487</v>
      </c>
      <c r="H6" s="128" t="s">
        <v>3488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3460</v>
      </c>
      <c r="B7" s="125" t="s">
        <v>3489</v>
      </c>
      <c r="C7" s="126" t="s">
        <v>3490</v>
      </c>
      <c r="D7" s="128" t="s">
        <v>3491</v>
      </c>
      <c r="E7" s="128" t="s">
        <v>3492</v>
      </c>
      <c r="F7" s="128" t="s">
        <v>3493</v>
      </c>
      <c r="G7" s="128" t="s">
        <v>3494</v>
      </c>
      <c r="H7" s="128" t="s">
        <v>3495</v>
      </c>
      <c r="I7" s="130">
        <f>IF(COUNTIF(J7:AW7,"&lt;&gt;")=0,"",SUMPRODUCT(((Recommendations[ImplStatus]="Implemented")+(Recommendations[ImplStatus]="Compensated"))*ISNUMBER(MATCH(Recommendations[Id],J7:AW7,0)))/COUNTIF(J7:AW7,"&lt;&gt;"))</f>
        <v>0</v>
      </c>
      <c r="J7" s="132" t="s">
        <v>94</v>
      </c>
      <c r="K7" s="132" t="s">
        <v>111</v>
      </c>
      <c r="L7" s="132" t="s">
        <v>117</v>
      </c>
      <c r="M7" s="132" t="s">
        <v>123</v>
      </c>
      <c r="N7" s="132" t="s">
        <v>150</v>
      </c>
      <c r="O7" s="132" t="s">
        <v>155</v>
      </c>
      <c r="P7" s="132" t="s">
        <v>159</v>
      </c>
      <c r="Q7" s="132" t="s">
        <v>164</v>
      </c>
      <c r="R7" s="132" t="s">
        <v>169</v>
      </c>
      <c r="S7" s="132" t="s">
        <v>174</v>
      </c>
      <c r="T7" s="132" t="s">
        <v>179</v>
      </c>
      <c r="U7" s="132" t="s">
        <v>184</v>
      </c>
      <c r="V7" s="132" t="s">
        <v>189</v>
      </c>
      <c r="W7" s="132" t="s">
        <v>194</v>
      </c>
      <c r="X7" s="132" t="s">
        <v>234</v>
      </c>
      <c r="Y7" s="132" t="s">
        <v>238</v>
      </c>
      <c r="Z7" s="132" t="s">
        <v>242</v>
      </c>
      <c r="AA7" s="132" t="s">
        <v>250</v>
      </c>
      <c r="AB7" s="132" t="s">
        <v>255</v>
      </c>
      <c r="AC7" s="132" t="s">
        <v>260</v>
      </c>
      <c r="AD7" s="132" t="s">
        <v>265</v>
      </c>
      <c r="AE7" s="132" t="s">
        <v>271</v>
      </c>
      <c r="AF7" s="132" t="s">
        <v>311</v>
      </c>
      <c r="AG7" s="132" t="s">
        <v>1187</v>
      </c>
      <c r="AH7" s="132" t="s">
        <v>1199</v>
      </c>
      <c r="AI7" s="132" t="s">
        <v>1205</v>
      </c>
      <c r="AJ7" s="132" t="s">
        <v>1419</v>
      </c>
      <c r="AK7" s="132"/>
      <c r="AL7" s="132"/>
      <c r="AM7" s="132"/>
      <c r="AN7" s="132"/>
      <c r="AO7" s="132"/>
      <c r="AP7" s="132"/>
      <c r="AQ7" s="132"/>
      <c r="AR7" s="132"/>
      <c r="AS7" s="132"/>
      <c r="AT7" s="132"/>
      <c r="AU7" s="132"/>
      <c r="AV7" s="132"/>
      <c r="AW7" s="142"/>
    </row>
    <row r="8" spans="1:49" ht="60" customHeight="1" x14ac:dyDescent="0.35">
      <c r="A8" s="139" t="s">
        <v>3460</v>
      </c>
      <c r="B8" s="125" t="s">
        <v>3496</v>
      </c>
      <c r="C8" s="126" t="s">
        <v>3497</v>
      </c>
      <c r="D8" s="128" t="s">
        <v>3498</v>
      </c>
      <c r="E8" s="128" t="s">
        <v>3499</v>
      </c>
      <c r="F8" s="128" t="s">
        <v>3500</v>
      </c>
      <c r="G8" s="128" t="s">
        <v>3494</v>
      </c>
      <c r="H8" s="128" t="s">
        <v>3501</v>
      </c>
      <c r="I8" s="130">
        <f>IF(COUNTIF(J8:AW8,"&lt;&gt;")=0,"",SUMPRODUCT(((Recommendations[ImplStatus]="Implemented")+(Recommendations[ImplStatus]="Compensated"))*ISNUMBER(MATCH(Recommendations[Id],J8:AW8,0)))/COUNTIF(J8:AW8,"&lt;&gt;"))</f>
        <v>0</v>
      </c>
      <c r="J8" s="132" t="s">
        <v>591</v>
      </c>
      <c r="K8" s="132" t="s">
        <v>598</v>
      </c>
      <c r="L8" s="132" t="s">
        <v>605</v>
      </c>
      <c r="M8" s="132" t="s">
        <v>612</v>
      </c>
      <c r="N8" s="132" t="s">
        <v>619</v>
      </c>
      <c r="O8" s="132" t="s">
        <v>625</v>
      </c>
      <c r="P8" s="132" t="s">
        <v>632</v>
      </c>
      <c r="Q8" s="132" t="s">
        <v>638</v>
      </c>
      <c r="R8" s="132" t="s">
        <v>912</v>
      </c>
      <c r="S8" s="132" t="s">
        <v>2022</v>
      </c>
      <c r="T8" s="132" t="s">
        <v>2036</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3460</v>
      </c>
      <c r="B9" s="125" t="s">
        <v>3502</v>
      </c>
      <c r="C9" s="126" t="s">
        <v>3503</v>
      </c>
      <c r="D9" s="128" t="s">
        <v>3504</v>
      </c>
      <c r="E9" s="128" t="s">
        <v>3505</v>
      </c>
      <c r="F9" s="128" t="s">
        <v>3506</v>
      </c>
      <c r="G9" s="128" t="s">
        <v>3507</v>
      </c>
      <c r="H9" s="128" t="s">
        <v>3508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3460</v>
      </c>
      <c r="B10" s="125" t="s">
        <v>3509</v>
      </c>
      <c r="C10" s="126" t="s">
        <v>3510</v>
      </c>
      <c r="D10" s="128" t="s">
        <v>3511</v>
      </c>
      <c r="E10" s="128" t="s">
        <v>3512</v>
      </c>
      <c r="F10" s="128" t="s">
        <v>3513</v>
      </c>
      <c r="G10" s="128" t="s">
        <v>3514</v>
      </c>
      <c r="H10" s="128" t="s">
        <v>3515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3460</v>
      </c>
      <c r="B11" s="125" t="s">
        <v>3516</v>
      </c>
      <c r="C11" s="126" t="s">
        <v>3517</v>
      </c>
      <c r="D11" s="128" t="s">
        <v>3518</v>
      </c>
      <c r="E11" s="128" t="s">
        <v>3519</v>
      </c>
      <c r="F11" s="128" t="s">
        <v>3520</v>
      </c>
      <c r="G11" s="128" t="s">
        <v>3521</v>
      </c>
      <c r="H11" s="128" t="s">
        <v>3522</v>
      </c>
      <c r="I11" s="130">
        <f>IF(COUNTIF(J11:AW11,"&lt;&gt;")=0,"",SUMPRODUCT(((Recommendations[ImplStatus]="Implemented")+(Recommendations[ImplStatus]="Compensated"))*ISNUMBER(MATCH(Recommendations[Id],J11:AW11,0)))/COUNTIF(J11:AW11,"&lt;&gt;"))</f>
        <v>0</v>
      </c>
      <c r="J11" s="132" t="s">
        <v>340</v>
      </c>
      <c r="K11" s="132" t="s">
        <v>347</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3460</v>
      </c>
      <c r="B12" s="125" t="s">
        <v>3523</v>
      </c>
      <c r="C12" s="126" t="s">
        <v>3524</v>
      </c>
      <c r="D12" s="128" t="s">
        <v>3525</v>
      </c>
      <c r="E12" s="128" t="s">
        <v>3526</v>
      </c>
      <c r="F12" s="128" t="s">
        <v>3527</v>
      </c>
      <c r="G12" s="128" t="s">
        <v>3514</v>
      </c>
      <c r="H12" s="128" t="s">
        <v>3528</v>
      </c>
      <c r="I12" s="130">
        <f>IF(COUNTIF(J12:AW12,"&lt;&gt;")=0,"",SUMPRODUCT(((Recommendations[ImplStatus]="Implemented")+(Recommendations[ImplStatus]="Compensated"))*ISNUMBER(MATCH(Recommendations[Id],J12:AW12,0)))/COUNTIF(J12:AW12,"&lt;&gt;"))</f>
        <v>0</v>
      </c>
      <c r="J12" s="132" t="s">
        <v>333</v>
      </c>
      <c r="K12" s="132" t="s">
        <v>383</v>
      </c>
      <c r="L12" s="132" t="s">
        <v>881</v>
      </c>
      <c r="M12" s="132" t="s">
        <v>888</v>
      </c>
      <c r="N12" s="132" t="s">
        <v>996</v>
      </c>
      <c r="O12" s="132" t="s">
        <v>1449</v>
      </c>
      <c r="P12" s="132" t="s">
        <v>1490</v>
      </c>
      <c r="Q12" s="132" t="s">
        <v>1496</v>
      </c>
      <c r="R12" s="132" t="s">
        <v>1943</v>
      </c>
      <c r="S12" s="132" t="s">
        <v>2188</v>
      </c>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3460</v>
      </c>
      <c r="B13" s="125" t="s">
        <v>3529</v>
      </c>
      <c r="C13" s="126" t="s">
        <v>3530</v>
      </c>
      <c r="D13" s="128" t="s">
        <v>3531</v>
      </c>
      <c r="E13" s="128" t="s">
        <v>3532</v>
      </c>
      <c r="F13" s="128" t="s">
        <v>3533</v>
      </c>
      <c r="G13" s="128" t="s">
        <v>3514</v>
      </c>
      <c r="H13" s="128" t="s">
        <v>3534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3460</v>
      </c>
      <c r="B14" s="125" t="s">
        <v>3535</v>
      </c>
      <c r="C14" s="126" t="s">
        <v>3536</v>
      </c>
      <c r="D14" s="128" t="s">
        <v>3537</v>
      </c>
      <c r="E14" s="128" t="s">
        <v>3538</v>
      </c>
      <c r="F14" s="128" t="s">
        <v>3539</v>
      </c>
      <c r="G14" s="128" t="s">
        <v>3540</v>
      </c>
      <c r="H14" s="128" t="s">
        <v>3541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3460</v>
      </c>
      <c r="B15" s="125" t="s">
        <v>3542</v>
      </c>
      <c r="C15" s="126" t="s">
        <v>3543</v>
      </c>
      <c r="D15" s="128" t="s">
        <v>3544</v>
      </c>
      <c r="E15" s="128" t="s">
        <v>3545</v>
      </c>
      <c r="F15" s="128" t="s">
        <v>3546</v>
      </c>
      <c r="G15" s="128" t="s">
        <v>3547</v>
      </c>
      <c r="H15" s="128" t="s">
        <v>3548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3460</v>
      </c>
      <c r="B16" s="125" t="s">
        <v>3549</v>
      </c>
      <c r="C16" s="126" t="s">
        <v>3550</v>
      </c>
      <c r="D16" s="128" t="s">
        <v>3551</v>
      </c>
      <c r="E16" s="128" t="s">
        <v>3552</v>
      </c>
      <c r="F16" s="128" t="s">
        <v>3553</v>
      </c>
      <c r="G16" s="128" t="s">
        <v>3554</v>
      </c>
      <c r="H16" s="128" t="s">
        <v>3555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3460</v>
      </c>
      <c r="B17" s="125" t="s">
        <v>3556</v>
      </c>
      <c r="C17" s="126" t="s">
        <v>3557</v>
      </c>
      <c r="D17" s="128" t="s">
        <v>3558</v>
      </c>
      <c r="E17" s="128" t="s">
        <v>3559</v>
      </c>
      <c r="F17" s="128" t="s">
        <v>3560</v>
      </c>
      <c r="G17" s="128" t="s">
        <v>3561</v>
      </c>
      <c r="H17" s="128" t="s">
        <v>3562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3460</v>
      </c>
      <c r="B18" s="125" t="s">
        <v>3563</v>
      </c>
      <c r="C18" s="126" t="s">
        <v>3564</v>
      </c>
      <c r="D18" s="128" t="s">
        <v>3565</v>
      </c>
      <c r="E18" s="128" t="s">
        <v>3566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3567</v>
      </c>
      <c r="B19" s="124"/>
      <c r="C19" s="123" t="s">
        <v>3568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3567</v>
      </c>
      <c r="B20" s="125" t="s">
        <v>3569</v>
      </c>
      <c r="C20" s="126" t="s">
        <v>3570</v>
      </c>
      <c r="D20" s="128" t="s">
        <v>3571</v>
      </c>
      <c r="E20" s="128" t="s">
        <v>3572</v>
      </c>
      <c r="F20" s="128" t="s">
        <v>3573</v>
      </c>
      <c r="G20" s="128" t="s">
        <v>3574</v>
      </c>
      <c r="H20" s="128" t="s">
        <v>3575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3567</v>
      </c>
      <c r="B21" s="125" t="s">
        <v>3576</v>
      </c>
      <c r="C21" s="126" t="s">
        <v>3577</v>
      </c>
      <c r="D21" s="128" t="s">
        <v>3578</v>
      </c>
      <c r="E21" s="128" t="s">
        <v>3579</v>
      </c>
      <c r="F21" s="128" t="s">
        <v>3580</v>
      </c>
      <c r="G21" s="128" t="s">
        <v>3581</v>
      </c>
      <c r="H21" s="128" t="s">
        <v>3582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3583</v>
      </c>
      <c r="B22" s="124"/>
      <c r="C22" s="123" t="s">
        <v>3584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3583</v>
      </c>
      <c r="B23" s="125" t="s">
        <v>3585</v>
      </c>
      <c r="C23" s="126" t="s">
        <v>3586</v>
      </c>
      <c r="D23" s="128" t="s">
        <v>3587</v>
      </c>
      <c r="E23" s="128" t="s">
        <v>3588</v>
      </c>
      <c r="F23" s="128" t="s">
        <v>3589</v>
      </c>
      <c r="G23" s="128" t="s">
        <v>3590</v>
      </c>
      <c r="H23" s="128" t="s">
        <v>3591</v>
      </c>
      <c r="I23" s="130">
        <f>IF(COUNTIF(J23:AW23,"&lt;&gt;")=0,"",SUMPRODUCT(((Recommendations[ImplStatus]="Implemented")+(Recommendations[ImplStatus]="Compensated"))*ISNUMBER(MATCH(Recommendations[Id],J23:AW23,0)))/COUNTIF(J23:AW23,"&lt;&gt;"))</f>
        <v>0</v>
      </c>
      <c r="J23" s="132" t="s">
        <v>246</v>
      </c>
      <c r="K23" s="132" t="s">
        <v>299</v>
      </c>
      <c r="L23" s="132" t="s">
        <v>305</v>
      </c>
      <c r="M23" s="132" t="s">
        <v>556</v>
      </c>
      <c r="N23" s="132" t="s">
        <v>563</v>
      </c>
      <c r="O23" s="132" t="s">
        <v>672</v>
      </c>
      <c r="P23" s="132" t="s">
        <v>679</v>
      </c>
      <c r="Q23" s="132" t="s">
        <v>686</v>
      </c>
      <c r="R23" s="132" t="s">
        <v>693</v>
      </c>
      <c r="S23" s="132" t="s">
        <v>725</v>
      </c>
      <c r="T23" s="132" t="s">
        <v>729</v>
      </c>
      <c r="U23" s="132" t="s">
        <v>734</v>
      </c>
      <c r="V23" s="132" t="s">
        <v>742</v>
      </c>
      <c r="W23" s="132" t="s">
        <v>748</v>
      </c>
      <c r="X23" s="132" t="s">
        <v>753</v>
      </c>
      <c r="Y23" s="132" t="s">
        <v>759</v>
      </c>
      <c r="Z23" s="132" t="s">
        <v>764</v>
      </c>
      <c r="AA23" s="132" t="s">
        <v>770</v>
      </c>
      <c r="AB23" s="132" t="s">
        <v>775</v>
      </c>
      <c r="AC23" s="132" t="s">
        <v>780</v>
      </c>
      <c r="AD23" s="132" t="s">
        <v>785</v>
      </c>
      <c r="AE23" s="132" t="s">
        <v>791</v>
      </c>
      <c r="AF23" s="132" t="s">
        <v>796</v>
      </c>
      <c r="AG23" s="132" t="s">
        <v>802</v>
      </c>
      <c r="AH23" s="132" t="s">
        <v>807</v>
      </c>
      <c r="AI23" s="132" t="s">
        <v>812</v>
      </c>
      <c r="AJ23" s="132" t="s">
        <v>817</v>
      </c>
      <c r="AK23" s="132" t="s">
        <v>823</v>
      </c>
      <c r="AL23" s="132" t="s">
        <v>828</v>
      </c>
      <c r="AM23" s="132" t="s">
        <v>833</v>
      </c>
      <c r="AN23" s="132" t="s">
        <v>838</v>
      </c>
      <c r="AO23" s="132" t="s">
        <v>843</v>
      </c>
      <c r="AP23" s="132" t="s">
        <v>849</v>
      </c>
      <c r="AQ23" s="132" t="s">
        <v>855</v>
      </c>
      <c r="AR23" s="132" t="s">
        <v>860</v>
      </c>
      <c r="AS23" s="132" t="s">
        <v>865</v>
      </c>
      <c r="AT23" s="132" t="s">
        <v>870</v>
      </c>
      <c r="AU23" s="132" t="s">
        <v>875</v>
      </c>
      <c r="AV23" s="132" t="s">
        <v>1219</v>
      </c>
      <c r="AW23" s="142" t="s">
        <v>1681</v>
      </c>
    </row>
    <row r="24" spans="1:49" ht="60" customHeight="1" x14ac:dyDescent="0.35">
      <c r="A24" s="139" t="s">
        <v>3583</v>
      </c>
      <c r="B24" s="125" t="s">
        <v>3592</v>
      </c>
      <c r="C24" s="126" t="s">
        <v>3593</v>
      </c>
      <c r="D24" s="128" t="s">
        <v>3594</v>
      </c>
      <c r="E24" s="128" t="s">
        <v>3595</v>
      </c>
      <c r="F24" s="128" t="s">
        <v>3596</v>
      </c>
      <c r="G24" s="128" t="s">
        <v>3597</v>
      </c>
      <c r="H24" s="128" t="s">
        <v>3598</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3583</v>
      </c>
      <c r="B25" s="125" t="s">
        <v>3599</v>
      </c>
      <c r="C25" s="126" t="s">
        <v>3600</v>
      </c>
      <c r="D25" s="128" t="s">
        <v>3601</v>
      </c>
      <c r="E25" s="128" t="s">
        <v>3602</v>
      </c>
      <c r="F25" s="128" t="s">
        <v>3603</v>
      </c>
      <c r="G25" s="128" t="s">
        <v>3604</v>
      </c>
      <c r="H25" s="128" t="s">
        <v>3605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3583</v>
      </c>
      <c r="B26" s="125" t="s">
        <v>3606</v>
      </c>
      <c r="C26" s="126" t="s">
        <v>3607</v>
      </c>
      <c r="D26" s="128" t="s">
        <v>3608</v>
      </c>
      <c r="E26" s="128" t="s">
        <v>3609</v>
      </c>
      <c r="F26" s="128" t="s">
        <v>3610</v>
      </c>
      <c r="G26" s="128" t="s">
        <v>3597</v>
      </c>
      <c r="H26" s="128" t="s">
        <v>3611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3583</v>
      </c>
      <c r="B27" s="125" t="s">
        <v>3612</v>
      </c>
      <c r="C27" s="126" t="s">
        <v>3613</v>
      </c>
      <c r="D27" s="128" t="s">
        <v>3614</v>
      </c>
      <c r="E27" s="128" t="s">
        <v>3615</v>
      </c>
      <c r="F27" s="128" t="s">
        <v>3616</v>
      </c>
      <c r="G27" s="128" t="s">
        <v>3617</v>
      </c>
      <c r="H27" s="128" t="s">
        <v>3618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3583</v>
      </c>
      <c r="B28" s="125" t="s">
        <v>3619</v>
      </c>
      <c r="C28" s="126" t="s">
        <v>3620</v>
      </c>
      <c r="D28" s="128" t="s">
        <v>3621</v>
      </c>
      <c r="E28" s="128" t="s">
        <v>3622</v>
      </c>
      <c r="F28" s="128" t="s">
        <v>3623</v>
      </c>
      <c r="G28" s="128" t="s">
        <v>3624</v>
      </c>
      <c r="H28" s="128" t="s">
        <v>3625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3583</v>
      </c>
      <c r="B29" s="125" t="s">
        <v>3626</v>
      </c>
      <c r="C29" s="126" t="s">
        <v>3627</v>
      </c>
      <c r="D29" s="128" t="s">
        <v>3628</v>
      </c>
      <c r="E29" s="128" t="s">
        <v>3629</v>
      </c>
      <c r="F29" s="128" t="s">
        <v>3630</v>
      </c>
      <c r="G29" s="128" t="s">
        <v>3514</v>
      </c>
      <c r="H29" s="128" t="s">
        <v>3631</v>
      </c>
      <c r="I29" s="130">
        <f>IF(COUNTIF(J29:AW29,"&lt;&gt;")=0,"",SUMPRODUCT(((Recommendations[ImplStatus]="Implemented")+(Recommendations[ImplStatus]="Compensated"))*ISNUMBER(MATCH(Recommendations[Id],J29:AW29,0)))/COUNTIF(J29:AW29,"&lt;&gt;"))</f>
        <v>0</v>
      </c>
      <c r="J29" s="132" t="s">
        <v>1555</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3583</v>
      </c>
      <c r="B30" s="125" t="s">
        <v>3632</v>
      </c>
      <c r="C30" s="126" t="s">
        <v>3633</v>
      </c>
      <c r="D30" s="128" t="s">
        <v>3634</v>
      </c>
      <c r="E30" s="128" t="s">
        <v>3635</v>
      </c>
      <c r="F30" s="128" t="s">
        <v>3636</v>
      </c>
      <c r="G30" s="128" t="s">
        <v>3597</v>
      </c>
      <c r="H30" s="128" t="s">
        <v>3637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3638</v>
      </c>
      <c r="B31" s="124"/>
      <c r="C31" s="123" t="s">
        <v>3639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3638</v>
      </c>
      <c r="B32" s="125" t="s">
        <v>3640</v>
      </c>
      <c r="C32" s="126" t="s">
        <v>3641</v>
      </c>
      <c r="D32" s="128" t="s">
        <v>3642</v>
      </c>
      <c r="E32" s="128" t="s">
        <v>3643</v>
      </c>
      <c r="F32" s="128" t="s">
        <v>3644</v>
      </c>
      <c r="G32" s="128" t="s">
        <v>3645</v>
      </c>
      <c r="H32" s="128" t="s">
        <v>3646</v>
      </c>
      <c r="I32" s="130">
        <f>IF(COUNTIF(J32:AW32,"&lt;&gt;")=0,"",SUMPRODUCT(((Recommendations[ImplStatus]="Implemented")+(Recommendations[ImplStatus]="Compensated"))*ISNUMBER(MATCH(Recommendations[Id],J32:AW32,0)))/COUNTIF(J32:AW32,"&lt;&gt;"))</f>
        <v>0</v>
      </c>
      <c r="J32" s="132" t="s">
        <v>1304</v>
      </c>
      <c r="K32" s="132" t="s">
        <v>2015</v>
      </c>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3638</v>
      </c>
      <c r="B33" s="125" t="s">
        <v>3647</v>
      </c>
      <c r="C33" s="126" t="s">
        <v>3648</v>
      </c>
      <c r="D33" s="128" t="s">
        <v>3649</v>
      </c>
      <c r="E33" s="128" t="s">
        <v>3650</v>
      </c>
      <c r="F33" s="128" t="s">
        <v>3651</v>
      </c>
      <c r="G33" s="128" t="s">
        <v>3652</v>
      </c>
      <c r="H33" s="128" t="s">
        <v>3653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3638</v>
      </c>
      <c r="B34" s="125" t="s">
        <v>3654</v>
      </c>
      <c r="C34" s="126" t="s">
        <v>3655</v>
      </c>
      <c r="D34" s="128" t="s">
        <v>3656</v>
      </c>
      <c r="E34" s="128" t="s">
        <v>3657</v>
      </c>
      <c r="F34" s="128" t="s">
        <v>3658</v>
      </c>
      <c r="G34" s="128" t="s">
        <v>3659</v>
      </c>
      <c r="H34" s="128" t="s">
        <v>3660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3638</v>
      </c>
      <c r="B35" s="125" t="s">
        <v>3661</v>
      </c>
      <c r="C35" s="126" t="s">
        <v>3662</v>
      </c>
      <c r="D35" s="128" t="s">
        <v>3663</v>
      </c>
      <c r="E35" s="128" t="s">
        <v>3664</v>
      </c>
      <c r="F35" s="128" t="s">
        <v>3665</v>
      </c>
      <c r="G35" s="128" t="s">
        <v>3666</v>
      </c>
      <c r="H35" s="128" t="s">
        <v>3667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3638</v>
      </c>
      <c r="B36" s="125" t="s">
        <v>3668</v>
      </c>
      <c r="C36" s="126" t="s">
        <v>3669</v>
      </c>
      <c r="D36" s="128" t="s">
        <v>3670</v>
      </c>
      <c r="E36" s="128" t="s">
        <v>3671</v>
      </c>
      <c r="F36" s="128" t="s">
        <v>3672</v>
      </c>
      <c r="G36" s="128" t="s">
        <v>3673</v>
      </c>
      <c r="H36" s="128" t="s">
        <v>3674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3638</v>
      </c>
      <c r="B37" s="125" t="s">
        <v>3675</v>
      </c>
      <c r="C37" s="126" t="s">
        <v>3676</v>
      </c>
      <c r="D37" s="128" t="s">
        <v>3677</v>
      </c>
      <c r="E37" s="128" t="s">
        <v>3678</v>
      </c>
      <c r="F37" s="128" t="s">
        <v>3679</v>
      </c>
      <c r="G37" s="128" t="s">
        <v>3680</v>
      </c>
      <c r="H37" s="128" t="s">
        <v>3681</v>
      </c>
      <c r="I37" s="130">
        <f>IF(COUNTIF(J37:AW37,"&lt;&gt;")=0,"",SUMPRODUCT(((Recommendations[ImplStatus]="Implemented")+(Recommendations[ImplStatus]="Compensated"))*ISNUMBER(MATCH(Recommendations[Id],J37:AW37,0)))/COUNTIF(J37:AW37,"&lt;&gt;"))</f>
        <v>0</v>
      </c>
      <c r="J37" s="132" t="s">
        <v>645</v>
      </c>
      <c r="K37" s="132" t="s">
        <v>896</v>
      </c>
      <c r="L37" s="132" t="s">
        <v>904</v>
      </c>
      <c r="M37" s="132" t="s">
        <v>919</v>
      </c>
      <c r="N37" s="132" t="s">
        <v>925</v>
      </c>
      <c r="O37" s="132" t="s">
        <v>1015</v>
      </c>
      <c r="P37" s="132" t="s">
        <v>1022</v>
      </c>
      <c r="Q37" s="132" t="s">
        <v>1030</v>
      </c>
      <c r="R37" s="132" t="s">
        <v>1038</v>
      </c>
      <c r="S37" s="132" t="s">
        <v>1061</v>
      </c>
      <c r="T37" s="132" t="s">
        <v>1068</v>
      </c>
      <c r="U37" s="132" t="s">
        <v>1075</v>
      </c>
      <c r="V37" s="132" t="s">
        <v>1106</v>
      </c>
      <c r="W37" s="132" t="s">
        <v>1114</v>
      </c>
      <c r="X37" s="132" t="s">
        <v>1121</v>
      </c>
      <c r="Y37" s="132" t="s">
        <v>1137</v>
      </c>
      <c r="Z37" s="132" t="s">
        <v>1193</v>
      </c>
      <c r="AA37" s="132" t="s">
        <v>1212</v>
      </c>
      <c r="AB37" s="132" t="s">
        <v>1281</v>
      </c>
      <c r="AC37" s="132" t="s">
        <v>1312</v>
      </c>
      <c r="AD37" s="132" t="s">
        <v>1319</v>
      </c>
      <c r="AE37" s="132" t="s">
        <v>1326</v>
      </c>
      <c r="AF37" s="132" t="s">
        <v>1333</v>
      </c>
      <c r="AG37" s="132" t="s">
        <v>1340</v>
      </c>
      <c r="AH37" s="132" t="s">
        <v>1347</v>
      </c>
      <c r="AI37" s="132" t="s">
        <v>1354</v>
      </c>
      <c r="AJ37" s="132" t="s">
        <v>1361</v>
      </c>
      <c r="AK37" s="132" t="s">
        <v>1368</v>
      </c>
      <c r="AL37" s="132" t="s">
        <v>1375</v>
      </c>
      <c r="AM37" s="132" t="s">
        <v>1382</v>
      </c>
      <c r="AN37" s="132" t="s">
        <v>1389</v>
      </c>
      <c r="AO37" s="132" t="s">
        <v>1396</v>
      </c>
      <c r="AP37" s="132" t="s">
        <v>1469</v>
      </c>
      <c r="AQ37" s="132" t="s">
        <v>1531</v>
      </c>
      <c r="AR37" s="132" t="s">
        <v>1539</v>
      </c>
      <c r="AS37" s="132" t="s">
        <v>1547</v>
      </c>
      <c r="AT37" s="132" t="s">
        <v>1578</v>
      </c>
      <c r="AU37" s="132" t="s">
        <v>1585</v>
      </c>
      <c r="AV37" s="132" t="s">
        <v>1592</v>
      </c>
      <c r="AW37" s="142" t="s">
        <v>1608</v>
      </c>
    </row>
    <row r="38" spans="1:49" ht="60" customHeight="1" x14ac:dyDescent="0.35">
      <c r="A38" s="139" t="s">
        <v>3638</v>
      </c>
      <c r="B38" s="125" t="s">
        <v>3682</v>
      </c>
      <c r="C38" s="126" t="s">
        <v>3683</v>
      </c>
      <c r="D38" s="128" t="s">
        <v>3684</v>
      </c>
      <c r="E38" s="128" t="s">
        <v>3685</v>
      </c>
      <c r="F38" s="128" t="s">
        <v>3686</v>
      </c>
      <c r="G38" s="128" t="s">
        <v>3687</v>
      </c>
      <c r="H38" s="128" t="s">
        <v>3688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3638</v>
      </c>
      <c r="B39" s="125" t="s">
        <v>3689</v>
      </c>
      <c r="C39" s="126" t="s">
        <v>3690</v>
      </c>
      <c r="D39" s="128" t="s">
        <v>3691</v>
      </c>
      <c r="E39" s="128" t="s">
        <v>3692</v>
      </c>
      <c r="F39" s="128" t="s">
        <v>3693</v>
      </c>
      <c r="G39" s="128" t="s">
        <v>3694</v>
      </c>
      <c r="H39" s="128" t="s">
        <v>3695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3638</v>
      </c>
      <c r="B40" s="125" t="s">
        <v>3696</v>
      </c>
      <c r="C40" s="126" t="s">
        <v>3697</v>
      </c>
      <c r="D40" s="128" t="s">
        <v>3698</v>
      </c>
      <c r="E40" s="128" t="s">
        <v>3699</v>
      </c>
      <c r="F40" s="128" t="s">
        <v>3700</v>
      </c>
      <c r="G40" s="128" t="s">
        <v>3701</v>
      </c>
      <c r="H40" s="128" t="s">
        <v>3702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3638</v>
      </c>
      <c r="B41" s="125" t="s">
        <v>3703</v>
      </c>
      <c r="C41" s="126" t="s">
        <v>3704</v>
      </c>
      <c r="D41" s="128" t="s">
        <v>3705</v>
      </c>
      <c r="E41" s="128" t="s">
        <v>3706</v>
      </c>
      <c r="F41" s="128" t="s">
        <v>3707</v>
      </c>
      <c r="G41" s="128" t="s">
        <v>3645</v>
      </c>
      <c r="H41" s="128" t="s">
        <v>3708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3709</v>
      </c>
      <c r="B42" s="124"/>
      <c r="C42" s="123" t="s">
        <v>3710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3709</v>
      </c>
      <c r="B43" s="125" t="s">
        <v>3711</v>
      </c>
      <c r="C43" s="126" t="s">
        <v>3712</v>
      </c>
      <c r="D43" s="128" t="s">
        <v>3713</v>
      </c>
      <c r="E43" s="128" t="s">
        <v>3714</v>
      </c>
      <c r="F43" s="128" t="s">
        <v>3715</v>
      </c>
      <c r="G43" s="128" t="s">
        <v>3716</v>
      </c>
      <c r="H43" s="128" t="s">
        <v>3717</v>
      </c>
      <c r="I43" s="130">
        <f>IF(COUNTIF(J43:AW43,"&lt;&gt;")=0,"",SUMPRODUCT(((Recommendations[ImplStatus]="Implemented")+(Recommendations[ImplStatus]="Compensated"))*ISNUMBER(MATCH(Recommendations[Id],J43:AW43,0)))/COUNTIF(J43:AW43,"&lt;&gt;"))</f>
        <v>0</v>
      </c>
      <c r="J43" s="132" t="s">
        <v>69</v>
      </c>
      <c r="K43" s="132" t="s">
        <v>75</v>
      </c>
      <c r="L43" s="132" t="s">
        <v>81</v>
      </c>
      <c r="M43" s="132" t="s">
        <v>88</v>
      </c>
      <c r="N43" s="132" t="s">
        <v>504</v>
      </c>
      <c r="O43" s="132" t="s">
        <v>1908</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3709</v>
      </c>
      <c r="B44" s="125" t="s">
        <v>3718</v>
      </c>
      <c r="C44" s="126" t="s">
        <v>3719</v>
      </c>
      <c r="D44" s="128" t="s">
        <v>3720</v>
      </c>
      <c r="E44" s="128" t="s">
        <v>3721</v>
      </c>
      <c r="F44" s="128" t="s">
        <v>3722</v>
      </c>
      <c r="G44" s="128" t="s">
        <v>3723</v>
      </c>
      <c r="H44" s="128" t="s">
        <v>3724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3709</v>
      </c>
      <c r="B45" s="125" t="s">
        <v>3725</v>
      </c>
      <c r="C45" s="126" t="s">
        <v>3726</v>
      </c>
      <c r="D45" s="128" t="s">
        <v>3727</v>
      </c>
      <c r="E45" s="128" t="s">
        <v>3728</v>
      </c>
      <c r="F45" s="128" t="s">
        <v>3729</v>
      </c>
      <c r="G45" s="128" t="s">
        <v>3730</v>
      </c>
      <c r="H45" s="128" t="s">
        <v>3731</v>
      </c>
      <c r="I45" s="130">
        <f>IF(COUNTIF(J45:AW45,"&lt;&gt;")=0,"",SUMPRODUCT(((Recommendations[ImplStatus]="Implemented")+(Recommendations[ImplStatus]="Compensated"))*ISNUMBER(MATCH(Recommendations[Id],J45:AW45,0)))/COUNTIF(J45:AW45,"&lt;&gt;"))</f>
        <v>0</v>
      </c>
      <c r="J45" s="132" t="s">
        <v>1404</v>
      </c>
      <c r="K45" s="132" t="s">
        <v>1600</v>
      </c>
      <c r="L45" s="132" t="s">
        <v>1929</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3709</v>
      </c>
      <c r="B46" s="125" t="s">
        <v>3732</v>
      </c>
      <c r="C46" s="126" t="s">
        <v>3733</v>
      </c>
      <c r="D46" s="128" t="s">
        <v>3734</v>
      </c>
      <c r="E46" s="128" t="s">
        <v>3735</v>
      </c>
      <c r="F46" s="128" t="s">
        <v>3736</v>
      </c>
      <c r="G46" s="128" t="s">
        <v>3730</v>
      </c>
      <c r="H46" s="128" t="s">
        <v>3737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3709</v>
      </c>
      <c r="B47" s="125" t="s">
        <v>3738</v>
      </c>
      <c r="C47" s="126" t="s">
        <v>3739</v>
      </c>
      <c r="D47" s="128" t="s">
        <v>3740</v>
      </c>
      <c r="E47" s="128" t="s">
        <v>3741</v>
      </c>
      <c r="F47" s="128" t="s">
        <v>3742</v>
      </c>
      <c r="G47" s="128" t="s">
        <v>3743</v>
      </c>
      <c r="H47" s="128" t="s">
        <v>3744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3709</v>
      </c>
      <c r="B48" s="125" t="s">
        <v>3745</v>
      </c>
      <c r="C48" s="126" t="s">
        <v>3746</v>
      </c>
      <c r="D48" s="128" t="s">
        <v>3747</v>
      </c>
      <c r="E48" s="128" t="s">
        <v>3748</v>
      </c>
      <c r="F48" s="128" t="s">
        <v>3749</v>
      </c>
      <c r="G48" s="128" t="s">
        <v>3750</v>
      </c>
      <c r="H48" s="128" t="s">
        <v>3751</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287</v>
      </c>
      <c r="P48" s="132" t="s">
        <v>360</v>
      </c>
      <c r="Q48" s="132" t="s">
        <v>1456</v>
      </c>
      <c r="R48" s="132" t="s">
        <v>1639</v>
      </c>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3709</v>
      </c>
      <c r="B49" s="125" t="s">
        <v>3752</v>
      </c>
      <c r="C49" s="126" t="s">
        <v>3753</v>
      </c>
      <c r="D49" s="128" t="s">
        <v>3754</v>
      </c>
      <c r="E49" s="128" t="s">
        <v>3755</v>
      </c>
      <c r="F49" s="128" t="s">
        <v>3756</v>
      </c>
      <c r="G49" s="128" t="s">
        <v>3514</v>
      </c>
      <c r="H49" s="128" t="s">
        <v>3757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3709</v>
      </c>
      <c r="B50" s="125" t="s">
        <v>3758</v>
      </c>
      <c r="C50" s="126" t="s">
        <v>3759</v>
      </c>
      <c r="D50" s="128" t="s">
        <v>3760</v>
      </c>
      <c r="E50" s="128" t="s">
        <v>3761</v>
      </c>
      <c r="F50" s="128" t="s">
        <v>3762</v>
      </c>
      <c r="G50" s="128" t="s">
        <v>3763</v>
      </c>
      <c r="H50" s="128" t="s">
        <v>3764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3765</v>
      </c>
      <c r="B51" s="124"/>
      <c r="C51" s="123" t="s">
        <v>3766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3765</v>
      </c>
      <c r="B52" s="125" t="s">
        <v>3767</v>
      </c>
      <c r="C52" s="126" t="s">
        <v>3768</v>
      </c>
      <c r="D52" s="128" t="s">
        <v>3769</v>
      </c>
      <c r="E52" s="128" t="s">
        <v>3770</v>
      </c>
      <c r="F52" s="128" t="s">
        <v>3771</v>
      </c>
      <c r="G52" s="128" t="s">
        <v>3772</v>
      </c>
      <c r="H52" s="128" t="s">
        <v>3773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3765</v>
      </c>
      <c r="B53" s="125" t="s">
        <v>3774</v>
      </c>
      <c r="C53" s="126" t="s">
        <v>3775</v>
      </c>
      <c r="D53" s="128" t="s">
        <v>3776</v>
      </c>
      <c r="E53" s="128" t="s">
        <v>3777</v>
      </c>
      <c r="F53" s="128" t="s">
        <v>3778</v>
      </c>
      <c r="G53" s="128" t="s">
        <v>3779</v>
      </c>
      <c r="H53" s="128" t="s">
        <v>3780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3765</v>
      </c>
      <c r="B54" s="125" t="s">
        <v>3781</v>
      </c>
      <c r="C54" s="126" t="s">
        <v>3782</v>
      </c>
      <c r="D54" s="128" t="s">
        <v>3783</v>
      </c>
      <c r="E54" s="128" t="s">
        <v>3784</v>
      </c>
      <c r="F54" s="128" t="s">
        <v>3785</v>
      </c>
      <c r="G54" s="128" t="s">
        <v>3786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3765</v>
      </c>
      <c r="B55" s="125" t="s">
        <v>3787</v>
      </c>
      <c r="C55" s="126" t="s">
        <v>3788</v>
      </c>
      <c r="D55" s="128" t="s">
        <v>3789</v>
      </c>
      <c r="E55" s="128" t="s">
        <v>3790</v>
      </c>
      <c r="F55" s="128" t="s">
        <v>3791</v>
      </c>
      <c r="G55" s="128" t="s">
        <v>3792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3765</v>
      </c>
      <c r="B56" s="125" t="s">
        <v>3793</v>
      </c>
      <c r="C56" s="126" t="s">
        <v>3794</v>
      </c>
      <c r="D56" s="128" t="s">
        <v>3795</v>
      </c>
      <c r="E56" s="128" t="s">
        <v>3796</v>
      </c>
      <c r="F56" s="128" t="s">
        <v>3797</v>
      </c>
      <c r="G56" s="128" t="s">
        <v>3798</v>
      </c>
      <c r="H56" s="128" t="s">
        <v>3799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3800</v>
      </c>
      <c r="B57" s="124"/>
      <c r="C57" s="123" t="s">
        <v>3801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3800</v>
      </c>
      <c r="B58" s="125" t="s">
        <v>3802</v>
      </c>
      <c r="C58" s="126" t="s">
        <v>3803</v>
      </c>
      <c r="D58" s="128" t="s">
        <v>3804</v>
      </c>
      <c r="E58" s="128" t="s">
        <v>3805</v>
      </c>
      <c r="F58" s="128" t="s">
        <v>3806</v>
      </c>
      <c r="G58" s="128" t="s">
        <v>3807</v>
      </c>
      <c r="H58" s="128" t="s">
        <v>3808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3800</v>
      </c>
      <c r="B59" s="125" t="s">
        <v>3809</v>
      </c>
      <c r="C59" s="126" t="s">
        <v>3810</v>
      </c>
      <c r="D59" s="128" t="s">
        <v>3811</v>
      </c>
      <c r="E59" s="128" t="s">
        <v>3812</v>
      </c>
      <c r="F59" s="128" t="s">
        <v>3813</v>
      </c>
      <c r="G59" s="128" t="s">
        <v>3814</v>
      </c>
      <c r="H59" s="128" t="s">
        <v>3815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3800</v>
      </c>
      <c r="B60" s="125" t="s">
        <v>3816</v>
      </c>
      <c r="C60" s="126" t="s">
        <v>3817</v>
      </c>
      <c r="D60" s="128" t="s">
        <v>3818</v>
      </c>
      <c r="E60" s="128" t="s">
        <v>3819</v>
      </c>
      <c r="F60" s="128" t="s">
        <v>3820</v>
      </c>
      <c r="G60" s="128" t="s">
        <v>3821</v>
      </c>
      <c r="H60" s="128" t="s">
        <v>3822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3823</v>
      </c>
      <c r="B61" s="124"/>
      <c r="C61" s="123" t="s">
        <v>3824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3823</v>
      </c>
      <c r="B62" s="125" t="s">
        <v>3825</v>
      </c>
      <c r="C62" s="126" t="s">
        <v>3826</v>
      </c>
      <c r="D62" s="128" t="s">
        <v>3827</v>
      </c>
      <c r="E62" s="128" t="s">
        <v>3828</v>
      </c>
      <c r="F62" s="128" t="s">
        <v>3829</v>
      </c>
      <c r="G62" s="128" t="s">
        <v>3830</v>
      </c>
      <c r="H62" s="128" t="s">
        <v>3831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3823</v>
      </c>
      <c r="B63" s="125" t="s">
        <v>3832</v>
      </c>
      <c r="C63" s="126" t="s">
        <v>3833</v>
      </c>
      <c r="D63" s="128" t="s">
        <v>3834</v>
      </c>
      <c r="E63" s="128" t="s">
        <v>3835</v>
      </c>
      <c r="F63" s="128" t="s">
        <v>3836</v>
      </c>
      <c r="G63" s="128" t="s">
        <v>3837</v>
      </c>
      <c r="H63" s="128" t="s">
        <v>3838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3823</v>
      </c>
      <c r="B64" s="125" t="s">
        <v>3839</v>
      </c>
      <c r="C64" s="126" t="s">
        <v>3840</v>
      </c>
      <c r="D64" s="128" t="s">
        <v>3841</v>
      </c>
      <c r="E64" s="128" t="s">
        <v>3842</v>
      </c>
      <c r="F64" s="128" t="s">
        <v>3843</v>
      </c>
      <c r="G64" s="128" t="s">
        <v>3844</v>
      </c>
      <c r="H64" s="128" t="s">
        <v>3845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3823</v>
      </c>
      <c r="B65" s="125" t="s">
        <v>3846</v>
      </c>
      <c r="C65" s="126" t="s">
        <v>3847</v>
      </c>
      <c r="D65" s="128" t="s">
        <v>3848</v>
      </c>
      <c r="E65" s="128" t="s">
        <v>3849</v>
      </c>
      <c r="F65" s="128" t="s">
        <v>3850</v>
      </c>
      <c r="G65" s="128" t="s">
        <v>3851</v>
      </c>
      <c r="H65" s="128" t="s">
        <v>3852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3823</v>
      </c>
      <c r="B66" s="125" t="s">
        <v>3853</v>
      </c>
      <c r="C66" s="126" t="s">
        <v>3854</v>
      </c>
      <c r="D66" s="128" t="s">
        <v>3855</v>
      </c>
      <c r="E66" s="128" t="s">
        <v>3856</v>
      </c>
      <c r="F66" s="128" t="s">
        <v>3857</v>
      </c>
      <c r="G66" s="128" t="s">
        <v>3858</v>
      </c>
      <c r="H66" s="128" t="s">
        <v>3859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3823</v>
      </c>
      <c r="B67" s="125" t="s">
        <v>3860</v>
      </c>
      <c r="C67" s="126" t="s">
        <v>3861</v>
      </c>
      <c r="D67" s="128" t="s">
        <v>3862</v>
      </c>
      <c r="E67" s="128" t="s">
        <v>3863</v>
      </c>
      <c r="F67" s="128" t="s">
        <v>3864</v>
      </c>
      <c r="G67" s="128" t="s">
        <v>3865</v>
      </c>
      <c r="H67" s="128" t="s">
        <v>3866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3823</v>
      </c>
      <c r="B68" s="125" t="s">
        <v>3867</v>
      </c>
      <c r="C68" s="126" t="s">
        <v>3868</v>
      </c>
      <c r="D68" s="128" t="s">
        <v>3869</v>
      </c>
      <c r="E68" s="128" t="s">
        <v>3870</v>
      </c>
      <c r="F68" s="128" t="s">
        <v>3871</v>
      </c>
      <c r="G68" s="128" t="s">
        <v>3872</v>
      </c>
      <c r="H68" s="128" t="s">
        <v>3873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3874</v>
      </c>
      <c r="B69" s="124"/>
      <c r="C69" s="123" t="s">
        <v>3875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3874</v>
      </c>
      <c r="B70" s="125" t="s">
        <v>3876</v>
      </c>
      <c r="C70" s="126" t="s">
        <v>3877</v>
      </c>
      <c r="D70" s="128" t="s">
        <v>3878</v>
      </c>
      <c r="E70" s="128" t="s">
        <v>3879</v>
      </c>
      <c r="F70" s="128" t="s">
        <v>3880</v>
      </c>
      <c r="G70" s="128" t="s">
        <v>3881</v>
      </c>
      <c r="H70" s="128" t="s">
        <v>3882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3874</v>
      </c>
      <c r="B71" s="125" t="s">
        <v>3883</v>
      </c>
      <c r="C71" s="126" t="s">
        <v>3884</v>
      </c>
      <c r="D71" s="128" t="s">
        <v>3885</v>
      </c>
      <c r="E71" s="128" t="s">
        <v>3886</v>
      </c>
      <c r="F71" s="128" t="s">
        <v>3887</v>
      </c>
      <c r="G71" s="128" t="s">
        <v>3888</v>
      </c>
      <c r="H71" s="128" t="s">
        <v>3889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3890</v>
      </c>
      <c r="B72" s="124"/>
      <c r="C72" s="123" t="s">
        <v>3891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3890</v>
      </c>
      <c r="B73" s="125" t="s">
        <v>3892</v>
      </c>
      <c r="C73" s="126" t="s">
        <v>3893</v>
      </c>
      <c r="D73" s="128" t="s">
        <v>3894</v>
      </c>
      <c r="E73" s="128" t="s">
        <v>3895</v>
      </c>
      <c r="F73" s="128" t="s">
        <v>3896</v>
      </c>
      <c r="G73" s="128" t="s">
        <v>3897</v>
      </c>
      <c r="H73" s="128" t="s">
        <v>3898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3890</v>
      </c>
      <c r="B74" s="125" t="s">
        <v>3899</v>
      </c>
      <c r="C74" s="126" t="s">
        <v>3900</v>
      </c>
      <c r="D74" s="128" t="s">
        <v>3901</v>
      </c>
      <c r="E74" s="128" t="s">
        <v>3902</v>
      </c>
      <c r="F74" s="128" t="s">
        <v>3903</v>
      </c>
      <c r="G74" s="128" t="s">
        <v>3904</v>
      </c>
      <c r="H74" s="128" t="s">
        <v>3905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3890</v>
      </c>
      <c r="B75" s="125" t="s">
        <v>3906</v>
      </c>
      <c r="C75" s="126" t="s">
        <v>3907</v>
      </c>
      <c r="D75" s="128" t="s">
        <v>3908</v>
      </c>
      <c r="E75" s="128" t="s">
        <v>3909</v>
      </c>
      <c r="F75" s="128" t="s">
        <v>3910</v>
      </c>
      <c r="G75" s="128" t="s">
        <v>3911</v>
      </c>
      <c r="H75" s="128" t="s">
        <v>3912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3890</v>
      </c>
      <c r="B76" s="125" t="s">
        <v>3913</v>
      </c>
      <c r="C76" s="126" t="s">
        <v>3914</v>
      </c>
      <c r="D76" s="128" t="s">
        <v>3915</v>
      </c>
      <c r="E76" s="128" t="s">
        <v>3916</v>
      </c>
      <c r="F76" s="128" t="s">
        <v>3917</v>
      </c>
      <c r="G76" s="128" t="s">
        <v>3918</v>
      </c>
      <c r="H76" s="128" t="s">
        <v>3919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3890</v>
      </c>
      <c r="B77" s="125" t="s">
        <v>3920</v>
      </c>
      <c r="C77" s="126" t="s">
        <v>3921</v>
      </c>
      <c r="D77" s="128" t="s">
        <v>3922</v>
      </c>
      <c r="E77" s="128" t="s">
        <v>3923</v>
      </c>
      <c r="F77" s="128" t="s">
        <v>3924</v>
      </c>
      <c r="G77" s="128" t="s">
        <v>3918</v>
      </c>
      <c r="H77" s="128" t="s">
        <v>3925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3926</v>
      </c>
      <c r="B78" s="124"/>
      <c r="C78" s="123" t="s">
        <v>3927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3926</v>
      </c>
      <c r="B79" s="125" t="s">
        <v>3926</v>
      </c>
      <c r="C79" s="126" t="s">
        <v>3928</v>
      </c>
      <c r="D79" s="128" t="s">
        <v>3929</v>
      </c>
      <c r="E79" s="128" t="s">
        <v>3930</v>
      </c>
      <c r="F79" s="128" t="s">
        <v>3931</v>
      </c>
      <c r="G79" s="128" t="s">
        <v>3932</v>
      </c>
      <c r="H79" s="128" t="s">
        <v>3933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3926</v>
      </c>
      <c r="B80" s="125" t="s">
        <v>3934</v>
      </c>
      <c r="C80" s="126" t="s">
        <v>3935</v>
      </c>
      <c r="D80" s="128" t="s">
        <v>3936</v>
      </c>
      <c r="E80" s="128" t="s">
        <v>3937</v>
      </c>
      <c r="F80" s="128" t="s">
        <v>3938</v>
      </c>
      <c r="G80" s="128" t="s">
        <v>3939</v>
      </c>
      <c r="H80" s="128" t="s">
        <v>3940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3926</v>
      </c>
      <c r="B81" s="125" t="s">
        <v>3941</v>
      </c>
      <c r="C81" s="126" t="s">
        <v>3942</v>
      </c>
      <c r="D81" s="128" t="s">
        <v>3943</v>
      </c>
      <c r="E81" s="128" t="s">
        <v>3944</v>
      </c>
      <c r="F81" s="128" t="s">
        <v>3945</v>
      </c>
      <c r="G81" s="128" t="s">
        <v>3946</v>
      </c>
      <c r="H81" s="128" t="s">
        <v>3947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3948</v>
      </c>
      <c r="B82" s="124"/>
      <c r="C82" s="123" t="s">
        <v>3949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3948</v>
      </c>
      <c r="B83" s="125" t="s">
        <v>3950</v>
      </c>
      <c r="C83" s="126" t="s">
        <v>3951</v>
      </c>
      <c r="D83" s="128" t="s">
        <v>3952</v>
      </c>
      <c r="E83" s="128" t="s">
        <v>3953</v>
      </c>
      <c r="F83" s="128" t="s">
        <v>3954</v>
      </c>
      <c r="G83" s="128" t="s">
        <v>3955</v>
      </c>
      <c r="H83" s="128" t="s">
        <v>3956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3948</v>
      </c>
      <c r="B84" s="125" t="s">
        <v>3957</v>
      </c>
      <c r="C84" s="126" t="s">
        <v>3958</v>
      </c>
      <c r="D84" s="128" t="s">
        <v>3959</v>
      </c>
      <c r="E84" s="128" t="s">
        <v>3960</v>
      </c>
      <c r="F84" s="128" t="s">
        <v>3961</v>
      </c>
      <c r="G84" s="128" t="s">
        <v>3962</v>
      </c>
      <c r="H84" s="128" t="s">
        <v>3963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3948</v>
      </c>
      <c r="B85" s="125" t="s">
        <v>3964</v>
      </c>
      <c r="C85" s="126" t="s">
        <v>3965</v>
      </c>
      <c r="D85" s="128" t="s">
        <v>3966</v>
      </c>
      <c r="E85" s="128" t="s">
        <v>3967</v>
      </c>
      <c r="F85" s="128" t="s">
        <v>3968</v>
      </c>
      <c r="G85" s="128" t="s">
        <v>3969</v>
      </c>
      <c r="H85" s="128" t="s">
        <v>3970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3948</v>
      </c>
      <c r="B86" s="125" t="s">
        <v>3971</v>
      </c>
      <c r="C86" s="126" t="s">
        <v>3972</v>
      </c>
      <c r="D86" s="128" t="s">
        <v>3973</v>
      </c>
      <c r="E86" s="128" t="s">
        <v>3974</v>
      </c>
      <c r="F86" s="128" t="s">
        <v>3975</v>
      </c>
      <c r="G86" s="128" t="s">
        <v>3976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3977</v>
      </c>
      <c r="B87" s="124"/>
      <c r="C87" s="123" t="s">
        <v>3978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3977</v>
      </c>
      <c r="B88" s="125" t="s">
        <v>3979</v>
      </c>
      <c r="C88" s="126" t="s">
        <v>3980</v>
      </c>
      <c r="D88" s="128" t="s">
        <v>3981</v>
      </c>
      <c r="E88" s="128" t="s">
        <v>3982</v>
      </c>
      <c r="F88" s="128" t="s">
        <v>3983</v>
      </c>
      <c r="G88" s="128" t="s">
        <v>3984</v>
      </c>
      <c r="H88" s="128" t="s">
        <v>3985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3977</v>
      </c>
      <c r="B89" s="125" t="s">
        <v>3986</v>
      </c>
      <c r="C89" s="126" t="s">
        <v>3987</v>
      </c>
      <c r="D89" s="128" t="s">
        <v>3988</v>
      </c>
      <c r="E89" s="128" t="s">
        <v>3989</v>
      </c>
      <c r="F89" s="128" t="s">
        <v>3990</v>
      </c>
      <c r="G89" s="128" t="s">
        <v>3514</v>
      </c>
      <c r="H89" s="128" t="s">
        <v>3991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3977</v>
      </c>
      <c r="B90" s="125" t="s">
        <v>3992</v>
      </c>
      <c r="C90" s="126" t="s">
        <v>3993</v>
      </c>
      <c r="D90" s="128" t="s">
        <v>3994</v>
      </c>
      <c r="E90" s="128" t="s">
        <v>3995</v>
      </c>
      <c r="F90" s="128" t="s">
        <v>3996</v>
      </c>
      <c r="G90" s="128" t="s">
        <v>3984</v>
      </c>
      <c r="H90" s="128" t="s">
        <v>3997</v>
      </c>
      <c r="I90" s="130">
        <f>IF(COUNTIF(J90:AW90,"&lt;&gt;")=0,"",SUMPRODUCT(((Recommendations[ImplStatus]="Implemented")+(Recommendations[ImplStatus]="Compensated"))*ISNUMBER(MATCH(Recommendations[Id],J90:AW90,0)))/COUNTIF(J90:AW90,"&lt;&gt;"))</f>
        <v>0</v>
      </c>
      <c r="J90" s="132" t="s">
        <v>653</v>
      </c>
      <c r="K90" s="132" t="s">
        <v>659</v>
      </c>
      <c r="L90" s="132" t="s">
        <v>665</v>
      </c>
      <c r="M90" s="132" t="s">
        <v>701</v>
      </c>
      <c r="N90" s="132" t="s">
        <v>706</v>
      </c>
      <c r="O90" s="132" t="s">
        <v>711</v>
      </c>
      <c r="P90" s="132" t="s">
        <v>716</v>
      </c>
      <c r="Q90" s="132" t="s">
        <v>721</v>
      </c>
      <c r="R90" s="132" t="s">
        <v>952</v>
      </c>
      <c r="S90" s="132" t="s">
        <v>959</v>
      </c>
      <c r="T90" s="132" t="s">
        <v>965</v>
      </c>
      <c r="U90" s="132" t="s">
        <v>972</v>
      </c>
      <c r="V90" s="132" t="s">
        <v>979</v>
      </c>
      <c r="W90" s="132" t="s">
        <v>984</v>
      </c>
      <c r="X90" s="132" t="s">
        <v>1003</v>
      </c>
      <c r="Y90" s="132" t="s">
        <v>1007</v>
      </c>
      <c r="Z90" s="132" t="s">
        <v>1083</v>
      </c>
      <c r="AA90" s="132" t="s">
        <v>1090</v>
      </c>
      <c r="AB90" s="132" t="s">
        <v>1129</v>
      </c>
      <c r="AC90" s="132" t="s">
        <v>1174</v>
      </c>
      <c r="AD90" s="132" t="s">
        <v>1477</v>
      </c>
      <c r="AE90" s="132" t="s">
        <v>1484</v>
      </c>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3977</v>
      </c>
      <c r="B91" s="125" t="s">
        <v>3998</v>
      </c>
      <c r="C91" s="126" t="s">
        <v>3999</v>
      </c>
      <c r="D91" s="128" t="s">
        <v>4000</v>
      </c>
      <c r="E91" s="128" t="s">
        <v>4001</v>
      </c>
      <c r="F91" s="128" t="s">
        <v>4002</v>
      </c>
      <c r="G91" s="128" t="s">
        <v>3514</v>
      </c>
      <c r="H91" s="128" t="s">
        <v>4003</v>
      </c>
      <c r="I91" s="130">
        <f>IF(COUNTIF(J91:AW91,"&lt;&gt;")=0,"",SUMPRODUCT(((Recommendations[ImplStatus]="Implemented")+(Recommendations[ImplStatus]="Compensated"))*ISNUMBER(MATCH(Recommendations[Id],J91:AW91,0)))/COUNTIF(J91:AW91,"&lt;&gt;"))</f>
        <v>0</v>
      </c>
      <c r="J91" s="132" t="s">
        <v>368</v>
      </c>
      <c r="K91" s="132" t="s">
        <v>375</v>
      </c>
      <c r="L91" s="132" t="s">
        <v>390</v>
      </c>
      <c r="M91" s="132" t="s">
        <v>396</v>
      </c>
      <c r="N91" s="132" t="s">
        <v>490</v>
      </c>
      <c r="O91" s="132" t="s">
        <v>497</v>
      </c>
      <c r="P91" s="132" t="s">
        <v>510</v>
      </c>
      <c r="Q91" s="132" t="s">
        <v>529</v>
      </c>
      <c r="R91" s="132" t="s">
        <v>536</v>
      </c>
      <c r="S91" s="132" t="s">
        <v>543</v>
      </c>
      <c r="T91" s="132" t="s">
        <v>550</v>
      </c>
      <c r="U91" s="132" t="s">
        <v>932</v>
      </c>
      <c r="V91" s="132" t="s">
        <v>1053</v>
      </c>
      <c r="W91" s="132" t="s">
        <v>1098</v>
      </c>
      <c r="X91" s="132" t="s">
        <v>1151</v>
      </c>
      <c r="Y91" s="132" t="s">
        <v>1158</v>
      </c>
      <c r="Z91" s="132" t="s">
        <v>1163</v>
      </c>
      <c r="AA91" s="132" t="s">
        <v>1169</v>
      </c>
      <c r="AB91" s="132" t="s">
        <v>1181</v>
      </c>
      <c r="AC91" s="132" t="s">
        <v>1227</v>
      </c>
      <c r="AD91" s="132" t="s">
        <v>1234</v>
      </c>
      <c r="AE91" s="132" t="s">
        <v>1516</v>
      </c>
      <c r="AF91" s="132" t="s">
        <v>1523</v>
      </c>
      <c r="AG91" s="132" t="s">
        <v>1915</v>
      </c>
      <c r="AH91" s="132" t="s">
        <v>1922</v>
      </c>
      <c r="AI91" s="132" t="s">
        <v>1936</v>
      </c>
      <c r="AJ91" s="132" t="s">
        <v>1971</v>
      </c>
      <c r="AK91" s="132" t="s">
        <v>2079</v>
      </c>
      <c r="AL91" s="132" t="s">
        <v>2085</v>
      </c>
      <c r="AM91" s="132" t="s">
        <v>2091</v>
      </c>
      <c r="AN91" s="132" t="s">
        <v>2099</v>
      </c>
      <c r="AO91" s="132" t="s">
        <v>2111</v>
      </c>
      <c r="AP91" s="132" t="s">
        <v>2182</v>
      </c>
      <c r="AQ91" s="132"/>
      <c r="AR91" s="132"/>
      <c r="AS91" s="132"/>
      <c r="AT91" s="132"/>
      <c r="AU91" s="132"/>
      <c r="AV91" s="132"/>
      <c r="AW91" s="142"/>
    </row>
    <row r="92" spans="1:49" ht="60" customHeight="1" x14ac:dyDescent="0.35">
      <c r="A92" s="139" t="s">
        <v>3977</v>
      </c>
      <c r="B92" s="125" t="s">
        <v>4004</v>
      </c>
      <c r="C92" s="126" t="s">
        <v>4005</v>
      </c>
      <c r="D92" s="128" t="s">
        <v>4006</v>
      </c>
      <c r="E92" s="128" t="s">
        <v>4007</v>
      </c>
      <c r="F92" s="128" t="s">
        <v>4008</v>
      </c>
      <c r="G92" s="128" t="s">
        <v>3514</v>
      </c>
      <c r="H92" s="128" t="s">
        <v>4009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3977</v>
      </c>
      <c r="B93" s="125" t="s">
        <v>4010</v>
      </c>
      <c r="C93" s="126" t="s">
        <v>4011</v>
      </c>
      <c r="D93" s="128" t="s">
        <v>4012</v>
      </c>
      <c r="E93" s="128" t="s">
        <v>4013</v>
      </c>
      <c r="F93" s="128" t="s">
        <v>4014</v>
      </c>
      <c r="G93" s="128" t="s">
        <v>4015</v>
      </c>
      <c r="H93" s="128" t="s">
        <v>4016</v>
      </c>
      <c r="I93" s="130">
        <f>IF(COUNTIF(J93:AW93,"&lt;&gt;")=0,"",SUMPRODUCT(((Recommendations[ImplStatus]="Implemented")+(Recommendations[ImplStatus]="Compensated"))*ISNUMBER(MATCH(Recommendations[Id],J93:AW93,0)))/COUNTIF(J93:AW93,"&lt;&gt;"))</f>
        <v>0</v>
      </c>
      <c r="J93" s="132" t="s">
        <v>55</v>
      </c>
      <c r="K93" s="132" t="s">
        <v>62</v>
      </c>
      <c r="L93" s="132" t="s">
        <v>430</v>
      </c>
      <c r="M93" s="132" t="s">
        <v>517</v>
      </c>
      <c r="N93" s="132" t="s">
        <v>1844</v>
      </c>
      <c r="O93" s="132" t="s">
        <v>1985</v>
      </c>
      <c r="P93" s="132" t="s">
        <v>2049</v>
      </c>
      <c r="Q93" s="132" t="s">
        <v>2116</v>
      </c>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3977</v>
      </c>
      <c r="B94" s="125" t="s">
        <v>4017</v>
      </c>
      <c r="C94" s="126" t="s">
        <v>4018</v>
      </c>
      <c r="D94" s="128" t="s">
        <v>4019</v>
      </c>
      <c r="E94" s="128" t="s">
        <v>4020</v>
      </c>
      <c r="F94" s="128" t="s">
        <v>4021</v>
      </c>
      <c r="G94" s="128" t="s">
        <v>4022</v>
      </c>
      <c r="H94" s="128" t="s">
        <v>4023</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3977</v>
      </c>
      <c r="B95" s="125" t="s">
        <v>4024</v>
      </c>
      <c r="C95" s="126" t="s">
        <v>4025</v>
      </c>
      <c r="D95" s="128" t="s">
        <v>4026</v>
      </c>
      <c r="E95" s="128" t="s">
        <v>4027</v>
      </c>
      <c r="F95" s="128" t="s">
        <v>4028</v>
      </c>
      <c r="G95" s="128" t="s">
        <v>4029</v>
      </c>
      <c r="H95" s="128" t="s">
        <v>4030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3977</v>
      </c>
      <c r="B96" s="125" t="s">
        <v>4031</v>
      </c>
      <c r="C96" s="126" t="s">
        <v>4032</v>
      </c>
      <c r="D96" s="128" t="s">
        <v>4033</v>
      </c>
      <c r="E96" s="128" t="s">
        <v>4034</v>
      </c>
      <c r="F96" s="128" t="s">
        <v>4035</v>
      </c>
      <c r="G96" s="128" t="s">
        <v>4036</v>
      </c>
      <c r="H96" s="128" t="s">
        <v>4037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3977</v>
      </c>
      <c r="B97" s="125" t="s">
        <v>4038</v>
      </c>
      <c r="C97" s="126" t="s">
        <v>4039</v>
      </c>
      <c r="D97" s="128" t="s">
        <v>4040</v>
      </c>
      <c r="E97" s="128" t="s">
        <v>4041</v>
      </c>
      <c r="F97" s="128" t="s">
        <v>4042</v>
      </c>
      <c r="G97" s="128" t="s">
        <v>4043</v>
      </c>
      <c r="H97" s="128" t="s">
        <v>4044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4045</v>
      </c>
      <c r="B98" s="124"/>
      <c r="C98" s="123" t="s">
        <v>4046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4045</v>
      </c>
      <c r="B99" s="125" t="s">
        <v>4047</v>
      </c>
      <c r="C99" s="126" t="s">
        <v>4048</v>
      </c>
      <c r="D99" s="128" t="s">
        <v>4049</v>
      </c>
      <c r="E99" s="128" t="s">
        <v>4050</v>
      </c>
      <c r="F99" s="128" t="s">
        <v>4051</v>
      </c>
      <c r="G99" s="128" t="s">
        <v>4052</v>
      </c>
      <c r="H99" s="128" t="s">
        <v>4053</v>
      </c>
      <c r="I99" s="130">
        <f>IF(COUNTIF(J99:AW99,"&lt;&gt;")=0,"",SUMPRODUCT(((Recommendations[ImplStatus]="Implemented")+(Recommendations[ImplStatus]="Compensated"))*ISNUMBER(MATCH(Recommendations[Id],J99:AW99,0)))/COUNTIF(J99:AW99,"&lt;&gt;"))</f>
        <v>0</v>
      </c>
      <c r="J99" s="132" t="s">
        <v>1717</v>
      </c>
      <c r="K99" s="132" t="s">
        <v>2132</v>
      </c>
      <c r="L99" s="132" t="s">
        <v>2140</v>
      </c>
      <c r="M99" s="132" t="s">
        <v>2147</v>
      </c>
      <c r="N99" s="132" t="s">
        <v>2154</v>
      </c>
      <c r="O99" s="132" t="s">
        <v>2169</v>
      </c>
      <c r="P99" s="132" t="s">
        <v>2209</v>
      </c>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4045</v>
      </c>
      <c r="B100" s="125" t="s">
        <v>4054</v>
      </c>
      <c r="C100" s="126" t="s">
        <v>4055</v>
      </c>
      <c r="D100" s="128" t="s">
        <v>4056</v>
      </c>
      <c r="E100" s="128" t="s">
        <v>4057</v>
      </c>
      <c r="F100" s="128" t="s">
        <v>4058</v>
      </c>
      <c r="G100" s="128" t="s">
        <v>4059</v>
      </c>
      <c r="H100" s="128" t="s">
        <v>4060</v>
      </c>
      <c r="I100" s="130">
        <f>IF(COUNTIF(J100:AW100,"&lt;&gt;")=0,"",SUMPRODUCT(((Recommendations[ImplStatus]="Implemented")+(Recommendations[ImplStatus]="Compensated"))*ISNUMBER(MATCH(Recommendations[Id],J100:AW100,0)))/COUNTIF(J100:AW100,"&lt;&gt;"))</f>
        <v>0</v>
      </c>
      <c r="J100" s="132" t="s">
        <v>939</v>
      </c>
      <c r="K100" s="132" t="s">
        <v>991</v>
      </c>
      <c r="L100" s="132" t="s">
        <v>1144</v>
      </c>
      <c r="M100" s="132" t="s">
        <v>1242</v>
      </c>
      <c r="N100" s="132" t="s">
        <v>1249</v>
      </c>
      <c r="O100" s="132" t="s">
        <v>1255</v>
      </c>
      <c r="P100" s="132" t="s">
        <v>1261</v>
      </c>
      <c r="Q100" s="132" t="s">
        <v>1267</v>
      </c>
      <c r="R100" s="132" t="s">
        <v>1273</v>
      </c>
      <c r="S100" s="132" t="s">
        <v>1289</v>
      </c>
      <c r="T100" s="132" t="s">
        <v>1296</v>
      </c>
      <c r="U100" s="132" t="s">
        <v>1411</v>
      </c>
      <c r="V100" s="132" t="s">
        <v>1787</v>
      </c>
      <c r="W100" s="132" t="s">
        <v>1793</v>
      </c>
      <c r="X100" s="132" t="s">
        <v>1799</v>
      </c>
      <c r="Y100" s="132" t="s">
        <v>1805</v>
      </c>
      <c r="Z100" s="132" t="s">
        <v>2007</v>
      </c>
      <c r="AA100" s="132" t="s">
        <v>2203</v>
      </c>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4045</v>
      </c>
      <c r="B101" s="125" t="s">
        <v>4061</v>
      </c>
      <c r="C101" s="126" t="s">
        <v>4062</v>
      </c>
      <c r="D101" s="128" t="s">
        <v>4063</v>
      </c>
      <c r="E101" s="128" t="s">
        <v>4064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4045</v>
      </c>
      <c r="B102" s="125" t="s">
        <v>4065</v>
      </c>
      <c r="C102" s="126" t="s">
        <v>4066</v>
      </c>
      <c r="D102" s="128" t="s">
        <v>4067</v>
      </c>
      <c r="E102" s="128" t="s">
        <v>4068</v>
      </c>
      <c r="F102" s="128" t="s">
        <v>4069</v>
      </c>
      <c r="G102" s="128" t="s">
        <v>4070</v>
      </c>
      <c r="H102" s="128" t="s">
        <v>4071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4045</v>
      </c>
      <c r="B103" s="125" t="s">
        <v>4072</v>
      </c>
      <c r="C103" s="126" t="s">
        <v>4073</v>
      </c>
      <c r="D103" s="128" t="s">
        <v>4074</v>
      </c>
      <c r="E103" s="128" t="s">
        <v>4075</v>
      </c>
      <c r="F103" s="128" t="s">
        <v>4076</v>
      </c>
      <c r="G103" s="128" t="s">
        <v>4077</v>
      </c>
      <c r="H103" s="128" t="s">
        <v>4078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4079</v>
      </c>
      <c r="B104" s="124"/>
      <c r="C104" s="123" t="s">
        <v>4080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4079</v>
      </c>
      <c r="B105" s="125" t="s">
        <v>4081</v>
      </c>
      <c r="C105" s="126" t="s">
        <v>4082</v>
      </c>
      <c r="D105" s="128" t="s">
        <v>4083</v>
      </c>
      <c r="E105" s="128" t="s">
        <v>4084</v>
      </c>
      <c r="F105" s="128" t="s">
        <v>4085</v>
      </c>
      <c r="G105" s="128" t="s">
        <v>4086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4079</v>
      </c>
      <c r="B106" s="125" t="s">
        <v>4087</v>
      </c>
      <c r="C106" s="126" t="s">
        <v>4088</v>
      </c>
      <c r="D106" s="128" t="s">
        <v>4089</v>
      </c>
      <c r="E106" s="128" t="s">
        <v>4090</v>
      </c>
      <c r="F106" s="128" t="s">
        <v>4091</v>
      </c>
      <c r="G106" s="128" t="s">
        <v>4092</v>
      </c>
      <c r="H106" s="128" t="s">
        <v>4093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4079</v>
      </c>
      <c r="B107" s="125" t="s">
        <v>4094</v>
      </c>
      <c r="C107" s="126" t="s">
        <v>4095</v>
      </c>
      <c r="D107" s="128" t="s">
        <v>4096</v>
      </c>
      <c r="E107" s="128" t="s">
        <v>4097</v>
      </c>
      <c r="F107" s="128" t="s">
        <v>4098</v>
      </c>
      <c r="G107" s="128" t="s">
        <v>4099</v>
      </c>
      <c r="H107" s="128" t="s">
        <v>4100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4101</v>
      </c>
      <c r="B108" s="124"/>
      <c r="C108" s="123" t="s">
        <v>4102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4101</v>
      </c>
      <c r="B109" s="125" t="s">
        <v>4103</v>
      </c>
      <c r="C109" s="126" t="s">
        <v>4104</v>
      </c>
      <c r="D109" s="128" t="s">
        <v>4105</v>
      </c>
      <c r="E109" s="128" t="s">
        <v>4106</v>
      </c>
      <c r="F109" s="128" t="s">
        <v>4107</v>
      </c>
      <c r="G109" s="128" t="s">
        <v>4108</v>
      </c>
      <c r="H109" s="128" t="s">
        <v>4109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4101</v>
      </c>
      <c r="B110" s="125" t="s">
        <v>4110</v>
      </c>
      <c r="C110" s="126" t="s">
        <v>4111</v>
      </c>
      <c r="D110" s="128" t="s">
        <v>4112</v>
      </c>
      <c r="E110" s="128" t="s">
        <v>4113</v>
      </c>
      <c r="F110" s="128" t="s">
        <v>4114</v>
      </c>
      <c r="G110" s="128" t="s">
        <v>4115</v>
      </c>
      <c r="H110" s="128" t="s">
        <v>4116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4101</v>
      </c>
      <c r="B111" s="125" t="s">
        <v>4117</v>
      </c>
      <c r="C111" s="126" t="s">
        <v>4118</v>
      </c>
      <c r="D111" s="128" t="s">
        <v>4119</v>
      </c>
      <c r="E111" s="128" t="s">
        <v>4120</v>
      </c>
      <c r="F111" s="128" t="s">
        <v>4121</v>
      </c>
      <c r="G111" s="128" t="s">
        <v>4122</v>
      </c>
      <c r="H111" s="128" t="s">
        <v>4123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4124</v>
      </c>
      <c r="B112" s="124"/>
      <c r="C112" s="123" t="s">
        <v>4125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4124</v>
      </c>
      <c r="B113" s="125" t="s">
        <v>4126</v>
      </c>
      <c r="C113" s="126" t="s">
        <v>4127</v>
      </c>
      <c r="D113" s="128" t="s">
        <v>4128</v>
      </c>
      <c r="E113" s="128" t="s">
        <v>4129</v>
      </c>
      <c r="F113" s="128" t="s">
        <v>4130</v>
      </c>
      <c r="G113" s="128" t="s">
        <v>4131</v>
      </c>
      <c r="H113" s="128" t="s">
        <v>4132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4124</v>
      </c>
      <c r="B114" s="125" t="s">
        <v>4133</v>
      </c>
      <c r="C114" s="126" t="s">
        <v>4134</v>
      </c>
      <c r="D114" s="128" t="s">
        <v>4135</v>
      </c>
      <c r="E114" s="128" t="s">
        <v>4136</v>
      </c>
      <c r="F114" s="128" t="s">
        <v>4137</v>
      </c>
      <c r="G114" s="128" t="s">
        <v>4131</v>
      </c>
      <c r="H114" s="128" t="s">
        <v>4138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4124</v>
      </c>
      <c r="B115" s="133" t="s">
        <v>4139</v>
      </c>
      <c r="C115" s="134" t="s">
        <v>4140</v>
      </c>
      <c r="D115" s="135" t="s">
        <v>4141</v>
      </c>
      <c r="E115" s="135" t="s">
        <v>4142</v>
      </c>
      <c r="F115" s="135" t="s">
        <v>4143</v>
      </c>
      <c r="G115" s="135" t="s">
        <v>4144</v>
      </c>
      <c r="H115" s="135" t="s">
        <v>4145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2267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IFERROR(INDEX('Recommendations'!$I$2:$I$343, MATCH(J2,'Recommendations'!$B$2:$B$343,0))="Implemented", FALSE))</xm:f>
            <x14:dxf>
              <font>
                <color rgb="FF000000"/>
              </font>
              <fill>
                <patternFill>
                  <bgColor rgb="FF3C7D22"/>
                </patternFill>
              </fill>
            </x14:dxf>
          </x14:cfRule>
          <x14:cfRule type="expression" priority="2" id="{00000000-000E-0000-0600-000002000000}">
            <xm:f>AND(J2&lt;&gt;"", IFERROR(INDEX('Recommendations'!$I$2:$I$343, MATCH(J2,'Recommendations'!$B$2:$B$343,0))="Compensated", FALSE))</xm:f>
            <x14:dxf>
              <font>
                <color rgb="FF000000"/>
              </font>
              <fill>
                <patternFill>
                  <bgColor rgb="FFC6E0B4"/>
                </patternFill>
              </fill>
            </x14:dxf>
          </x14:cfRule>
          <x14:cfRule type="expression" priority="3" id="{00000000-000E-0000-0600-000003000000}">
            <xm:f>AND(J2&lt;&gt;"", IFERROR(INDEX('Recommendations'!$I$2:$I$343, MATCH(J2,'Recommendations'!$B$2:$B$343,0))="Testing", FALSE))</xm:f>
            <x14:dxf>
              <font>
                <color rgb="FF000000"/>
              </font>
              <fill>
                <patternFill>
                  <bgColor rgb="FFFFC000"/>
                </patternFill>
              </fill>
            </x14:dxf>
          </x14:cfRule>
          <x14:cfRule type="expression" priority="4" id="{00000000-000E-0000-0600-000004000000}">
            <xm:f>AND(J2&lt;&gt;"", IFERROR(INDEX('Recommendations'!$I$2:$I$343, MATCH(J2,'Recommendations'!$B$2:$B$343,0))="Failed", FALSE))</xm:f>
            <x14:dxf>
              <font>
                <color rgb="FF000000"/>
              </font>
              <fill>
                <patternFill>
                  <bgColor rgb="FFD82891"/>
                </patternFill>
              </fill>
            </x14:dxf>
          </x14:cfRule>
          <x14:cfRule type="expression" priority="5" id="{00000000-000E-0000-0600-000005000000}">
            <xm:f>AND(J2&lt;&gt;"", IFERROR(INDEX('Recommendations'!$I$2:$I$343, MATCH(J2,'Recommendations'!$B$2:$B$343,0))="Risk Accepted", FALSE))</xm:f>
            <x14:dxf>
              <font>
                <color rgb="FF000000"/>
              </font>
              <fill>
                <patternFill>
                  <bgColor rgb="FFD9D9D9"/>
                </patternFill>
              </fill>
            </x14:dxf>
          </x14:cfRule>
          <x14:cfRule type="expression" priority="6" id="{00000000-000E-0000-0600-000006000000}">
            <xm:f>AND(J2&lt;&gt;"", IFERROR(INDEX('Recommendations'!$I$2:$I$343, MATCH(J2,'Recommendations'!$B$2:$B$343,0))="N/A",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4146</v>
      </c>
      <c r="B1" s="184" t="s">
        <v>4147</v>
      </c>
      <c r="C1" s="184" t="s">
        <v>1</v>
      </c>
      <c r="D1" s="184" t="s">
        <v>4148</v>
      </c>
      <c r="E1" s="184" t="s">
        <v>4149</v>
      </c>
      <c r="F1" s="184" t="s">
        <v>4150</v>
      </c>
      <c r="G1" s="184" t="s">
        <v>2519</v>
      </c>
      <c r="H1" s="184" t="s">
        <v>2520</v>
      </c>
      <c r="I1" s="184" t="s">
        <v>2521</v>
      </c>
      <c r="J1" s="184" t="s">
        <v>2522</v>
      </c>
      <c r="K1" s="184" t="s">
        <v>2523</v>
      </c>
      <c r="L1" s="184" t="s">
        <v>2524</v>
      </c>
      <c r="M1" s="184" t="s">
        <v>2525</v>
      </c>
      <c r="N1" s="184" t="s">
        <v>2526</v>
      </c>
      <c r="O1" s="184" t="s">
        <v>2527</v>
      </c>
      <c r="P1" s="184" t="s">
        <v>2528</v>
      </c>
      <c r="Q1" s="184" t="s">
        <v>2529</v>
      </c>
      <c r="R1" s="184" t="s">
        <v>2530</v>
      </c>
      <c r="S1" s="184" t="s">
        <v>2531</v>
      </c>
      <c r="T1" s="184" t="s">
        <v>2532</v>
      </c>
      <c r="U1" s="184" t="s">
        <v>2533</v>
      </c>
      <c r="V1" s="184" t="s">
        <v>2534</v>
      </c>
      <c r="W1" s="184" t="s">
        <v>2535</v>
      </c>
      <c r="X1" s="184" t="s">
        <v>2536</v>
      </c>
      <c r="Y1" s="184" t="s">
        <v>2537</v>
      </c>
      <c r="Z1" s="184" t="s">
        <v>2538</v>
      </c>
      <c r="AA1" s="184" t="s">
        <v>2539</v>
      </c>
      <c r="AB1" s="184" t="s">
        <v>2540</v>
      </c>
      <c r="AC1" s="184" t="s">
        <v>2541</v>
      </c>
      <c r="AD1" s="184" t="s">
        <v>2542</v>
      </c>
      <c r="AE1" s="184" t="s">
        <v>2543</v>
      </c>
      <c r="AF1" s="184" t="s">
        <v>2544</v>
      </c>
      <c r="AG1" s="184" t="s">
        <v>2545</v>
      </c>
      <c r="AH1" s="184" t="s">
        <v>2546</v>
      </c>
      <c r="AI1" s="184" t="s">
        <v>2547</v>
      </c>
      <c r="AJ1" s="184" t="s">
        <v>2548</v>
      </c>
      <c r="AK1" s="184" t="s">
        <v>2549</v>
      </c>
      <c r="AL1" s="184" t="s">
        <v>2550</v>
      </c>
      <c r="AM1" s="184" t="s">
        <v>2551</v>
      </c>
      <c r="AN1" s="184" t="s">
        <v>2552</v>
      </c>
      <c r="AO1" s="184" t="s">
        <v>2553</v>
      </c>
      <c r="AP1" s="184" t="s">
        <v>2554</v>
      </c>
      <c r="AQ1" s="184" t="s">
        <v>2555</v>
      </c>
      <c r="AR1" s="184" t="s">
        <v>2556</v>
      </c>
      <c r="AS1" s="184" t="s">
        <v>2557</v>
      </c>
      <c r="AT1" s="184" t="s">
        <v>2558</v>
      </c>
      <c r="AU1" s="185" t="s">
        <v>2559</v>
      </c>
    </row>
    <row r="2" spans="1:47" ht="60" customHeight="1" outlineLevel="1" x14ac:dyDescent="0.35">
      <c r="A2" s="175" t="s">
        <v>4151</v>
      </c>
      <c r="B2" s="149" t="s">
        <v>25</v>
      </c>
      <c r="C2" s="147" t="s">
        <v>4152</v>
      </c>
      <c r="D2" s="153" t="s">
        <v>4153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4151</v>
      </c>
      <c r="B3" s="150" t="s">
        <v>4154</v>
      </c>
      <c r="C3" s="148" t="s">
        <v>4155</v>
      </c>
      <c r="D3" s="154" t="s">
        <v>4156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4151</v>
      </c>
      <c r="B4" s="151" t="s">
        <v>4154</v>
      </c>
      <c r="C4" s="152" t="s">
        <v>4157</v>
      </c>
      <c r="D4" s="155" t="s">
        <v>4158</v>
      </c>
      <c r="E4" s="158" t="s">
        <v>4159</v>
      </c>
      <c r="F4" s="161" t="s">
        <v>4160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4151</v>
      </c>
      <c r="B5" s="151" t="s">
        <v>4154</v>
      </c>
      <c r="C5" s="152" t="s">
        <v>4161</v>
      </c>
      <c r="D5" s="155" t="s">
        <v>4162</v>
      </c>
      <c r="E5" s="158" t="s">
        <v>4163</v>
      </c>
      <c r="F5" s="161" t="s">
        <v>4164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4151</v>
      </c>
      <c r="B6" s="151" t="s">
        <v>4154</v>
      </c>
      <c r="C6" s="152" t="s">
        <v>4165</v>
      </c>
      <c r="D6" s="155" t="s">
        <v>4166</v>
      </c>
      <c r="E6" s="158" t="s">
        <v>4167</v>
      </c>
      <c r="F6" s="161" t="s">
        <v>4164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4151</v>
      </c>
      <c r="B7" s="151" t="s">
        <v>4154</v>
      </c>
      <c r="C7" s="152" t="s">
        <v>4168</v>
      </c>
      <c r="D7" s="155" t="s">
        <v>4169</v>
      </c>
      <c r="E7" s="158" t="s">
        <v>4170</v>
      </c>
      <c r="F7" s="161" t="s">
        <v>4164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4151</v>
      </c>
      <c r="B8" s="151" t="s">
        <v>4154</v>
      </c>
      <c r="C8" s="152" t="s">
        <v>4171</v>
      </c>
      <c r="D8" s="155" t="s">
        <v>4172</v>
      </c>
      <c r="E8" s="158" t="s">
        <v>4173</v>
      </c>
      <c r="F8" s="161" t="s">
        <v>4174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4151</v>
      </c>
      <c r="B9" s="150" t="s">
        <v>4175</v>
      </c>
      <c r="C9" s="148" t="s">
        <v>4176</v>
      </c>
      <c r="D9" s="154" t="s">
        <v>4177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4151</v>
      </c>
      <c r="B10" s="151" t="s">
        <v>4175</v>
      </c>
      <c r="C10" s="152" t="s">
        <v>4178</v>
      </c>
      <c r="D10" s="155" t="s">
        <v>4179</v>
      </c>
      <c r="E10" s="158" t="s">
        <v>4180</v>
      </c>
      <c r="F10" s="161" t="s">
        <v>4160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4151</v>
      </c>
      <c r="B11" s="151" t="s">
        <v>4175</v>
      </c>
      <c r="C11" s="152" t="s">
        <v>4181</v>
      </c>
      <c r="D11" s="155" t="s">
        <v>4182</v>
      </c>
      <c r="E11" s="158" t="s">
        <v>4183</v>
      </c>
      <c r="F11" s="161" t="s">
        <v>4160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4151</v>
      </c>
      <c r="B12" s="151" t="s">
        <v>4175</v>
      </c>
      <c r="C12" s="152" t="s">
        <v>4184</v>
      </c>
      <c r="D12" s="155" t="s">
        <v>4185</v>
      </c>
      <c r="E12" s="158" t="s">
        <v>4186</v>
      </c>
      <c r="F12" s="161" t="s">
        <v>4160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4151</v>
      </c>
      <c r="B13" s="150" t="s">
        <v>4187</v>
      </c>
      <c r="C13" s="148" t="s">
        <v>4188</v>
      </c>
      <c r="D13" s="154" t="s">
        <v>4189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4151</v>
      </c>
      <c r="B14" s="151" t="s">
        <v>4187</v>
      </c>
      <c r="C14" s="152" t="s">
        <v>4190</v>
      </c>
      <c r="D14" s="155" t="s">
        <v>4191</v>
      </c>
      <c r="E14" s="158" t="s">
        <v>4192</v>
      </c>
      <c r="F14" s="161" t="s">
        <v>4160</v>
      </c>
      <c r="G14" s="164">
        <f>IF(COUNTIF(H14:AU14,"&lt;&gt;")=0,"",SUMPRODUCT(((Recommendations[ImplStatus]="Implemented")+(Recommendations[ImplStatus]="Compensated"))*ISNUMBER(MATCH(Recommendations[Id],H14:AU14,0)))/COUNTIF(H14:AU14,"&lt;&gt;"))</f>
        <v>0</v>
      </c>
      <c r="H14" s="167" t="s">
        <v>340</v>
      </c>
      <c r="I14" s="167" t="s">
        <v>347</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4151</v>
      </c>
      <c r="B15" s="151" t="s">
        <v>4187</v>
      </c>
      <c r="C15" s="152" t="s">
        <v>4193</v>
      </c>
      <c r="D15" s="155" t="s">
        <v>4194</v>
      </c>
      <c r="E15" s="158" t="s">
        <v>4195</v>
      </c>
      <c r="F15" s="161" t="s">
        <v>4160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4151</v>
      </c>
      <c r="B16" s="150" t="s">
        <v>4196</v>
      </c>
      <c r="C16" s="148" t="s">
        <v>4197</v>
      </c>
      <c r="D16" s="154" t="s">
        <v>4198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4151</v>
      </c>
      <c r="B17" s="151" t="s">
        <v>4196</v>
      </c>
      <c r="C17" s="152" t="s">
        <v>4199</v>
      </c>
      <c r="D17" s="155" t="s">
        <v>4200</v>
      </c>
      <c r="E17" s="158" t="s">
        <v>4201</v>
      </c>
      <c r="F17" s="161" t="s">
        <v>4160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4151</v>
      </c>
      <c r="B18" s="151" t="s">
        <v>4196</v>
      </c>
      <c r="C18" s="152" t="s">
        <v>4202</v>
      </c>
      <c r="D18" s="155" t="s">
        <v>4203</v>
      </c>
      <c r="E18" s="158" t="s">
        <v>4204</v>
      </c>
      <c r="F18" s="161" t="s">
        <v>4164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4151</v>
      </c>
      <c r="B19" s="151" t="s">
        <v>4196</v>
      </c>
      <c r="C19" s="152" t="s">
        <v>4205</v>
      </c>
      <c r="D19" s="155" t="s">
        <v>4206</v>
      </c>
      <c r="E19" s="158" t="s">
        <v>4207</v>
      </c>
      <c r="F19" s="161" t="s">
        <v>4160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4151</v>
      </c>
      <c r="B20" s="151" t="s">
        <v>4196</v>
      </c>
      <c r="C20" s="152" t="s">
        <v>4208</v>
      </c>
      <c r="D20" s="155" t="s">
        <v>4209</v>
      </c>
      <c r="E20" s="158" t="s">
        <v>4210</v>
      </c>
      <c r="F20" s="161" t="s">
        <v>4160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4151</v>
      </c>
      <c r="B21" s="151" t="s">
        <v>4196</v>
      </c>
      <c r="C21" s="152" t="s">
        <v>4211</v>
      </c>
      <c r="D21" s="155" t="s">
        <v>4212</v>
      </c>
      <c r="E21" s="158" t="s">
        <v>4213</v>
      </c>
      <c r="F21" s="161" t="s">
        <v>4164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4151</v>
      </c>
      <c r="B22" s="151" t="s">
        <v>4196</v>
      </c>
      <c r="C22" s="152" t="s">
        <v>4214</v>
      </c>
      <c r="D22" s="155" t="s">
        <v>4215</v>
      </c>
      <c r="E22" s="158" t="s">
        <v>4216</v>
      </c>
      <c r="F22" s="161" t="s">
        <v>4160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4151</v>
      </c>
      <c r="B23" s="151" t="s">
        <v>4196</v>
      </c>
      <c r="C23" s="152" t="s">
        <v>4217</v>
      </c>
      <c r="D23" s="155" t="s">
        <v>4218</v>
      </c>
      <c r="E23" s="158" t="s">
        <v>4219</v>
      </c>
      <c r="F23" s="161" t="s">
        <v>4160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4151</v>
      </c>
      <c r="B24" s="150" t="s">
        <v>4220</v>
      </c>
      <c r="C24" s="148" t="s">
        <v>4221</v>
      </c>
      <c r="D24" s="154" t="s">
        <v>4222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4151</v>
      </c>
      <c r="B25" s="151" t="s">
        <v>4220</v>
      </c>
      <c r="C25" s="152" t="s">
        <v>4223</v>
      </c>
      <c r="D25" s="155" t="s">
        <v>4224</v>
      </c>
      <c r="E25" s="158" t="s">
        <v>4225</v>
      </c>
      <c r="F25" s="161" t="s">
        <v>4160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4151</v>
      </c>
      <c r="B26" s="151" t="s">
        <v>4220</v>
      </c>
      <c r="C26" s="152" t="s">
        <v>4226</v>
      </c>
      <c r="D26" s="155" t="s">
        <v>4227</v>
      </c>
      <c r="E26" s="158" t="s">
        <v>4228</v>
      </c>
      <c r="F26" s="161" t="s">
        <v>4160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4151</v>
      </c>
      <c r="B27" s="151" t="s">
        <v>4220</v>
      </c>
      <c r="C27" s="152" t="s">
        <v>4229</v>
      </c>
      <c r="D27" s="155" t="s">
        <v>4230</v>
      </c>
      <c r="E27" s="158" t="s">
        <v>4231</v>
      </c>
      <c r="F27" s="161" t="s">
        <v>4164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4151</v>
      </c>
      <c r="B28" s="151" t="s">
        <v>4220</v>
      </c>
      <c r="C28" s="152" t="s">
        <v>4232</v>
      </c>
      <c r="D28" s="155" t="s">
        <v>4233</v>
      </c>
      <c r="E28" s="158" t="s">
        <v>4234</v>
      </c>
      <c r="F28" s="161" t="s">
        <v>4160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4151</v>
      </c>
      <c r="B29" s="150" t="s">
        <v>4235</v>
      </c>
      <c r="C29" s="148" t="s">
        <v>4236</v>
      </c>
      <c r="D29" s="154" t="s">
        <v>4237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4151</v>
      </c>
      <c r="B30" s="151" t="s">
        <v>4235</v>
      </c>
      <c r="C30" s="152" t="s">
        <v>4238</v>
      </c>
      <c r="D30" s="155" t="s">
        <v>4239</v>
      </c>
      <c r="E30" s="158" t="s">
        <v>4240</v>
      </c>
      <c r="F30" s="161" t="s">
        <v>4174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4151</v>
      </c>
      <c r="B31" s="151" t="s">
        <v>4235</v>
      </c>
      <c r="C31" s="152" t="s">
        <v>4241</v>
      </c>
      <c r="D31" s="155" t="s">
        <v>4242</v>
      </c>
      <c r="E31" s="158" t="s">
        <v>4243</v>
      </c>
      <c r="F31" s="161" t="s">
        <v>4174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4151</v>
      </c>
      <c r="B32" s="151" t="s">
        <v>4235</v>
      </c>
      <c r="C32" s="152" t="s">
        <v>4244</v>
      </c>
      <c r="D32" s="155" t="s">
        <v>4245</v>
      </c>
      <c r="E32" s="158" t="s">
        <v>4246</v>
      </c>
      <c r="F32" s="161" t="s">
        <v>4174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4151</v>
      </c>
      <c r="B33" s="151" t="s">
        <v>4235</v>
      </c>
      <c r="C33" s="152" t="s">
        <v>4247</v>
      </c>
      <c r="D33" s="155" t="s">
        <v>4248</v>
      </c>
      <c r="E33" s="158" t="s">
        <v>4249</v>
      </c>
      <c r="F33" s="161" t="s">
        <v>4174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4151</v>
      </c>
      <c r="B34" s="151" t="s">
        <v>4235</v>
      </c>
      <c r="C34" s="152" t="s">
        <v>4250</v>
      </c>
      <c r="D34" s="155" t="s">
        <v>4251</v>
      </c>
      <c r="E34" s="158" t="s">
        <v>4252</v>
      </c>
      <c r="F34" s="161" t="s">
        <v>4174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4151</v>
      </c>
      <c r="B35" s="151" t="s">
        <v>4235</v>
      </c>
      <c r="C35" s="152" t="s">
        <v>4253</v>
      </c>
      <c r="D35" s="155" t="s">
        <v>4254</v>
      </c>
      <c r="E35" s="158" t="s">
        <v>4255</v>
      </c>
      <c r="F35" s="161" t="s">
        <v>4174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4151</v>
      </c>
      <c r="B36" s="151" t="s">
        <v>4235</v>
      </c>
      <c r="C36" s="152" t="s">
        <v>4256</v>
      </c>
      <c r="D36" s="155" t="s">
        <v>4257</v>
      </c>
      <c r="E36" s="158" t="s">
        <v>4258</v>
      </c>
      <c r="F36" s="161" t="s">
        <v>4174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4151</v>
      </c>
      <c r="B37" s="151" t="s">
        <v>4235</v>
      </c>
      <c r="C37" s="152" t="s">
        <v>4259</v>
      </c>
      <c r="D37" s="155" t="s">
        <v>4260</v>
      </c>
      <c r="E37" s="158" t="s">
        <v>4261</v>
      </c>
      <c r="F37" s="161" t="s">
        <v>4174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4151</v>
      </c>
      <c r="B38" s="151" t="s">
        <v>4235</v>
      </c>
      <c r="C38" s="152" t="s">
        <v>4262</v>
      </c>
      <c r="D38" s="155" t="s">
        <v>4263</v>
      </c>
      <c r="E38" s="158" t="s">
        <v>4264</v>
      </c>
      <c r="F38" s="161" t="s">
        <v>4174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4151</v>
      </c>
      <c r="B39" s="151" t="s">
        <v>4235</v>
      </c>
      <c r="C39" s="152" t="s">
        <v>4265</v>
      </c>
      <c r="D39" s="155" t="s">
        <v>4266</v>
      </c>
      <c r="E39" s="158" t="s">
        <v>4267</v>
      </c>
      <c r="F39" s="161" t="s">
        <v>4174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4268</v>
      </c>
      <c r="B40" s="149" t="s">
        <v>25</v>
      </c>
      <c r="C40" s="147" t="s">
        <v>4269</v>
      </c>
      <c r="D40" s="153" t="s">
        <v>4270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4268</v>
      </c>
      <c r="B41" s="150" t="s">
        <v>4271</v>
      </c>
      <c r="C41" s="148" t="s">
        <v>4272</v>
      </c>
      <c r="D41" s="154" t="s">
        <v>4273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4268</v>
      </c>
      <c r="B42" s="151" t="s">
        <v>4271</v>
      </c>
      <c r="C42" s="152" t="s">
        <v>4274</v>
      </c>
      <c r="D42" s="155" t="s">
        <v>4275</v>
      </c>
      <c r="E42" s="158" t="s">
        <v>4276</v>
      </c>
      <c r="F42" s="161" t="s">
        <v>4160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4268</v>
      </c>
      <c r="B43" s="151" t="s">
        <v>4271</v>
      </c>
      <c r="C43" s="152" t="s">
        <v>4277</v>
      </c>
      <c r="D43" s="155" t="s">
        <v>4278</v>
      </c>
      <c r="E43" s="158" t="s">
        <v>4279</v>
      </c>
      <c r="F43" s="161" t="s">
        <v>4160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4268</v>
      </c>
      <c r="B44" s="151" t="s">
        <v>4271</v>
      </c>
      <c r="C44" s="152" t="s">
        <v>4280</v>
      </c>
      <c r="D44" s="155" t="s">
        <v>4281</v>
      </c>
      <c r="E44" s="158" t="s">
        <v>4282</v>
      </c>
      <c r="F44" s="161" t="s">
        <v>4164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4268</v>
      </c>
      <c r="B45" s="151" t="s">
        <v>4271</v>
      </c>
      <c r="C45" s="152" t="s">
        <v>4283</v>
      </c>
      <c r="D45" s="155" t="s">
        <v>4284</v>
      </c>
      <c r="E45" s="158" t="s">
        <v>4285</v>
      </c>
      <c r="F45" s="161" t="s">
        <v>4174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4268</v>
      </c>
      <c r="B46" s="151" t="s">
        <v>4271</v>
      </c>
      <c r="C46" s="152" t="s">
        <v>4286</v>
      </c>
      <c r="D46" s="155" t="s">
        <v>4287</v>
      </c>
      <c r="E46" s="158" t="s">
        <v>4288</v>
      </c>
      <c r="F46" s="161" t="s">
        <v>4160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4268</v>
      </c>
      <c r="B47" s="151" t="s">
        <v>4271</v>
      </c>
      <c r="C47" s="152" t="s">
        <v>4289</v>
      </c>
      <c r="D47" s="155" t="s">
        <v>4290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4268</v>
      </c>
      <c r="B48" s="151" t="s">
        <v>4271</v>
      </c>
      <c r="C48" s="152" t="s">
        <v>4291</v>
      </c>
      <c r="D48" s="155" t="s">
        <v>4292</v>
      </c>
      <c r="E48" s="158" t="s">
        <v>4293</v>
      </c>
      <c r="F48" s="161" t="s">
        <v>4160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4268</v>
      </c>
      <c r="B49" s="151" t="s">
        <v>4271</v>
      </c>
      <c r="C49" s="152" t="s">
        <v>4294</v>
      </c>
      <c r="D49" s="155" t="s">
        <v>4295</v>
      </c>
      <c r="E49" s="158" t="s">
        <v>4296</v>
      </c>
      <c r="F49" s="161" t="s">
        <v>4164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4268</v>
      </c>
      <c r="B50" s="150" t="s">
        <v>4297</v>
      </c>
      <c r="C50" s="148" t="s">
        <v>4298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4268</v>
      </c>
      <c r="B51" s="151" t="s">
        <v>4297</v>
      </c>
      <c r="C51" s="152" t="s">
        <v>4299</v>
      </c>
      <c r="D51" s="155" t="s">
        <v>4300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4268</v>
      </c>
      <c r="B52" s="151" t="s">
        <v>4297</v>
      </c>
      <c r="C52" s="152" t="s">
        <v>4301</v>
      </c>
      <c r="D52" s="155" t="s">
        <v>4302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4268</v>
      </c>
      <c r="B53" s="151" t="s">
        <v>4297</v>
      </c>
      <c r="C53" s="152" t="s">
        <v>4303</v>
      </c>
      <c r="D53" s="155" t="s">
        <v>4304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4268</v>
      </c>
      <c r="B54" s="151" t="s">
        <v>4297</v>
      </c>
      <c r="C54" s="152" t="s">
        <v>4305</v>
      </c>
      <c r="D54" s="155" t="s">
        <v>4306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4268</v>
      </c>
      <c r="B55" s="151" t="s">
        <v>4297</v>
      </c>
      <c r="C55" s="152" t="s">
        <v>4307</v>
      </c>
      <c r="D55" s="155" t="s">
        <v>4308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4268</v>
      </c>
      <c r="B56" s="150" t="s">
        <v>2426</v>
      </c>
      <c r="C56" s="148" t="s">
        <v>4309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4268</v>
      </c>
      <c r="B57" s="151" t="s">
        <v>2426</v>
      </c>
      <c r="C57" s="152" t="s">
        <v>4310</v>
      </c>
      <c r="D57" s="155" t="s">
        <v>4311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4268</v>
      </c>
      <c r="B58" s="151" t="s">
        <v>2426</v>
      </c>
      <c r="C58" s="152" t="s">
        <v>4312</v>
      </c>
      <c r="D58" s="155" t="s">
        <v>4313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4268</v>
      </c>
      <c r="B59" s="151" t="s">
        <v>2426</v>
      </c>
      <c r="C59" s="152" t="s">
        <v>4314</v>
      </c>
      <c r="D59" s="155" t="s">
        <v>4315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4268</v>
      </c>
      <c r="B60" s="151" t="s">
        <v>2426</v>
      </c>
      <c r="C60" s="152" t="s">
        <v>4316</v>
      </c>
      <c r="D60" s="155" t="s">
        <v>4317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4268</v>
      </c>
      <c r="B61" s="150" t="s">
        <v>4318</v>
      </c>
      <c r="C61" s="148" t="s">
        <v>4319</v>
      </c>
      <c r="D61" s="154" t="s">
        <v>4320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4268</v>
      </c>
      <c r="B62" s="151" t="s">
        <v>4318</v>
      </c>
      <c r="C62" s="152" t="s">
        <v>4321</v>
      </c>
      <c r="D62" s="155" t="s">
        <v>4322</v>
      </c>
      <c r="E62" s="158" t="s">
        <v>4323</v>
      </c>
      <c r="F62" s="161" t="s">
        <v>4160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4268</v>
      </c>
      <c r="B63" s="151" t="s">
        <v>4318</v>
      </c>
      <c r="C63" s="152" t="s">
        <v>4324</v>
      </c>
      <c r="D63" s="155" t="s">
        <v>4325</v>
      </c>
      <c r="E63" s="158" t="s">
        <v>4326</v>
      </c>
      <c r="F63" s="161" t="s">
        <v>4164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4268</v>
      </c>
      <c r="B64" s="151" t="s">
        <v>4318</v>
      </c>
      <c r="C64" s="152" t="s">
        <v>4327</v>
      </c>
      <c r="D64" s="155" t="s">
        <v>4328</v>
      </c>
      <c r="E64" s="158" t="s">
        <v>4329</v>
      </c>
      <c r="F64" s="161" t="s">
        <v>4160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4268</v>
      </c>
      <c r="B65" s="151" t="s">
        <v>4318</v>
      </c>
      <c r="C65" s="152" t="s">
        <v>4330</v>
      </c>
      <c r="D65" s="155" t="s">
        <v>4331</v>
      </c>
      <c r="E65" s="158" t="s">
        <v>4332</v>
      </c>
      <c r="F65" s="161" t="s">
        <v>4160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4268</v>
      </c>
      <c r="B66" s="150" t="s">
        <v>3926</v>
      </c>
      <c r="C66" s="148" t="s">
        <v>4333</v>
      </c>
      <c r="D66" s="154" t="s">
        <v>4334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4268</v>
      </c>
      <c r="B67" s="151" t="s">
        <v>3926</v>
      </c>
      <c r="C67" s="152" t="s">
        <v>4335</v>
      </c>
      <c r="D67" s="155" t="s">
        <v>4336</v>
      </c>
      <c r="E67" s="158" t="s">
        <v>4337</v>
      </c>
      <c r="F67" s="161" t="s">
        <v>4160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4268</v>
      </c>
      <c r="B68" s="151" t="s">
        <v>3926</v>
      </c>
      <c r="C68" s="152" t="s">
        <v>4338</v>
      </c>
      <c r="D68" s="155" t="s">
        <v>4339</v>
      </c>
      <c r="E68" s="158" t="s">
        <v>4340</v>
      </c>
      <c r="F68" s="161" t="s">
        <v>4160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4268</v>
      </c>
      <c r="B69" s="151" t="s">
        <v>3926</v>
      </c>
      <c r="C69" s="152" t="s">
        <v>4341</v>
      </c>
      <c r="D69" s="155" t="s">
        <v>4342</v>
      </c>
      <c r="E69" s="158" t="s">
        <v>4343</v>
      </c>
      <c r="F69" s="161" t="s">
        <v>4164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4268</v>
      </c>
      <c r="B70" s="151" t="s">
        <v>3926</v>
      </c>
      <c r="C70" s="152" t="s">
        <v>4344</v>
      </c>
      <c r="D70" s="155" t="s">
        <v>4345</v>
      </c>
      <c r="E70" s="158" t="s">
        <v>4346</v>
      </c>
      <c r="F70" s="161" t="s">
        <v>4160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4268</v>
      </c>
      <c r="B71" s="151" t="s">
        <v>3926</v>
      </c>
      <c r="C71" s="152" t="s">
        <v>4347</v>
      </c>
      <c r="D71" s="155" t="s">
        <v>4348</v>
      </c>
      <c r="E71" s="158" t="s">
        <v>4349</v>
      </c>
      <c r="F71" s="161" t="s">
        <v>4160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4268</v>
      </c>
      <c r="B72" s="151" t="s">
        <v>3926</v>
      </c>
      <c r="C72" s="152" t="s">
        <v>4350</v>
      </c>
      <c r="D72" s="155" t="s">
        <v>4351</v>
      </c>
      <c r="E72" s="158" t="s">
        <v>4352</v>
      </c>
      <c r="F72" s="161" t="s">
        <v>4160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4268</v>
      </c>
      <c r="B73" s="151" t="s">
        <v>3926</v>
      </c>
      <c r="C73" s="152" t="s">
        <v>4353</v>
      </c>
      <c r="D73" s="155" t="s">
        <v>4354</v>
      </c>
      <c r="E73" s="158" t="s">
        <v>4355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4268</v>
      </c>
      <c r="B74" s="151" t="s">
        <v>3926</v>
      </c>
      <c r="C74" s="152" t="s">
        <v>4356</v>
      </c>
      <c r="D74" s="155" t="s">
        <v>4357</v>
      </c>
      <c r="E74" s="158" t="s">
        <v>4358</v>
      </c>
      <c r="F74" s="161" t="s">
        <v>4164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4268</v>
      </c>
      <c r="B75" s="151" t="s">
        <v>3926</v>
      </c>
      <c r="C75" s="152" t="s">
        <v>4359</v>
      </c>
      <c r="D75" s="155" t="s">
        <v>4360</v>
      </c>
      <c r="E75" s="158" t="s">
        <v>4361</v>
      </c>
      <c r="F75" s="161" t="s">
        <v>4174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4268</v>
      </c>
      <c r="B76" s="151" t="s">
        <v>3926</v>
      </c>
      <c r="C76" s="152" t="s">
        <v>4362</v>
      </c>
      <c r="D76" s="155" t="s">
        <v>4363</v>
      </c>
      <c r="E76" s="158" t="s">
        <v>4364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4268</v>
      </c>
      <c r="B77" s="150" t="s">
        <v>4196</v>
      </c>
      <c r="C77" s="148" t="s">
        <v>4365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4268</v>
      </c>
      <c r="B78" s="151" t="s">
        <v>4196</v>
      </c>
      <c r="C78" s="152" t="s">
        <v>4366</v>
      </c>
      <c r="D78" s="155" t="s">
        <v>4367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4268</v>
      </c>
      <c r="B79" s="151" t="s">
        <v>4196</v>
      </c>
      <c r="C79" s="152" t="s">
        <v>4368</v>
      </c>
      <c r="D79" s="155" t="s">
        <v>4369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4268</v>
      </c>
      <c r="B80" s="151" t="s">
        <v>4196</v>
      </c>
      <c r="C80" s="152" t="s">
        <v>4370</v>
      </c>
      <c r="D80" s="155" t="s">
        <v>4371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4268</v>
      </c>
      <c r="B81" s="150" t="s">
        <v>4124</v>
      </c>
      <c r="C81" s="148" t="s">
        <v>4372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4268</v>
      </c>
      <c r="B82" s="151" t="s">
        <v>4124</v>
      </c>
      <c r="C82" s="152" t="s">
        <v>4373</v>
      </c>
      <c r="D82" s="155" t="s">
        <v>4374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4268</v>
      </c>
      <c r="B83" s="151" t="s">
        <v>4124</v>
      </c>
      <c r="C83" s="152" t="s">
        <v>4375</v>
      </c>
      <c r="D83" s="155" t="s">
        <v>4376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4268</v>
      </c>
      <c r="B84" s="151" t="s">
        <v>4124</v>
      </c>
      <c r="C84" s="152" t="s">
        <v>4377</v>
      </c>
      <c r="D84" s="155" t="s">
        <v>4378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4268</v>
      </c>
      <c r="B85" s="151" t="s">
        <v>4124</v>
      </c>
      <c r="C85" s="152" t="s">
        <v>4379</v>
      </c>
      <c r="D85" s="155" t="s">
        <v>4380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4268</v>
      </c>
      <c r="B86" s="151" t="s">
        <v>4124</v>
      </c>
      <c r="C86" s="152" t="s">
        <v>4381</v>
      </c>
      <c r="D86" s="155" t="s">
        <v>4382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4383</v>
      </c>
      <c r="B87" s="149" t="s">
        <v>25</v>
      </c>
      <c r="C87" s="147" t="s">
        <v>4384</v>
      </c>
      <c r="D87" s="153" t="s">
        <v>4385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4383</v>
      </c>
      <c r="B88" s="150" t="s">
        <v>4386</v>
      </c>
      <c r="C88" s="148" t="s">
        <v>4387</v>
      </c>
      <c r="D88" s="154" t="s">
        <v>4388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4383</v>
      </c>
      <c r="B89" s="151" t="s">
        <v>4386</v>
      </c>
      <c r="C89" s="152" t="s">
        <v>4389</v>
      </c>
      <c r="D89" s="155" t="s">
        <v>4390</v>
      </c>
      <c r="E89" s="158" t="s">
        <v>4391</v>
      </c>
      <c r="F89" s="161" t="s">
        <v>4160</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69</v>
      </c>
      <c r="N89" s="167" t="s">
        <v>75</v>
      </c>
      <c r="O89" s="167" t="s">
        <v>81</v>
      </c>
      <c r="P89" s="167" t="s">
        <v>88</v>
      </c>
      <c r="Q89" s="167" t="s">
        <v>287</v>
      </c>
      <c r="R89" s="167" t="s">
        <v>360</v>
      </c>
      <c r="S89" s="167" t="s">
        <v>504</v>
      </c>
      <c r="T89" s="167" t="s">
        <v>1456</v>
      </c>
      <c r="U89" s="167" t="s">
        <v>1639</v>
      </c>
      <c r="V89" s="167" t="s">
        <v>1908</v>
      </c>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4383</v>
      </c>
      <c r="B90" s="151" t="s">
        <v>4386</v>
      </c>
      <c r="C90" s="152" t="s">
        <v>4392</v>
      </c>
      <c r="D90" s="155" t="s">
        <v>4393</v>
      </c>
      <c r="E90" s="158" t="s">
        <v>4394</v>
      </c>
      <c r="F90" s="161" t="s">
        <v>4164</v>
      </c>
      <c r="G90" s="164">
        <f>IF(COUNTIF(H90:AU90,"&lt;&gt;")=0,"",SUMPRODUCT(((Recommendations[ImplStatus]="Implemented")+(Recommendations[ImplStatus]="Compensated"))*ISNUMBER(MATCH(Recommendations[Id],H90:AU90,0)))/COUNTIF(H90:AU90,"&lt;&gt;"))</f>
        <v>0</v>
      </c>
      <c r="H90" s="167" t="s">
        <v>1404</v>
      </c>
      <c r="I90" s="167" t="s">
        <v>1600</v>
      </c>
      <c r="J90" s="167" t="s">
        <v>1929</v>
      </c>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4383</v>
      </c>
      <c r="B91" s="151" t="s">
        <v>4386</v>
      </c>
      <c r="C91" s="152" t="s">
        <v>4395</v>
      </c>
      <c r="D91" s="155" t="s">
        <v>4396</v>
      </c>
      <c r="E91" s="158" t="s">
        <v>4397</v>
      </c>
      <c r="F91" s="161" t="s">
        <v>4160</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4383</v>
      </c>
      <c r="B92" s="151" t="s">
        <v>4386</v>
      </c>
      <c r="C92" s="152" t="s">
        <v>4398</v>
      </c>
      <c r="D92" s="155" t="s">
        <v>4399</v>
      </c>
      <c r="E92" s="158" t="s">
        <v>4400</v>
      </c>
      <c r="F92" s="161" t="s">
        <v>4160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4383</v>
      </c>
      <c r="B93" s="151" t="s">
        <v>4386</v>
      </c>
      <c r="C93" s="152" t="s">
        <v>4401</v>
      </c>
      <c r="D93" s="155" t="s">
        <v>4402</v>
      </c>
      <c r="E93" s="158" t="s">
        <v>4403</v>
      </c>
      <c r="F93" s="161" t="s">
        <v>4160</v>
      </c>
      <c r="G93" s="164">
        <f>IF(COUNTIF(H93:AU93,"&lt;&gt;")=0,"",SUMPRODUCT(((Recommendations[ImplStatus]="Implemented")+(Recommendations[ImplStatus]="Compensated"))*ISNUMBER(MATCH(Recommendations[Id],H93:AU93,0)))/COUNTIF(H93:AU93,"&lt;&gt;"))</f>
        <v>0</v>
      </c>
      <c r="H93" s="167" t="s">
        <v>94</v>
      </c>
      <c r="I93" s="167" t="s">
        <v>100</v>
      </c>
      <c r="J93" s="167" t="s">
        <v>106</v>
      </c>
      <c r="K93" s="167" t="s">
        <v>111</v>
      </c>
      <c r="L93" s="167" t="s">
        <v>117</v>
      </c>
      <c r="M93" s="167" t="s">
        <v>123</v>
      </c>
      <c r="N93" s="167" t="s">
        <v>129</v>
      </c>
      <c r="O93" s="167" t="s">
        <v>135</v>
      </c>
      <c r="P93" s="167" t="s">
        <v>141</v>
      </c>
      <c r="Q93" s="167" t="s">
        <v>146</v>
      </c>
      <c r="R93" s="167" t="s">
        <v>150</v>
      </c>
      <c r="S93" s="167" t="s">
        <v>155</v>
      </c>
      <c r="T93" s="167" t="s">
        <v>159</v>
      </c>
      <c r="U93" s="167" t="s">
        <v>164</v>
      </c>
      <c r="V93" s="167" t="s">
        <v>169</v>
      </c>
      <c r="W93" s="167" t="s">
        <v>174</v>
      </c>
      <c r="X93" s="167" t="s">
        <v>179</v>
      </c>
      <c r="Y93" s="167" t="s">
        <v>184</v>
      </c>
      <c r="Z93" s="167" t="s">
        <v>189</v>
      </c>
      <c r="AA93" s="167" t="s">
        <v>194</v>
      </c>
      <c r="AB93" s="167" t="s">
        <v>198</v>
      </c>
      <c r="AC93" s="167" t="s">
        <v>204</v>
      </c>
      <c r="AD93" s="167" t="s">
        <v>210</v>
      </c>
      <c r="AE93" s="167" t="s">
        <v>215</v>
      </c>
      <c r="AF93" s="167" t="s">
        <v>220</v>
      </c>
      <c r="AG93" s="167" t="s">
        <v>226</v>
      </c>
      <c r="AH93" s="167" t="s">
        <v>230</v>
      </c>
      <c r="AI93" s="167" t="s">
        <v>234</v>
      </c>
      <c r="AJ93" s="167" t="s">
        <v>238</v>
      </c>
      <c r="AK93" s="167" t="s">
        <v>242</v>
      </c>
      <c r="AL93" s="167" t="s">
        <v>250</v>
      </c>
      <c r="AM93" s="167" t="s">
        <v>255</v>
      </c>
      <c r="AN93" s="167" t="s">
        <v>260</v>
      </c>
      <c r="AO93" s="167" t="s">
        <v>265</v>
      </c>
      <c r="AP93" s="167" t="s">
        <v>271</v>
      </c>
      <c r="AQ93" s="167" t="s">
        <v>276</v>
      </c>
      <c r="AR93" s="167" t="s">
        <v>281</v>
      </c>
      <c r="AS93" s="167" t="s">
        <v>293</v>
      </c>
      <c r="AT93" s="167" t="s">
        <v>311</v>
      </c>
      <c r="AU93" s="181" t="s">
        <v>318</v>
      </c>
    </row>
    <row r="94" spans="1:47" ht="60" customHeight="1" x14ac:dyDescent="0.35">
      <c r="A94" s="177" t="s">
        <v>4383</v>
      </c>
      <c r="B94" s="151" t="s">
        <v>4386</v>
      </c>
      <c r="C94" s="152" t="s">
        <v>4404</v>
      </c>
      <c r="D94" s="155" t="s">
        <v>4405</v>
      </c>
      <c r="E94" s="158" t="s">
        <v>4406</v>
      </c>
      <c r="F94" s="161" t="s">
        <v>4164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4383</v>
      </c>
      <c r="B95" s="150" t="s">
        <v>4407</v>
      </c>
      <c r="C95" s="148" t="s">
        <v>4408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4383</v>
      </c>
      <c r="B96" s="151" t="s">
        <v>4407</v>
      </c>
      <c r="C96" s="152" t="s">
        <v>4409</v>
      </c>
      <c r="D96" s="155" t="s">
        <v>4410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4383</v>
      </c>
      <c r="B97" s="151" t="s">
        <v>4407</v>
      </c>
      <c r="C97" s="152" t="s">
        <v>4411</v>
      </c>
      <c r="D97" s="155" t="s">
        <v>4412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4383</v>
      </c>
      <c r="B98" s="151" t="s">
        <v>4407</v>
      </c>
      <c r="C98" s="152" t="s">
        <v>4413</v>
      </c>
      <c r="D98" s="155" t="s">
        <v>4414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4383</v>
      </c>
      <c r="B99" s="151" t="s">
        <v>4407</v>
      </c>
      <c r="C99" s="152" t="s">
        <v>4415</v>
      </c>
      <c r="D99" s="155" t="s">
        <v>4416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4383</v>
      </c>
      <c r="B100" s="151" t="s">
        <v>4407</v>
      </c>
      <c r="C100" s="152" t="s">
        <v>4417</v>
      </c>
      <c r="D100" s="155" t="s">
        <v>4418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4383</v>
      </c>
      <c r="B101" s="151" t="s">
        <v>4407</v>
      </c>
      <c r="C101" s="152" t="s">
        <v>4419</v>
      </c>
      <c r="D101" s="155" t="s">
        <v>4420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4383</v>
      </c>
      <c r="B102" s="151" t="s">
        <v>4407</v>
      </c>
      <c r="C102" s="152" t="s">
        <v>4421</v>
      </c>
      <c r="D102" s="155" t="s">
        <v>4422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4383</v>
      </c>
      <c r="B103" s="150" t="s">
        <v>3567</v>
      </c>
      <c r="C103" s="148" t="s">
        <v>4423</v>
      </c>
      <c r="D103" s="154" t="s">
        <v>4424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4383</v>
      </c>
      <c r="B104" s="151" t="s">
        <v>3567</v>
      </c>
      <c r="C104" s="152" t="s">
        <v>4425</v>
      </c>
      <c r="D104" s="155" t="s">
        <v>4426</v>
      </c>
      <c r="E104" s="158" t="s">
        <v>4427</v>
      </c>
      <c r="F104" s="161" t="s">
        <v>4160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4383</v>
      </c>
      <c r="B105" s="151" t="s">
        <v>3567</v>
      </c>
      <c r="C105" s="152" t="s">
        <v>4428</v>
      </c>
      <c r="D105" s="155" t="s">
        <v>4429</v>
      </c>
      <c r="E105" s="158" t="s">
        <v>4430</v>
      </c>
      <c r="F105" s="161" t="s">
        <v>4164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4383</v>
      </c>
      <c r="B106" s="151" t="s">
        <v>3567</v>
      </c>
      <c r="C106" s="152" t="s">
        <v>4431</v>
      </c>
      <c r="D106" s="155" t="s">
        <v>4432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4383</v>
      </c>
      <c r="B107" s="151" t="s">
        <v>3567</v>
      </c>
      <c r="C107" s="152" t="s">
        <v>4433</v>
      </c>
      <c r="D107" s="155" t="s">
        <v>4434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4383</v>
      </c>
      <c r="B108" s="151" t="s">
        <v>3567</v>
      </c>
      <c r="C108" s="152" t="s">
        <v>4435</v>
      </c>
      <c r="D108" s="155" t="s">
        <v>4436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4383</v>
      </c>
      <c r="B109" s="150" t="s">
        <v>4437</v>
      </c>
      <c r="C109" s="148" t="s">
        <v>4438</v>
      </c>
      <c r="D109" s="154" t="s">
        <v>4439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4383</v>
      </c>
      <c r="B110" s="151" t="s">
        <v>4437</v>
      </c>
      <c r="C110" s="152" t="s">
        <v>4440</v>
      </c>
      <c r="D110" s="155" t="s">
        <v>4441</v>
      </c>
      <c r="E110" s="158" t="s">
        <v>4442</v>
      </c>
      <c r="F110" s="161" t="s">
        <v>4160</v>
      </c>
      <c r="G110" s="164">
        <f>IF(COUNTIF(H110:AU110,"&lt;&gt;")=0,"",SUMPRODUCT(((Recommendations[ImplStatus]="Implemented")+(Recommendations[ImplStatus]="Compensated"))*ISNUMBER(MATCH(Recommendations[Id],H110:AU110,0)))/COUNTIF(H110:AU110,"&lt;&gt;"))</f>
        <v>0</v>
      </c>
      <c r="H110" s="167" t="s">
        <v>1463</v>
      </c>
      <c r="I110" s="167" t="s">
        <v>1563</v>
      </c>
      <c r="J110" s="167" t="s">
        <v>1866</v>
      </c>
      <c r="K110" s="167" t="s">
        <v>1951</v>
      </c>
      <c r="L110" s="167" t="s">
        <v>1957</v>
      </c>
      <c r="M110" s="167" t="s">
        <v>2252</v>
      </c>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4383</v>
      </c>
      <c r="B111" s="151" t="s">
        <v>4437</v>
      </c>
      <c r="C111" s="152" t="s">
        <v>4443</v>
      </c>
      <c r="D111" s="155" t="s">
        <v>4444</v>
      </c>
      <c r="E111" s="158" t="s">
        <v>4445</v>
      </c>
      <c r="F111" s="161" t="s">
        <v>4160</v>
      </c>
      <c r="G111" s="164">
        <f>IF(COUNTIF(H111:AU111,"&lt;&gt;")=0,"",SUMPRODUCT(((Recommendations[ImplStatus]="Implemented")+(Recommendations[ImplStatus]="Compensated"))*ISNUMBER(MATCH(Recommendations[Id],H111:AU111,0)))/COUNTIF(H111:AU111,"&lt;&gt;"))</f>
        <v>0</v>
      </c>
      <c r="H111" s="167" t="s">
        <v>55</v>
      </c>
      <c r="I111" s="167" t="s">
        <v>62</v>
      </c>
      <c r="J111" s="167" t="s">
        <v>368</v>
      </c>
      <c r="K111" s="167" t="s">
        <v>375</v>
      </c>
      <c r="L111" s="167" t="s">
        <v>390</v>
      </c>
      <c r="M111" s="167" t="s">
        <v>396</v>
      </c>
      <c r="N111" s="167" t="s">
        <v>430</v>
      </c>
      <c r="O111" s="167" t="s">
        <v>490</v>
      </c>
      <c r="P111" s="167" t="s">
        <v>497</v>
      </c>
      <c r="Q111" s="167" t="s">
        <v>510</v>
      </c>
      <c r="R111" s="167" t="s">
        <v>517</v>
      </c>
      <c r="S111" s="167" t="s">
        <v>529</v>
      </c>
      <c r="T111" s="167" t="s">
        <v>536</v>
      </c>
      <c r="U111" s="167" t="s">
        <v>543</v>
      </c>
      <c r="V111" s="167" t="s">
        <v>550</v>
      </c>
      <c r="W111" s="167" t="s">
        <v>932</v>
      </c>
      <c r="X111" s="167" t="s">
        <v>1053</v>
      </c>
      <c r="Y111" s="167" t="s">
        <v>1098</v>
      </c>
      <c r="Z111" s="167" t="s">
        <v>1151</v>
      </c>
      <c r="AA111" s="167" t="s">
        <v>1158</v>
      </c>
      <c r="AB111" s="167" t="s">
        <v>1163</v>
      </c>
      <c r="AC111" s="167" t="s">
        <v>1169</v>
      </c>
      <c r="AD111" s="167" t="s">
        <v>1181</v>
      </c>
      <c r="AE111" s="167" t="s">
        <v>1227</v>
      </c>
      <c r="AF111" s="167" t="s">
        <v>1234</v>
      </c>
      <c r="AG111" s="167" t="s">
        <v>1516</v>
      </c>
      <c r="AH111" s="167" t="s">
        <v>1523</v>
      </c>
      <c r="AI111" s="167" t="s">
        <v>1844</v>
      </c>
      <c r="AJ111" s="167" t="s">
        <v>1915</v>
      </c>
      <c r="AK111" s="167" t="s">
        <v>1922</v>
      </c>
      <c r="AL111" s="167" t="s">
        <v>1936</v>
      </c>
      <c r="AM111" s="167" t="s">
        <v>1971</v>
      </c>
      <c r="AN111" s="167" t="s">
        <v>1985</v>
      </c>
      <c r="AO111" s="167" t="s">
        <v>2049</v>
      </c>
      <c r="AP111" s="167" t="s">
        <v>2079</v>
      </c>
      <c r="AQ111" s="167" t="s">
        <v>2085</v>
      </c>
      <c r="AR111" s="167" t="s">
        <v>2091</v>
      </c>
      <c r="AS111" s="167" t="s">
        <v>2099</v>
      </c>
      <c r="AT111" s="167" t="s">
        <v>2111</v>
      </c>
      <c r="AU111" s="181" t="s">
        <v>2116</v>
      </c>
    </row>
    <row r="112" spans="1:47" ht="60" customHeight="1" x14ac:dyDescent="0.35">
      <c r="A112" s="177" t="s">
        <v>4383</v>
      </c>
      <c r="B112" s="151" t="s">
        <v>4437</v>
      </c>
      <c r="C112" s="152" t="s">
        <v>4446</v>
      </c>
      <c r="D112" s="155" t="s">
        <v>4447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4383</v>
      </c>
      <c r="B113" s="151" t="s">
        <v>4437</v>
      </c>
      <c r="C113" s="152" t="s">
        <v>4448</v>
      </c>
      <c r="D113" s="155" t="s">
        <v>4449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4383</v>
      </c>
      <c r="B114" s="151" t="s">
        <v>4437</v>
      </c>
      <c r="C114" s="152" t="s">
        <v>4450</v>
      </c>
      <c r="D114" s="155" t="s">
        <v>4451</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4383</v>
      </c>
      <c r="B115" s="151" t="s">
        <v>4437</v>
      </c>
      <c r="C115" s="152" t="s">
        <v>4452</v>
      </c>
      <c r="D115" s="155" t="s">
        <v>4453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4383</v>
      </c>
      <c r="B116" s="151" t="s">
        <v>4437</v>
      </c>
      <c r="C116" s="152" t="s">
        <v>4454</v>
      </c>
      <c r="D116" s="155" t="s">
        <v>4455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4383</v>
      </c>
      <c r="B117" s="151" t="s">
        <v>4437</v>
      </c>
      <c r="C117" s="152" t="s">
        <v>4456</v>
      </c>
      <c r="D117" s="155" t="s">
        <v>4457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4383</v>
      </c>
      <c r="B118" s="151" t="s">
        <v>4437</v>
      </c>
      <c r="C118" s="152" t="s">
        <v>4458</v>
      </c>
      <c r="D118" s="155" t="s">
        <v>4459</v>
      </c>
      <c r="E118" s="158" t="s">
        <v>4460</v>
      </c>
      <c r="F118" s="161" t="s">
        <v>4160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4383</v>
      </c>
      <c r="B119" s="151" t="s">
        <v>4437</v>
      </c>
      <c r="C119" s="152" t="s">
        <v>4461</v>
      </c>
      <c r="D119" s="155" t="s">
        <v>4462</v>
      </c>
      <c r="E119" s="158" t="s">
        <v>4463</v>
      </c>
      <c r="F119" s="161" t="s">
        <v>4160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4383</v>
      </c>
      <c r="B120" s="150" t="s">
        <v>4464</v>
      </c>
      <c r="C120" s="148" t="s">
        <v>4465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4383</v>
      </c>
      <c r="B121" s="151" t="s">
        <v>4464</v>
      </c>
      <c r="C121" s="152" t="s">
        <v>4466</v>
      </c>
      <c r="D121" s="155" t="s">
        <v>4467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4383</v>
      </c>
      <c r="B122" s="151" t="s">
        <v>4464</v>
      </c>
      <c r="C122" s="152" t="s">
        <v>4468</v>
      </c>
      <c r="D122" s="155" t="s">
        <v>4469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4383</v>
      </c>
      <c r="B123" s="151" t="s">
        <v>4464</v>
      </c>
      <c r="C123" s="152" t="s">
        <v>4470</v>
      </c>
      <c r="D123" s="155" t="s">
        <v>4471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4383</v>
      </c>
      <c r="B124" s="151" t="s">
        <v>4464</v>
      </c>
      <c r="C124" s="152" t="s">
        <v>4472</v>
      </c>
      <c r="D124" s="155" t="s">
        <v>4473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4383</v>
      </c>
      <c r="B125" s="151" t="s">
        <v>4464</v>
      </c>
      <c r="C125" s="152" t="s">
        <v>4474</v>
      </c>
      <c r="D125" s="155" t="s">
        <v>4475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4383</v>
      </c>
      <c r="B126" s="151" t="s">
        <v>4464</v>
      </c>
      <c r="C126" s="152" t="s">
        <v>4476</v>
      </c>
      <c r="D126" s="155" t="s">
        <v>4477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4383</v>
      </c>
      <c r="B127" s="151" t="s">
        <v>4464</v>
      </c>
      <c r="C127" s="152" t="s">
        <v>4478</v>
      </c>
      <c r="D127" s="155" t="s">
        <v>4479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4383</v>
      </c>
      <c r="B128" s="151" t="s">
        <v>4464</v>
      </c>
      <c r="C128" s="152" t="s">
        <v>4480</v>
      </c>
      <c r="D128" s="155" t="s">
        <v>4481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4383</v>
      </c>
      <c r="B129" s="151" t="s">
        <v>4464</v>
      </c>
      <c r="C129" s="152" t="s">
        <v>4482</v>
      </c>
      <c r="D129" s="155" t="s">
        <v>4483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4383</v>
      </c>
      <c r="B130" s="151" t="s">
        <v>4464</v>
      </c>
      <c r="C130" s="152" t="s">
        <v>4484</v>
      </c>
      <c r="D130" s="155" t="s">
        <v>4485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4383</v>
      </c>
      <c r="B131" s="151" t="s">
        <v>4464</v>
      </c>
      <c r="C131" s="152" t="s">
        <v>4486</v>
      </c>
      <c r="D131" s="155" t="s">
        <v>4487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4383</v>
      </c>
      <c r="B132" s="151" t="s">
        <v>4464</v>
      </c>
      <c r="C132" s="152" t="s">
        <v>4488</v>
      </c>
      <c r="D132" s="155" t="s">
        <v>4489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4383</v>
      </c>
      <c r="B133" s="150" t="s">
        <v>4490</v>
      </c>
      <c r="C133" s="148" t="s">
        <v>4491</v>
      </c>
      <c r="D133" s="154" t="s">
        <v>4492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4383</v>
      </c>
      <c r="B134" s="151" t="s">
        <v>4490</v>
      </c>
      <c r="C134" s="152" t="s">
        <v>4493</v>
      </c>
      <c r="D134" s="155" t="s">
        <v>4494</v>
      </c>
      <c r="E134" s="158" t="s">
        <v>4495</v>
      </c>
      <c r="F134" s="161" t="s">
        <v>4164</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4383</v>
      </c>
      <c r="B135" s="151" t="s">
        <v>4490</v>
      </c>
      <c r="C135" s="152" t="s">
        <v>4496</v>
      </c>
      <c r="D135" s="155" t="s">
        <v>4497</v>
      </c>
      <c r="E135" s="158" t="s">
        <v>4498</v>
      </c>
      <c r="F135" s="161" t="s">
        <v>4164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4383</v>
      </c>
      <c r="B136" s="151" t="s">
        <v>4490</v>
      </c>
      <c r="C136" s="152" t="s">
        <v>4499</v>
      </c>
      <c r="D136" s="155" t="s">
        <v>4500</v>
      </c>
      <c r="E136" s="158" t="s">
        <v>4501</v>
      </c>
      <c r="F136" s="161" t="s">
        <v>4160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4383</v>
      </c>
      <c r="B137" s="151" t="s">
        <v>4490</v>
      </c>
      <c r="C137" s="152" t="s">
        <v>4502</v>
      </c>
      <c r="D137" s="155" t="s">
        <v>4503</v>
      </c>
      <c r="E137" s="158" t="s">
        <v>4504</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4383</v>
      </c>
      <c r="B138" s="150" t="s">
        <v>3800</v>
      </c>
      <c r="C138" s="148" t="s">
        <v>4505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4383</v>
      </c>
      <c r="B139" s="151" t="s">
        <v>3800</v>
      </c>
      <c r="C139" s="152" t="s">
        <v>4506</v>
      </c>
      <c r="D139" s="155" t="s">
        <v>4507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4383</v>
      </c>
      <c r="B140" s="151" t="s">
        <v>3800</v>
      </c>
      <c r="C140" s="152" t="s">
        <v>4508</v>
      </c>
      <c r="D140" s="155" t="s">
        <v>4509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4383</v>
      </c>
      <c r="B141" s="150" t="s">
        <v>4510</v>
      </c>
      <c r="C141" s="148" t="s">
        <v>4511</v>
      </c>
      <c r="D141" s="154" t="s">
        <v>4512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4383</v>
      </c>
      <c r="B142" s="151" t="s">
        <v>4510</v>
      </c>
      <c r="C142" s="152" t="s">
        <v>4513</v>
      </c>
      <c r="D142" s="155" t="s">
        <v>4514</v>
      </c>
      <c r="E142" s="158" t="s">
        <v>4515</v>
      </c>
      <c r="F142" s="161" t="s">
        <v>4160</v>
      </c>
      <c r="G142" s="164">
        <f>IF(COUNTIF(H142:AU142,"&lt;&gt;")=0,"",SUMPRODUCT(((Recommendations[ImplStatus]="Implemented")+(Recommendations[ImplStatus]="Compensated"))*ISNUMBER(MATCH(Recommendations[Id],H142:AU142,0)))/COUNTIF(H142:AU142,"&lt;&gt;"))</f>
        <v>0</v>
      </c>
      <c r="H142" s="167" t="s">
        <v>578</v>
      </c>
      <c r="I142" s="167" t="s">
        <v>1304</v>
      </c>
      <c r="J142" s="167" t="s">
        <v>1555</v>
      </c>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4383</v>
      </c>
      <c r="B143" s="151" t="s">
        <v>4510</v>
      </c>
      <c r="C143" s="152" t="s">
        <v>4516</v>
      </c>
      <c r="D143" s="155" t="s">
        <v>4517</v>
      </c>
      <c r="E143" s="158" t="s">
        <v>4518</v>
      </c>
      <c r="F143" s="161" t="s">
        <v>4160</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4383</v>
      </c>
      <c r="B144" s="151" t="s">
        <v>4510</v>
      </c>
      <c r="C144" s="152" t="s">
        <v>4519</v>
      </c>
      <c r="D144" s="155" t="s">
        <v>4520</v>
      </c>
      <c r="E144" s="158" t="s">
        <v>4521</v>
      </c>
      <c r="F144" s="161" t="s">
        <v>4164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4383</v>
      </c>
      <c r="B145" s="151" t="s">
        <v>4510</v>
      </c>
      <c r="C145" s="152" t="s">
        <v>4522</v>
      </c>
      <c r="D145" s="155" t="s">
        <v>4523</v>
      </c>
      <c r="E145" s="158" t="s">
        <v>4524</v>
      </c>
      <c r="F145" s="161" t="s">
        <v>4160</v>
      </c>
      <c r="G145" s="164">
        <f>IF(COUNTIF(H145:AU145,"&lt;&gt;")=0,"",SUMPRODUCT(((Recommendations[ImplStatus]="Implemented")+(Recommendations[ImplStatus]="Compensated"))*ISNUMBER(MATCH(Recommendations[Id],H145:AU145,0)))/COUNTIF(H145:AU145,"&lt;&gt;"))</f>
        <v>0</v>
      </c>
      <c r="H145" s="167" t="s">
        <v>645</v>
      </c>
      <c r="I145" s="167" t="s">
        <v>653</v>
      </c>
      <c r="J145" s="167" t="s">
        <v>659</v>
      </c>
      <c r="K145" s="167" t="s">
        <v>665</v>
      </c>
      <c r="L145" s="167" t="s">
        <v>701</v>
      </c>
      <c r="M145" s="167" t="s">
        <v>706</v>
      </c>
      <c r="N145" s="167" t="s">
        <v>711</v>
      </c>
      <c r="O145" s="167" t="s">
        <v>716</v>
      </c>
      <c r="P145" s="167" t="s">
        <v>721</v>
      </c>
      <c r="Q145" s="167" t="s">
        <v>896</v>
      </c>
      <c r="R145" s="167" t="s">
        <v>904</v>
      </c>
      <c r="S145" s="167" t="s">
        <v>919</v>
      </c>
      <c r="T145" s="167" t="s">
        <v>925</v>
      </c>
      <c r="U145" s="167" t="s">
        <v>939</v>
      </c>
      <c r="V145" s="167" t="s">
        <v>952</v>
      </c>
      <c r="W145" s="167" t="s">
        <v>959</v>
      </c>
      <c r="X145" s="167" t="s">
        <v>965</v>
      </c>
      <c r="Y145" s="167" t="s">
        <v>972</v>
      </c>
      <c r="Z145" s="167" t="s">
        <v>979</v>
      </c>
      <c r="AA145" s="167" t="s">
        <v>984</v>
      </c>
      <c r="AB145" s="167" t="s">
        <v>991</v>
      </c>
      <c r="AC145" s="167" t="s">
        <v>1003</v>
      </c>
      <c r="AD145" s="167" t="s">
        <v>1007</v>
      </c>
      <c r="AE145" s="167" t="s">
        <v>1015</v>
      </c>
      <c r="AF145" s="167" t="s">
        <v>1022</v>
      </c>
      <c r="AG145" s="167" t="s">
        <v>1030</v>
      </c>
      <c r="AH145" s="167" t="s">
        <v>1038</v>
      </c>
      <c r="AI145" s="167" t="s">
        <v>1061</v>
      </c>
      <c r="AJ145" s="167" t="s">
        <v>1068</v>
      </c>
      <c r="AK145" s="167" t="s">
        <v>1075</v>
      </c>
      <c r="AL145" s="167" t="s">
        <v>1083</v>
      </c>
      <c r="AM145" s="167" t="s">
        <v>1090</v>
      </c>
      <c r="AN145" s="167" t="s">
        <v>1106</v>
      </c>
      <c r="AO145" s="167" t="s">
        <v>1114</v>
      </c>
      <c r="AP145" s="167" t="s">
        <v>1121</v>
      </c>
      <c r="AQ145" s="167" t="s">
        <v>1129</v>
      </c>
      <c r="AR145" s="167" t="s">
        <v>1137</v>
      </c>
      <c r="AS145" s="167" t="s">
        <v>1144</v>
      </c>
      <c r="AT145" s="167" t="s">
        <v>1174</v>
      </c>
      <c r="AU145" s="181" t="s">
        <v>1193</v>
      </c>
    </row>
    <row r="146" spans="1:47" ht="60" customHeight="1" x14ac:dyDescent="0.35">
      <c r="A146" s="177" t="s">
        <v>4383</v>
      </c>
      <c r="B146" s="151" t="s">
        <v>4510</v>
      </c>
      <c r="C146" s="152" t="s">
        <v>4525</v>
      </c>
      <c r="D146" s="155" t="s">
        <v>4526</v>
      </c>
      <c r="E146" s="158" t="s">
        <v>4527</v>
      </c>
      <c r="F146" s="161" t="s">
        <v>4160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4383</v>
      </c>
      <c r="B147" s="151" t="s">
        <v>4510</v>
      </c>
      <c r="C147" s="152" t="s">
        <v>4528</v>
      </c>
      <c r="D147" s="155" t="s">
        <v>4529</v>
      </c>
      <c r="E147" s="158" t="s">
        <v>4530</v>
      </c>
      <c r="F147" s="161" t="s">
        <v>4160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4383</v>
      </c>
      <c r="B148" s="150" t="s">
        <v>4531</v>
      </c>
      <c r="C148" s="148" t="s">
        <v>4532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4383</v>
      </c>
      <c r="B149" s="151" t="s">
        <v>4531</v>
      </c>
      <c r="C149" s="152" t="s">
        <v>4533</v>
      </c>
      <c r="D149" s="155" t="s">
        <v>4534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4383</v>
      </c>
      <c r="B150" s="151" t="s">
        <v>4531</v>
      </c>
      <c r="C150" s="152" t="s">
        <v>4535</v>
      </c>
      <c r="D150" s="155" t="s">
        <v>4536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4383</v>
      </c>
      <c r="B151" s="151" t="s">
        <v>4531</v>
      </c>
      <c r="C151" s="152" t="s">
        <v>4537</v>
      </c>
      <c r="D151" s="155" t="s">
        <v>4538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4383</v>
      </c>
      <c r="B152" s="151" t="s">
        <v>4531</v>
      </c>
      <c r="C152" s="152" t="s">
        <v>4539</v>
      </c>
      <c r="D152" s="155" t="s">
        <v>4540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4383</v>
      </c>
      <c r="B153" s="151" t="s">
        <v>4531</v>
      </c>
      <c r="C153" s="152" t="s">
        <v>4541</v>
      </c>
      <c r="D153" s="155" t="s">
        <v>4542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4543</v>
      </c>
      <c r="B154" s="149" t="s">
        <v>25</v>
      </c>
      <c r="C154" s="147" t="s">
        <v>4544</v>
      </c>
      <c r="D154" s="153" t="s">
        <v>4545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4543</v>
      </c>
      <c r="B155" s="150" t="s">
        <v>4546</v>
      </c>
      <c r="C155" s="148" t="s">
        <v>4547</v>
      </c>
      <c r="D155" s="154" t="s">
        <v>4548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4543</v>
      </c>
      <c r="B156" s="151" t="s">
        <v>4546</v>
      </c>
      <c r="C156" s="152" t="s">
        <v>4549</v>
      </c>
      <c r="D156" s="155" t="s">
        <v>4550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4543</v>
      </c>
      <c r="B157" s="151" t="s">
        <v>4546</v>
      </c>
      <c r="C157" s="152" t="s">
        <v>4551</v>
      </c>
      <c r="D157" s="155" t="s">
        <v>4552</v>
      </c>
      <c r="E157" s="158" t="s">
        <v>4553</v>
      </c>
      <c r="F157" s="161" t="s">
        <v>4160</v>
      </c>
      <c r="G157" s="164">
        <f>IF(COUNTIF(H157:AU157,"&lt;&gt;")=0,"",SUMPRODUCT(((Recommendations[ImplStatus]="Implemented")+(Recommendations[ImplStatus]="Compensated"))*ISNUMBER(MATCH(Recommendations[Id],H157:AU157,0)))/COUNTIF(H157:AU157,"&lt;&gt;"))</f>
        <v>0</v>
      </c>
      <c r="H157" s="167" t="s">
        <v>734</v>
      </c>
      <c r="I157" s="167" t="s">
        <v>770</v>
      </c>
      <c r="J157" s="167" t="s">
        <v>780</v>
      </c>
      <c r="K157" s="167" t="s">
        <v>785</v>
      </c>
      <c r="L157" s="167" t="s">
        <v>791</v>
      </c>
      <c r="M157" s="167" t="s">
        <v>796</v>
      </c>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4543</v>
      </c>
      <c r="B158" s="151" t="s">
        <v>4546</v>
      </c>
      <c r="C158" s="152" t="s">
        <v>4554</v>
      </c>
      <c r="D158" s="155" t="s">
        <v>4555</v>
      </c>
      <c r="E158" s="158" t="s">
        <v>4556</v>
      </c>
      <c r="F158" s="161" t="s">
        <v>4160</v>
      </c>
      <c r="G158" s="164">
        <f>IF(COUNTIF(H158:AU158,"&lt;&gt;")=0,"",SUMPRODUCT(((Recommendations[ImplStatus]="Implemented")+(Recommendations[ImplStatus]="Compensated"))*ISNUMBER(MATCH(Recommendations[Id],H158:AU158,0)))/COUNTIF(H158:AU158,"&lt;&gt;"))</f>
        <v>0</v>
      </c>
      <c r="H158" s="167" t="s">
        <v>246</v>
      </c>
      <c r="I158" s="167" t="s">
        <v>299</v>
      </c>
      <c r="J158" s="167" t="s">
        <v>305</v>
      </c>
      <c r="K158" s="167" t="s">
        <v>556</v>
      </c>
      <c r="L158" s="167" t="s">
        <v>563</v>
      </c>
      <c r="M158" s="167" t="s">
        <v>672</v>
      </c>
      <c r="N158" s="167" t="s">
        <v>679</v>
      </c>
      <c r="O158" s="167" t="s">
        <v>686</v>
      </c>
      <c r="P158" s="167" t="s">
        <v>693</v>
      </c>
      <c r="Q158" s="167" t="s">
        <v>725</v>
      </c>
      <c r="R158" s="167" t="s">
        <v>729</v>
      </c>
      <c r="S158" s="167" t="s">
        <v>742</v>
      </c>
      <c r="T158" s="167" t="s">
        <v>748</v>
      </c>
      <c r="U158" s="167" t="s">
        <v>753</v>
      </c>
      <c r="V158" s="167" t="s">
        <v>759</v>
      </c>
      <c r="W158" s="167" t="s">
        <v>764</v>
      </c>
      <c r="X158" s="167" t="s">
        <v>775</v>
      </c>
      <c r="Y158" s="167" t="s">
        <v>802</v>
      </c>
      <c r="Z158" s="167" t="s">
        <v>807</v>
      </c>
      <c r="AA158" s="167" t="s">
        <v>812</v>
      </c>
      <c r="AB158" s="167" t="s">
        <v>817</v>
      </c>
      <c r="AC158" s="167" t="s">
        <v>823</v>
      </c>
      <c r="AD158" s="167" t="s">
        <v>828</v>
      </c>
      <c r="AE158" s="167" t="s">
        <v>833</v>
      </c>
      <c r="AF158" s="167" t="s">
        <v>838</v>
      </c>
      <c r="AG158" s="167" t="s">
        <v>843</v>
      </c>
      <c r="AH158" s="167" t="s">
        <v>849</v>
      </c>
      <c r="AI158" s="167" t="s">
        <v>855</v>
      </c>
      <c r="AJ158" s="167" t="s">
        <v>860</v>
      </c>
      <c r="AK158" s="167" t="s">
        <v>865</v>
      </c>
      <c r="AL158" s="167" t="s">
        <v>870</v>
      </c>
      <c r="AM158" s="167" t="s">
        <v>875</v>
      </c>
      <c r="AN158" s="167" t="s">
        <v>1219</v>
      </c>
      <c r="AO158" s="167" t="s">
        <v>1681</v>
      </c>
      <c r="AP158" s="167" t="s">
        <v>1746</v>
      </c>
      <c r="AQ158" s="167" t="s">
        <v>1752</v>
      </c>
      <c r="AR158" s="167" t="s">
        <v>1760</v>
      </c>
      <c r="AS158" s="167" t="s">
        <v>1764</v>
      </c>
      <c r="AT158" s="167" t="s">
        <v>1770</v>
      </c>
      <c r="AU158" s="181" t="s">
        <v>1774</v>
      </c>
    </row>
    <row r="159" spans="1:47" ht="60" customHeight="1" x14ac:dyDescent="0.35">
      <c r="A159" s="177" t="s">
        <v>4543</v>
      </c>
      <c r="B159" s="151" t="s">
        <v>4546</v>
      </c>
      <c r="C159" s="152" t="s">
        <v>4557</v>
      </c>
      <c r="D159" s="155" t="s">
        <v>4558</v>
      </c>
      <c r="E159" s="158" t="s">
        <v>4559</v>
      </c>
      <c r="F159" s="161" t="s">
        <v>4160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4543</v>
      </c>
      <c r="B160" s="151" t="s">
        <v>4546</v>
      </c>
      <c r="C160" s="152" t="s">
        <v>4560</v>
      </c>
      <c r="D160" s="155" t="s">
        <v>4561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4543</v>
      </c>
      <c r="B161" s="151" t="s">
        <v>4546</v>
      </c>
      <c r="C161" s="152" t="s">
        <v>4562</v>
      </c>
      <c r="D161" s="155" t="s">
        <v>4563</v>
      </c>
      <c r="E161" s="158" t="s">
        <v>4564</v>
      </c>
      <c r="F161" s="161" t="s">
        <v>4160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4543</v>
      </c>
      <c r="B162" s="151" t="s">
        <v>4546</v>
      </c>
      <c r="C162" s="152" t="s">
        <v>4565</v>
      </c>
      <c r="D162" s="155" t="s">
        <v>4566</v>
      </c>
      <c r="E162" s="158" t="s">
        <v>4567</v>
      </c>
      <c r="F162" s="161" t="s">
        <v>4160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4543</v>
      </c>
      <c r="B163" s="151" t="s">
        <v>4546</v>
      </c>
      <c r="C163" s="152" t="s">
        <v>4568</v>
      </c>
      <c r="D163" s="155" t="s">
        <v>4569</v>
      </c>
      <c r="E163" s="158" t="s">
        <v>4570</v>
      </c>
      <c r="F163" s="161" t="s">
        <v>4160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4543</v>
      </c>
      <c r="B164" s="150" t="s">
        <v>3964</v>
      </c>
      <c r="C164" s="148" t="s">
        <v>4571</v>
      </c>
      <c r="D164" s="154" t="s">
        <v>4572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4543</v>
      </c>
      <c r="B165" s="151" t="s">
        <v>3964</v>
      </c>
      <c r="C165" s="152" t="s">
        <v>4573</v>
      </c>
      <c r="D165" s="155" t="s">
        <v>4574</v>
      </c>
      <c r="E165" s="158" t="s">
        <v>4575</v>
      </c>
      <c r="F165" s="161" t="s">
        <v>4160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4543</v>
      </c>
      <c r="B166" s="151" t="s">
        <v>3964</v>
      </c>
      <c r="C166" s="152" t="s">
        <v>4576</v>
      </c>
      <c r="D166" s="155" t="s">
        <v>4577</v>
      </c>
      <c r="E166" s="158" t="s">
        <v>4578</v>
      </c>
      <c r="F166" s="161" t="s">
        <v>4160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4543</v>
      </c>
      <c r="B167" s="151" t="s">
        <v>3964</v>
      </c>
      <c r="C167" s="152" t="s">
        <v>4579</v>
      </c>
      <c r="D167" s="155" t="s">
        <v>4580</v>
      </c>
      <c r="E167" s="158" t="s">
        <v>4581</v>
      </c>
      <c r="F167" s="161" t="s">
        <v>4160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4543</v>
      </c>
      <c r="B168" s="151" t="s">
        <v>3964</v>
      </c>
      <c r="C168" s="152" t="s">
        <v>4582</v>
      </c>
      <c r="D168" s="155" t="s">
        <v>4583</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4543</v>
      </c>
      <c r="B169" s="151" t="s">
        <v>3964</v>
      </c>
      <c r="C169" s="152" t="s">
        <v>4584</v>
      </c>
      <c r="D169" s="155" t="s">
        <v>4585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4543</v>
      </c>
      <c r="B170" s="151" t="s">
        <v>3964</v>
      </c>
      <c r="C170" s="152" t="s">
        <v>4586</v>
      </c>
      <c r="D170" s="155" t="s">
        <v>4587</v>
      </c>
      <c r="E170" s="158" t="s">
        <v>4588</v>
      </c>
      <c r="F170" s="161" t="s">
        <v>4174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4543</v>
      </c>
      <c r="B171" s="151" t="s">
        <v>3964</v>
      </c>
      <c r="C171" s="152" t="s">
        <v>4589</v>
      </c>
      <c r="D171" s="155" t="s">
        <v>4590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4543</v>
      </c>
      <c r="B172" s="151" t="s">
        <v>3964</v>
      </c>
      <c r="C172" s="152" t="s">
        <v>4591</v>
      </c>
      <c r="D172" s="155" t="s">
        <v>4592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4543</v>
      </c>
      <c r="B173" s="151" t="s">
        <v>3964</v>
      </c>
      <c r="C173" s="152" t="s">
        <v>4593</v>
      </c>
      <c r="D173" s="155" t="s">
        <v>4594</v>
      </c>
      <c r="E173" s="158" t="s">
        <v>4595</v>
      </c>
      <c r="F173" s="161" t="s">
        <v>4160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4543</v>
      </c>
      <c r="B174" s="150" t="s">
        <v>4596</v>
      </c>
      <c r="C174" s="148" t="s">
        <v>4597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4543</v>
      </c>
      <c r="B175" s="151" t="s">
        <v>4596</v>
      </c>
      <c r="C175" s="152" t="s">
        <v>4598</v>
      </c>
      <c r="D175" s="155" t="s">
        <v>4599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4543</v>
      </c>
      <c r="B176" s="151" t="s">
        <v>4596</v>
      </c>
      <c r="C176" s="152" t="s">
        <v>4600</v>
      </c>
      <c r="D176" s="155" t="s">
        <v>4601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4543</v>
      </c>
      <c r="B177" s="151" t="s">
        <v>4596</v>
      </c>
      <c r="C177" s="152" t="s">
        <v>4602</v>
      </c>
      <c r="D177" s="155" t="s">
        <v>4603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4543</v>
      </c>
      <c r="B178" s="151" t="s">
        <v>4596</v>
      </c>
      <c r="C178" s="152" t="s">
        <v>4604</v>
      </c>
      <c r="D178" s="155" t="s">
        <v>4605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4543</v>
      </c>
      <c r="B179" s="151" t="s">
        <v>4596</v>
      </c>
      <c r="C179" s="152" t="s">
        <v>4606</v>
      </c>
      <c r="D179" s="155" t="s">
        <v>4607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4608</v>
      </c>
      <c r="B180" s="149" t="s">
        <v>25</v>
      </c>
      <c r="C180" s="147" t="s">
        <v>4609</v>
      </c>
      <c r="D180" s="153" t="s">
        <v>4610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4608</v>
      </c>
      <c r="B181" s="150" t="s">
        <v>4611</v>
      </c>
      <c r="C181" s="148" t="s">
        <v>4612</v>
      </c>
      <c r="D181" s="154" t="s">
        <v>4613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4608</v>
      </c>
      <c r="B182" s="151" t="s">
        <v>4611</v>
      </c>
      <c r="C182" s="152" t="s">
        <v>4614</v>
      </c>
      <c r="D182" s="155" t="s">
        <v>4615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4608</v>
      </c>
      <c r="B183" s="151" t="s">
        <v>4611</v>
      </c>
      <c r="C183" s="152" t="s">
        <v>4616</v>
      </c>
      <c r="D183" s="155" t="s">
        <v>4617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4608</v>
      </c>
      <c r="B184" s="151" t="s">
        <v>4611</v>
      </c>
      <c r="C184" s="152" t="s">
        <v>4618</v>
      </c>
      <c r="D184" s="155" t="s">
        <v>4619</v>
      </c>
      <c r="E184" s="158" t="s">
        <v>4620</v>
      </c>
      <c r="F184" s="161" t="s">
        <v>4160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4608</v>
      </c>
      <c r="B185" s="151" t="s">
        <v>4611</v>
      </c>
      <c r="C185" s="152" t="s">
        <v>4621</v>
      </c>
      <c r="D185" s="155" t="s">
        <v>4622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4608</v>
      </c>
      <c r="B186" s="151" t="s">
        <v>4611</v>
      </c>
      <c r="C186" s="152" t="s">
        <v>4623</v>
      </c>
      <c r="D186" s="155" t="s">
        <v>4624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4608</v>
      </c>
      <c r="B187" s="151" t="s">
        <v>4611</v>
      </c>
      <c r="C187" s="152" t="s">
        <v>4625</v>
      </c>
      <c r="D187" s="155" t="s">
        <v>4626</v>
      </c>
      <c r="E187" s="158" t="s">
        <v>4627</v>
      </c>
      <c r="F187" s="161" t="s">
        <v>4160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4608</v>
      </c>
      <c r="B188" s="151" t="s">
        <v>4611</v>
      </c>
      <c r="C188" s="152" t="s">
        <v>4628</v>
      </c>
      <c r="D188" s="155" t="s">
        <v>4629</v>
      </c>
      <c r="E188" s="158" t="s">
        <v>4630</v>
      </c>
      <c r="F188" s="161" t="s">
        <v>4160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4608</v>
      </c>
      <c r="B189" s="151" t="s">
        <v>4611</v>
      </c>
      <c r="C189" s="152" t="s">
        <v>4631</v>
      </c>
      <c r="D189" s="155" t="s">
        <v>4632</v>
      </c>
      <c r="E189" s="158" t="s">
        <v>4633</v>
      </c>
      <c r="F189" s="161" t="s">
        <v>4160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4608</v>
      </c>
      <c r="B190" s="150" t="s">
        <v>4634</v>
      </c>
      <c r="C190" s="148" t="s">
        <v>4635</v>
      </c>
      <c r="D190" s="154" t="s">
        <v>4636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4608</v>
      </c>
      <c r="B191" s="151" t="s">
        <v>4634</v>
      </c>
      <c r="C191" s="152" t="s">
        <v>4637</v>
      </c>
      <c r="D191" s="155" t="s">
        <v>4638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4608</v>
      </c>
      <c r="B192" s="151" t="s">
        <v>4634</v>
      </c>
      <c r="C192" s="152" t="s">
        <v>4639</v>
      </c>
      <c r="D192" s="155" t="s">
        <v>4640</v>
      </c>
      <c r="E192" s="158" t="s">
        <v>4641</v>
      </c>
      <c r="F192" s="161" t="s">
        <v>4164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4608</v>
      </c>
      <c r="B193" s="151" t="s">
        <v>4634</v>
      </c>
      <c r="C193" s="152" t="s">
        <v>4642</v>
      </c>
      <c r="D193" s="155" t="s">
        <v>4643</v>
      </c>
      <c r="E193" s="158" t="s">
        <v>4644</v>
      </c>
      <c r="F193" s="161" t="s">
        <v>4164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4608</v>
      </c>
      <c r="B194" s="151" t="s">
        <v>4634</v>
      </c>
      <c r="C194" s="152" t="s">
        <v>4645</v>
      </c>
      <c r="D194" s="155" t="s">
        <v>4646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4608</v>
      </c>
      <c r="B195" s="151" t="s">
        <v>4634</v>
      </c>
      <c r="C195" s="152" t="s">
        <v>4647</v>
      </c>
      <c r="D195" s="155" t="s">
        <v>4648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4608</v>
      </c>
      <c r="B196" s="150" t="s">
        <v>4649</v>
      </c>
      <c r="C196" s="148" t="s">
        <v>4650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4608</v>
      </c>
      <c r="B197" s="151" t="s">
        <v>4649</v>
      </c>
      <c r="C197" s="152" t="s">
        <v>4651</v>
      </c>
      <c r="D197" s="155" t="s">
        <v>4652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4608</v>
      </c>
      <c r="B198" s="151" t="s">
        <v>4649</v>
      </c>
      <c r="C198" s="152" t="s">
        <v>4653</v>
      </c>
      <c r="D198" s="155" t="s">
        <v>4654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4608</v>
      </c>
      <c r="B199" s="150" t="s">
        <v>4655</v>
      </c>
      <c r="C199" s="148" t="s">
        <v>4656</v>
      </c>
      <c r="D199" s="154" t="s">
        <v>4657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4608</v>
      </c>
      <c r="B200" s="151" t="s">
        <v>4655</v>
      </c>
      <c r="C200" s="152" t="s">
        <v>4658</v>
      </c>
      <c r="D200" s="155" t="s">
        <v>4659</v>
      </c>
      <c r="E200" s="158" t="s">
        <v>4660</v>
      </c>
      <c r="F200" s="161" t="s">
        <v>4174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4608</v>
      </c>
      <c r="B201" s="151" t="s">
        <v>4655</v>
      </c>
      <c r="C201" s="152" t="s">
        <v>4661</v>
      </c>
      <c r="D201" s="155" t="s">
        <v>4662</v>
      </c>
      <c r="E201" s="158" t="s">
        <v>4663</v>
      </c>
      <c r="F201" s="161" t="s">
        <v>4160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4608</v>
      </c>
      <c r="B202" s="151" t="s">
        <v>4655</v>
      </c>
      <c r="C202" s="152" t="s">
        <v>4664</v>
      </c>
      <c r="D202" s="155" t="s">
        <v>4665</v>
      </c>
      <c r="E202" s="158" t="s">
        <v>4666</v>
      </c>
      <c r="F202" s="161" t="s">
        <v>4160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4608</v>
      </c>
      <c r="B203" s="151" t="s">
        <v>4655</v>
      </c>
      <c r="C203" s="152" t="s">
        <v>4667</v>
      </c>
      <c r="D203" s="155" t="s">
        <v>4668</v>
      </c>
      <c r="E203" s="158" t="s">
        <v>4669</v>
      </c>
      <c r="F203" s="161" t="s">
        <v>4160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4608</v>
      </c>
      <c r="B204" s="151" t="s">
        <v>4655</v>
      </c>
      <c r="C204" s="152" t="s">
        <v>4670</v>
      </c>
      <c r="D204" s="155" t="s">
        <v>4671</v>
      </c>
      <c r="E204" s="158" t="s">
        <v>4672</v>
      </c>
      <c r="F204" s="161" t="s">
        <v>4160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4608</v>
      </c>
      <c r="B205" s="150" t="s">
        <v>4673</v>
      </c>
      <c r="C205" s="148" t="s">
        <v>4674</v>
      </c>
      <c r="D205" s="154" t="s">
        <v>4675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4608</v>
      </c>
      <c r="B206" s="151" t="s">
        <v>4673</v>
      </c>
      <c r="C206" s="152" t="s">
        <v>4676</v>
      </c>
      <c r="D206" s="155" t="s">
        <v>4677</v>
      </c>
      <c r="E206" s="158" t="s">
        <v>4678</v>
      </c>
      <c r="F206" s="161" t="s">
        <v>4164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4608</v>
      </c>
      <c r="B207" s="151" t="s">
        <v>4673</v>
      </c>
      <c r="C207" s="152" t="s">
        <v>4679</v>
      </c>
      <c r="D207" s="155" t="s">
        <v>4680</v>
      </c>
      <c r="E207" s="158" t="s">
        <v>4681</v>
      </c>
      <c r="F207" s="161" t="s">
        <v>4164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4608</v>
      </c>
      <c r="B208" s="151" t="s">
        <v>4673</v>
      </c>
      <c r="C208" s="152" t="s">
        <v>4682</v>
      </c>
      <c r="D208" s="155" t="s">
        <v>4683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4608</v>
      </c>
      <c r="B209" s="150" t="s">
        <v>4684</v>
      </c>
      <c r="C209" s="148" t="s">
        <v>4685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4608</v>
      </c>
      <c r="B210" s="151" t="s">
        <v>4684</v>
      </c>
      <c r="C210" s="152" t="s">
        <v>4686</v>
      </c>
      <c r="D210" s="155" t="s">
        <v>4687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4688</v>
      </c>
      <c r="B211" s="149" t="s">
        <v>25</v>
      </c>
      <c r="C211" s="147" t="s">
        <v>4689</v>
      </c>
      <c r="D211" s="153" t="s">
        <v>4690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4688</v>
      </c>
      <c r="B212" s="150" t="s">
        <v>4691</v>
      </c>
      <c r="C212" s="148" t="s">
        <v>4692</v>
      </c>
      <c r="D212" s="154" t="s">
        <v>4693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4688</v>
      </c>
      <c r="B213" s="151" t="s">
        <v>4691</v>
      </c>
      <c r="C213" s="152" t="s">
        <v>4694</v>
      </c>
      <c r="D213" s="155" t="s">
        <v>4695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4688</v>
      </c>
      <c r="B214" s="151" t="s">
        <v>4691</v>
      </c>
      <c r="C214" s="152" t="s">
        <v>4696</v>
      </c>
      <c r="D214" s="155" t="s">
        <v>4697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4688</v>
      </c>
      <c r="B215" s="151" t="s">
        <v>4691</v>
      </c>
      <c r="C215" s="152" t="s">
        <v>4698</v>
      </c>
      <c r="D215" s="155" t="s">
        <v>4699</v>
      </c>
      <c r="E215" s="158" t="s">
        <v>4700</v>
      </c>
      <c r="F215" s="161" t="s">
        <v>4164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4688</v>
      </c>
      <c r="B216" s="151" t="s">
        <v>4691</v>
      </c>
      <c r="C216" s="152" t="s">
        <v>4701</v>
      </c>
      <c r="D216" s="155" t="s">
        <v>4702</v>
      </c>
      <c r="E216" s="158" t="s">
        <v>4703</v>
      </c>
      <c r="F216" s="161" t="s">
        <v>4160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4688</v>
      </c>
      <c r="B217" s="150" t="s">
        <v>4649</v>
      </c>
      <c r="C217" s="148" t="s">
        <v>4704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4688</v>
      </c>
      <c r="B218" s="151" t="s">
        <v>4649</v>
      </c>
      <c r="C218" s="152" t="s">
        <v>4705</v>
      </c>
      <c r="D218" s="155" t="s">
        <v>4706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4688</v>
      </c>
      <c r="B219" s="151" t="s">
        <v>4649</v>
      </c>
      <c r="C219" s="152" t="s">
        <v>4707</v>
      </c>
      <c r="D219" s="155" t="s">
        <v>4708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4688</v>
      </c>
      <c r="B220" s="150" t="s">
        <v>4709</v>
      </c>
      <c r="C220" s="148" t="s">
        <v>4710</v>
      </c>
      <c r="D220" s="154" t="s">
        <v>4711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4688</v>
      </c>
      <c r="B221" s="151" t="s">
        <v>4709</v>
      </c>
      <c r="C221" s="152" t="s">
        <v>4712</v>
      </c>
      <c r="D221" s="155" t="s">
        <v>4713</v>
      </c>
      <c r="E221" s="158" t="s">
        <v>4714</v>
      </c>
      <c r="F221" s="161" t="s">
        <v>4160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4688</v>
      </c>
      <c r="B222" s="151" t="s">
        <v>4709</v>
      </c>
      <c r="C222" s="152" t="s">
        <v>4715</v>
      </c>
      <c r="D222" s="155" t="s">
        <v>4716</v>
      </c>
      <c r="E222" s="158" t="s">
        <v>4717</v>
      </c>
      <c r="F222" s="161" t="s">
        <v>4160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4688</v>
      </c>
      <c r="B223" s="151" t="s">
        <v>4709</v>
      </c>
      <c r="C223" s="152" t="s">
        <v>4718</v>
      </c>
      <c r="D223" s="155" t="s">
        <v>4719</v>
      </c>
      <c r="E223" s="158" t="s">
        <v>4720</v>
      </c>
      <c r="F223" s="161" t="s">
        <v>4160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4688</v>
      </c>
      <c r="B224" s="151" t="s">
        <v>4709</v>
      </c>
      <c r="C224" s="152" t="s">
        <v>4721</v>
      </c>
      <c r="D224" s="155" t="s">
        <v>4722</v>
      </c>
      <c r="E224" s="158" t="s">
        <v>4723</v>
      </c>
      <c r="F224" s="161" t="s">
        <v>4160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4688</v>
      </c>
      <c r="B225" s="151" t="s">
        <v>4709</v>
      </c>
      <c r="C225" s="152" t="s">
        <v>4724</v>
      </c>
      <c r="D225" s="155" t="s">
        <v>4725</v>
      </c>
      <c r="E225" s="158" t="s">
        <v>4726</v>
      </c>
      <c r="F225" s="161" t="s">
        <v>4160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4688</v>
      </c>
      <c r="B226" s="168" t="s">
        <v>4709</v>
      </c>
      <c r="C226" s="169" t="s">
        <v>4727</v>
      </c>
      <c r="D226" s="170" t="s">
        <v>4728</v>
      </c>
      <c r="E226" s="171" t="s">
        <v>4729</v>
      </c>
      <c r="F226" s="172" t="s">
        <v>4160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2267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IFERROR(INDEX('Recommendations'!$I$2:$I$343, MATCH(H2,'Recommendations'!$B$2:$B$343,0))="Implemented", FALSE))</xm:f>
            <x14:dxf>
              <font>
                <color rgb="FF000000"/>
              </font>
              <fill>
                <patternFill>
                  <bgColor rgb="FF3C7D22"/>
                </patternFill>
              </fill>
            </x14:dxf>
          </x14:cfRule>
          <x14:cfRule type="expression" priority="2" id="{00000000-000E-0000-0700-000002000000}">
            <xm:f>AND(H2&lt;&gt;"", IFERROR(INDEX('Recommendations'!$I$2:$I$343, MATCH(H2,'Recommendations'!$B$2:$B$343,0))="Compensated", FALSE))</xm:f>
            <x14:dxf>
              <font>
                <color rgb="FF000000"/>
              </font>
              <fill>
                <patternFill>
                  <bgColor rgb="FFC6E0B4"/>
                </patternFill>
              </fill>
            </x14:dxf>
          </x14:cfRule>
          <x14:cfRule type="expression" priority="3" id="{00000000-000E-0000-0700-000003000000}">
            <xm:f>AND(H2&lt;&gt;"", IFERROR(INDEX('Recommendations'!$I$2:$I$343, MATCH(H2,'Recommendations'!$B$2:$B$343,0))="Testing", FALSE))</xm:f>
            <x14:dxf>
              <font>
                <color rgb="FF000000"/>
              </font>
              <fill>
                <patternFill>
                  <bgColor rgb="FFFFC000"/>
                </patternFill>
              </fill>
            </x14:dxf>
          </x14:cfRule>
          <x14:cfRule type="expression" priority="4" id="{00000000-000E-0000-0700-000004000000}">
            <xm:f>AND(H2&lt;&gt;"", IFERROR(INDEX('Recommendations'!$I$2:$I$343, MATCH(H2,'Recommendations'!$B$2:$B$343,0))="Failed", FALSE))</xm:f>
            <x14:dxf>
              <font>
                <color rgb="FF000000"/>
              </font>
              <fill>
                <patternFill>
                  <bgColor rgb="FFD82891"/>
                </patternFill>
              </fill>
            </x14:dxf>
          </x14:cfRule>
          <x14:cfRule type="expression" priority="5" id="{00000000-000E-0000-0700-000005000000}">
            <xm:f>AND(H2&lt;&gt;"", IFERROR(INDEX('Recommendations'!$I$2:$I$343, MATCH(H2,'Recommendations'!$B$2:$B$343,0))="Risk Accepted", FALSE))</xm:f>
            <x14:dxf>
              <font>
                <color rgb="FF000000"/>
              </font>
              <fill>
                <patternFill>
                  <bgColor rgb="FFD9D9D9"/>
                </patternFill>
              </fill>
            </x14:dxf>
          </x14:cfRule>
          <x14:cfRule type="expression" priority="6" id="{00000000-000E-0000-0700-000006000000}">
            <xm:f>AND(H2&lt;&gt;"", IFERROR(INDEX('Recommendations'!$I$2:$I$343, MATCH(H2,'Recommendations'!$B$2:$B$343,0))="N/A",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4147</v>
      </c>
      <c r="B1" s="207" t="s">
        <v>4730</v>
      </c>
      <c r="C1" s="207" t="s">
        <v>4731</v>
      </c>
      <c r="D1" s="207" t="s">
        <v>4732</v>
      </c>
      <c r="E1" s="207" t="s">
        <v>3456</v>
      </c>
      <c r="F1" s="207" t="s">
        <v>2519</v>
      </c>
      <c r="G1" s="207" t="s">
        <v>2520</v>
      </c>
      <c r="H1" s="207" t="s">
        <v>2521</v>
      </c>
      <c r="I1" s="207" t="s">
        <v>2522</v>
      </c>
      <c r="J1" s="207" t="s">
        <v>2523</v>
      </c>
      <c r="K1" s="207" t="s">
        <v>2524</v>
      </c>
      <c r="L1" s="207" t="s">
        <v>2525</v>
      </c>
      <c r="M1" s="207" t="s">
        <v>2526</v>
      </c>
      <c r="N1" s="207" t="s">
        <v>2527</v>
      </c>
      <c r="O1" s="207" t="s">
        <v>2528</v>
      </c>
      <c r="P1" s="207" t="s">
        <v>2529</v>
      </c>
      <c r="Q1" s="207" t="s">
        <v>2530</v>
      </c>
      <c r="R1" s="207" t="s">
        <v>2531</v>
      </c>
      <c r="S1" s="207" t="s">
        <v>2532</v>
      </c>
      <c r="T1" s="207" t="s">
        <v>2533</v>
      </c>
      <c r="U1" s="207" t="s">
        <v>2534</v>
      </c>
      <c r="V1" s="207" t="s">
        <v>2535</v>
      </c>
      <c r="W1" s="207" t="s">
        <v>2536</v>
      </c>
      <c r="X1" s="207" t="s">
        <v>2537</v>
      </c>
      <c r="Y1" s="207" t="s">
        <v>2538</v>
      </c>
      <c r="Z1" s="207" t="s">
        <v>2539</v>
      </c>
      <c r="AA1" s="207" t="s">
        <v>2540</v>
      </c>
      <c r="AB1" s="207" t="s">
        <v>2541</v>
      </c>
      <c r="AC1" s="207" t="s">
        <v>2542</v>
      </c>
      <c r="AD1" s="207" t="s">
        <v>2543</v>
      </c>
      <c r="AE1" s="207" t="s">
        <v>2544</v>
      </c>
      <c r="AF1" s="207" t="s">
        <v>2545</v>
      </c>
      <c r="AG1" s="207" t="s">
        <v>2546</v>
      </c>
      <c r="AH1" s="207" t="s">
        <v>2547</v>
      </c>
      <c r="AI1" s="207" t="s">
        <v>2548</v>
      </c>
      <c r="AJ1" s="207" t="s">
        <v>2549</v>
      </c>
      <c r="AK1" s="207" t="s">
        <v>2550</v>
      </c>
      <c r="AL1" s="207" t="s">
        <v>2551</v>
      </c>
      <c r="AM1" s="207" t="s">
        <v>2552</v>
      </c>
      <c r="AN1" s="207" t="s">
        <v>2553</v>
      </c>
      <c r="AO1" s="207" t="s">
        <v>2554</v>
      </c>
      <c r="AP1" s="207" t="s">
        <v>2555</v>
      </c>
      <c r="AQ1" s="207" t="s">
        <v>2556</v>
      </c>
      <c r="AR1" s="207" t="s">
        <v>2557</v>
      </c>
      <c r="AS1" s="207" t="s">
        <v>2558</v>
      </c>
      <c r="AT1" s="208" t="s">
        <v>2559</v>
      </c>
    </row>
    <row r="2" spans="1:46" ht="60" customHeight="1" outlineLevel="1" x14ac:dyDescent="0.35">
      <c r="A2" s="200" t="s">
        <v>2360</v>
      </c>
      <c r="B2" s="186" t="s">
        <v>4733</v>
      </c>
      <c r="C2" s="186"/>
      <c r="D2" s="189" t="s">
        <v>4734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2360</v>
      </c>
      <c r="B3" s="187" t="s">
        <v>4733</v>
      </c>
      <c r="C3" s="188" t="s">
        <v>4735</v>
      </c>
      <c r="D3" s="190" t="s">
        <v>4736</v>
      </c>
      <c r="E3" s="190" t="s">
        <v>4737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2360</v>
      </c>
      <c r="B4" s="187" t="s">
        <v>4733</v>
      </c>
      <c r="C4" s="188" t="s">
        <v>4738</v>
      </c>
      <c r="D4" s="190" t="s">
        <v>4739</v>
      </c>
      <c r="E4" s="190" t="s">
        <v>4740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2360</v>
      </c>
      <c r="B5" s="187" t="s">
        <v>4733</v>
      </c>
      <c r="C5" s="188" t="s">
        <v>4741</v>
      </c>
      <c r="D5" s="190" t="s">
        <v>4742</v>
      </c>
      <c r="E5" s="190" t="s">
        <v>4743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2360</v>
      </c>
      <c r="B6" s="187" t="s">
        <v>4733</v>
      </c>
      <c r="C6" s="188" t="s">
        <v>4744</v>
      </c>
      <c r="D6" s="190" t="s">
        <v>4745</v>
      </c>
      <c r="E6" s="190" t="s">
        <v>4746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2360</v>
      </c>
      <c r="B7" s="187" t="s">
        <v>4733</v>
      </c>
      <c r="C7" s="188" t="s">
        <v>4747</v>
      </c>
      <c r="D7" s="190" t="s">
        <v>4748</v>
      </c>
      <c r="E7" s="190" t="s">
        <v>4749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2360</v>
      </c>
      <c r="B8" s="187" t="s">
        <v>4733</v>
      </c>
      <c r="C8" s="188" t="s">
        <v>4750</v>
      </c>
      <c r="D8" s="190" t="s">
        <v>4751</v>
      </c>
      <c r="E8" s="190" t="s">
        <v>4752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2360</v>
      </c>
      <c r="B9" s="187" t="s">
        <v>4733</v>
      </c>
      <c r="C9" s="188" t="s">
        <v>4753</v>
      </c>
      <c r="D9" s="190" t="s">
        <v>4754</v>
      </c>
      <c r="E9" s="190" t="s">
        <v>4755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2360</v>
      </c>
      <c r="B10" s="187" t="s">
        <v>4733</v>
      </c>
      <c r="C10" s="188" t="s">
        <v>4756</v>
      </c>
      <c r="D10" s="190" t="s">
        <v>4757</v>
      </c>
      <c r="E10" s="190" t="s">
        <v>4758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2360</v>
      </c>
      <c r="B11" s="187" t="s">
        <v>4733</v>
      </c>
      <c r="C11" s="188" t="s">
        <v>4759</v>
      </c>
      <c r="D11" s="190" t="s">
        <v>4760</v>
      </c>
      <c r="E11" s="190" t="s">
        <v>4761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2360</v>
      </c>
      <c r="B12" s="187" t="s">
        <v>4733</v>
      </c>
      <c r="C12" s="188" t="s">
        <v>4762</v>
      </c>
      <c r="D12" s="190" t="s">
        <v>4763</v>
      </c>
      <c r="E12" s="190" t="s">
        <v>4764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2360</v>
      </c>
      <c r="B13" s="187" t="s">
        <v>4733</v>
      </c>
      <c r="C13" s="188" t="s">
        <v>4765</v>
      </c>
      <c r="D13" s="190" t="s">
        <v>4766</v>
      </c>
      <c r="E13" s="190" t="s">
        <v>4767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2360</v>
      </c>
      <c r="B14" s="187" t="s">
        <v>4733</v>
      </c>
      <c r="C14" s="188" t="s">
        <v>4768</v>
      </c>
      <c r="D14" s="190" t="s">
        <v>4769</v>
      </c>
      <c r="E14" s="190" t="s">
        <v>4770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2360</v>
      </c>
      <c r="B15" s="187" t="s">
        <v>4733</v>
      </c>
      <c r="C15" s="188" t="s">
        <v>4771</v>
      </c>
      <c r="D15" s="190" t="s">
        <v>4772</v>
      </c>
      <c r="E15" s="190" t="s">
        <v>4773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2360</v>
      </c>
      <c r="B16" s="187" t="s">
        <v>4733</v>
      </c>
      <c r="C16" s="188" t="s">
        <v>4774</v>
      </c>
      <c r="D16" s="190" t="s">
        <v>4775</v>
      </c>
      <c r="E16" s="190" t="s">
        <v>4776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2360</v>
      </c>
      <c r="B17" s="187" t="s">
        <v>4733</v>
      </c>
      <c r="C17" s="188" t="s">
        <v>4777</v>
      </c>
      <c r="D17" s="190" t="s">
        <v>4778</v>
      </c>
      <c r="E17" s="190" t="s">
        <v>4779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2360</v>
      </c>
      <c r="B18" s="187" t="s">
        <v>4733</v>
      </c>
      <c r="C18" s="188" t="s">
        <v>4780</v>
      </c>
      <c r="D18" s="190" t="s">
        <v>4781</v>
      </c>
      <c r="E18" s="190" t="s">
        <v>4782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2360</v>
      </c>
      <c r="B19" s="186" t="s">
        <v>4783</v>
      </c>
      <c r="C19" s="186"/>
      <c r="D19" s="189" t="s">
        <v>4784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2360</v>
      </c>
      <c r="B20" s="187" t="s">
        <v>4783</v>
      </c>
      <c r="C20" s="188" t="s">
        <v>4785</v>
      </c>
      <c r="D20" s="190" t="s">
        <v>4786</v>
      </c>
      <c r="E20" s="190" t="s">
        <v>4787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2360</v>
      </c>
      <c r="B21" s="187" t="s">
        <v>4783</v>
      </c>
      <c r="C21" s="188" t="s">
        <v>4788</v>
      </c>
      <c r="D21" s="190" t="s">
        <v>4789</v>
      </c>
      <c r="E21" s="190" t="s">
        <v>4790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2360</v>
      </c>
      <c r="B22" s="187" t="s">
        <v>4783</v>
      </c>
      <c r="C22" s="188" t="s">
        <v>4791</v>
      </c>
      <c r="D22" s="190" t="s">
        <v>4792</v>
      </c>
      <c r="E22" s="190" t="s">
        <v>4793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2360</v>
      </c>
      <c r="B23" s="187" t="s">
        <v>4783</v>
      </c>
      <c r="C23" s="188" t="s">
        <v>4794</v>
      </c>
      <c r="D23" s="190" t="s">
        <v>4795</v>
      </c>
      <c r="E23" s="190" t="s">
        <v>4796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2360</v>
      </c>
      <c r="B24" s="187" t="s">
        <v>4783</v>
      </c>
      <c r="C24" s="188" t="s">
        <v>4797</v>
      </c>
      <c r="D24" s="190" t="s">
        <v>4798</v>
      </c>
      <c r="E24" s="190" t="s">
        <v>4799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2360</v>
      </c>
      <c r="B25" s="187" t="s">
        <v>4783</v>
      </c>
      <c r="C25" s="188" t="s">
        <v>4800</v>
      </c>
      <c r="D25" s="190" t="s">
        <v>4801</v>
      </c>
      <c r="E25" s="190" t="s">
        <v>4802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2360</v>
      </c>
      <c r="B26" s="187" t="s">
        <v>4783</v>
      </c>
      <c r="C26" s="188" t="s">
        <v>4803</v>
      </c>
      <c r="D26" s="190" t="s">
        <v>4804</v>
      </c>
      <c r="E26" s="190" t="s">
        <v>4805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2360</v>
      </c>
      <c r="B27" s="187" t="s">
        <v>4783</v>
      </c>
      <c r="C27" s="188" t="s">
        <v>4806</v>
      </c>
      <c r="D27" s="190" t="s">
        <v>4807</v>
      </c>
      <c r="E27" s="190" t="s">
        <v>4808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2360</v>
      </c>
      <c r="B28" s="187" t="s">
        <v>4783</v>
      </c>
      <c r="C28" s="188" t="s">
        <v>4809</v>
      </c>
      <c r="D28" s="190" t="s">
        <v>4810</v>
      </c>
      <c r="E28" s="190" t="s">
        <v>4811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2360</v>
      </c>
      <c r="B29" s="187" t="s">
        <v>4783</v>
      </c>
      <c r="C29" s="188" t="s">
        <v>4812</v>
      </c>
      <c r="D29" s="190" t="s">
        <v>4813</v>
      </c>
      <c r="E29" s="190" t="s">
        <v>4814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2360</v>
      </c>
      <c r="B30" s="187" t="s">
        <v>4783</v>
      </c>
      <c r="C30" s="188" t="s">
        <v>4815</v>
      </c>
      <c r="D30" s="190" t="s">
        <v>4816</v>
      </c>
      <c r="E30" s="190" t="s">
        <v>4817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2360</v>
      </c>
      <c r="B31" s="187" t="s">
        <v>4783</v>
      </c>
      <c r="C31" s="188" t="s">
        <v>4818</v>
      </c>
      <c r="D31" s="190" t="s">
        <v>4819</v>
      </c>
      <c r="E31" s="190" t="s">
        <v>4820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4821</v>
      </c>
      <c r="B32" s="186"/>
      <c r="C32" s="186"/>
      <c r="D32" s="189" t="s">
        <v>4822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4821</v>
      </c>
      <c r="B33" s="187"/>
      <c r="C33" s="188" t="s">
        <v>4823</v>
      </c>
      <c r="D33" s="190" t="s">
        <v>4824</v>
      </c>
      <c r="E33" s="190" t="s">
        <v>4825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4821</v>
      </c>
      <c r="B34" s="187"/>
      <c r="C34" s="188" t="s">
        <v>4826</v>
      </c>
      <c r="D34" s="190" t="s">
        <v>4827</v>
      </c>
      <c r="E34" s="190" t="s">
        <v>4828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4821</v>
      </c>
      <c r="B35" s="187"/>
      <c r="C35" s="188" t="s">
        <v>4829</v>
      </c>
      <c r="D35" s="190" t="s">
        <v>4830</v>
      </c>
      <c r="E35" s="190" t="s">
        <v>4831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4821</v>
      </c>
      <c r="B36" s="186" t="s">
        <v>4832</v>
      </c>
      <c r="C36" s="186"/>
      <c r="D36" s="189" t="s">
        <v>4833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4821</v>
      </c>
      <c r="B37" s="187" t="s">
        <v>4832</v>
      </c>
      <c r="C37" s="188" t="s">
        <v>4834</v>
      </c>
      <c r="D37" s="190" t="s">
        <v>4835</v>
      </c>
      <c r="E37" s="190" t="s">
        <v>4836</v>
      </c>
      <c r="F37" s="192">
        <f>IF(COUNTIF(G37:AT37,"&lt;&gt;")=0,"",SUMPRODUCT(((Recommendations[ImplStatus]="Implemented")+(Recommendations[ImplStatus]="Compensated"))*ISNUMBER(MATCH(Recommendations[Id],G37:AT37,0)))/COUNTIF(G37:AT37,"&lt;&gt;"))</f>
        <v>0</v>
      </c>
      <c r="G37" s="194" t="s">
        <v>653</v>
      </c>
      <c r="H37" s="194" t="s">
        <v>701</v>
      </c>
      <c r="I37" s="194" t="s">
        <v>1083</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4821</v>
      </c>
      <c r="B38" s="187" t="s">
        <v>4832</v>
      </c>
      <c r="C38" s="188" t="s">
        <v>4837</v>
      </c>
      <c r="D38" s="190" t="s">
        <v>4838</v>
      </c>
      <c r="E38" s="190" t="s">
        <v>4839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4821</v>
      </c>
      <c r="B39" s="187" t="s">
        <v>4832</v>
      </c>
      <c r="C39" s="188" t="s">
        <v>4840</v>
      </c>
      <c r="D39" s="190" t="s">
        <v>4841</v>
      </c>
      <c r="E39" s="190" t="s">
        <v>4842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4821</v>
      </c>
      <c r="B40" s="187" t="s">
        <v>4832</v>
      </c>
      <c r="C40" s="188" t="s">
        <v>4843</v>
      </c>
      <c r="D40" s="190" t="s">
        <v>4844</v>
      </c>
      <c r="E40" s="190" t="s">
        <v>4845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4821</v>
      </c>
      <c r="B41" s="187" t="s">
        <v>4832</v>
      </c>
      <c r="C41" s="188" t="s">
        <v>4846</v>
      </c>
      <c r="D41" s="190" t="s">
        <v>4847</v>
      </c>
      <c r="E41" s="190" t="s">
        <v>4848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4821</v>
      </c>
      <c r="B42" s="187" t="s">
        <v>4832</v>
      </c>
      <c r="C42" s="188" t="s">
        <v>4849</v>
      </c>
      <c r="D42" s="190" t="s">
        <v>4850</v>
      </c>
      <c r="E42" s="190" t="s">
        <v>4851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4821</v>
      </c>
      <c r="B43" s="187" t="s">
        <v>4832</v>
      </c>
      <c r="C43" s="188" t="s">
        <v>4852</v>
      </c>
      <c r="D43" s="190" t="s">
        <v>4853</v>
      </c>
      <c r="E43" s="190" t="s">
        <v>4854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4821</v>
      </c>
      <c r="B44" s="187" t="s">
        <v>4832</v>
      </c>
      <c r="C44" s="188" t="s">
        <v>4855</v>
      </c>
      <c r="D44" s="190" t="s">
        <v>4856</v>
      </c>
      <c r="E44" s="190" t="s">
        <v>4857</v>
      </c>
      <c r="F44" s="192">
        <f>IF(COUNTIF(G44:AT44,"&lt;&gt;")=0,"",SUMPRODUCT(((Recommendations[ImplStatus]="Implemented")+(Recommendations[ImplStatus]="Compensated"))*ISNUMBER(MATCH(Recommendations[Id],G44:AT44,0)))/COUNTIF(G44:AT44,"&lt;&gt;"))</f>
        <v>0</v>
      </c>
      <c r="G44" s="194" t="s">
        <v>716</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4821</v>
      </c>
      <c r="B45" s="187" t="s">
        <v>4832</v>
      </c>
      <c r="C45" s="188" t="s">
        <v>4858</v>
      </c>
      <c r="D45" s="190" t="s">
        <v>4859</v>
      </c>
      <c r="E45" s="190" t="s">
        <v>4860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4821</v>
      </c>
      <c r="B46" s="187" t="s">
        <v>4832</v>
      </c>
      <c r="C46" s="188" t="s">
        <v>4861</v>
      </c>
      <c r="D46" s="190" t="s">
        <v>4862</v>
      </c>
      <c r="E46" s="190" t="s">
        <v>4863</v>
      </c>
      <c r="F46" s="192">
        <f>IF(COUNTIF(G46:AT46,"&lt;&gt;")=0,"",SUMPRODUCT(((Recommendations[ImplStatus]="Implemented")+(Recommendations[ImplStatus]="Compensated"))*ISNUMBER(MATCH(Recommendations[Id],G46:AT46,0)))/COUNTIF(G46:AT46,"&lt;&gt;"))</f>
        <v>0</v>
      </c>
      <c r="G46" s="194" t="s">
        <v>659</v>
      </c>
      <c r="H46" s="194" t="s">
        <v>706</v>
      </c>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4821</v>
      </c>
      <c r="B47" s="187" t="s">
        <v>4832</v>
      </c>
      <c r="C47" s="188" t="s">
        <v>4864</v>
      </c>
      <c r="D47" s="190" t="s">
        <v>4865</v>
      </c>
      <c r="E47" s="190" t="s">
        <v>4866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4821</v>
      </c>
      <c r="B48" s="187" t="s">
        <v>4832</v>
      </c>
      <c r="C48" s="188" t="s">
        <v>4867</v>
      </c>
      <c r="D48" s="190" t="s">
        <v>4868</v>
      </c>
      <c r="E48" s="190" t="s">
        <v>4869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4821</v>
      </c>
      <c r="B49" s="187" t="s">
        <v>4832</v>
      </c>
      <c r="C49" s="188" t="s">
        <v>4870</v>
      </c>
      <c r="D49" s="190" t="s">
        <v>4871</v>
      </c>
      <c r="E49" s="190" t="s">
        <v>4872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4821</v>
      </c>
      <c r="B50" s="187" t="s">
        <v>4832</v>
      </c>
      <c r="C50" s="188" t="s">
        <v>4873</v>
      </c>
      <c r="D50" s="190" t="s">
        <v>4874</v>
      </c>
      <c r="E50" s="190" t="s">
        <v>4875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4821</v>
      </c>
      <c r="B51" s="186" t="s">
        <v>4876</v>
      </c>
      <c r="C51" s="186"/>
      <c r="D51" s="189" t="s">
        <v>4877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4821</v>
      </c>
      <c r="B52" s="187" t="s">
        <v>4876</v>
      </c>
      <c r="C52" s="188" t="s">
        <v>4878</v>
      </c>
      <c r="D52" s="190" t="s">
        <v>4879</v>
      </c>
      <c r="E52" s="190" t="s">
        <v>4880</v>
      </c>
      <c r="F52" s="192">
        <f>IF(COUNTIF(G52:AT52,"&lt;&gt;")=0,"",SUMPRODUCT(((Recommendations[ImplStatus]="Implemented")+(Recommendations[ImplStatus]="Compensated"))*ISNUMBER(MATCH(Recommendations[Id],G52:AT52,0)))/COUNTIF(G52:AT52,"&lt;&gt;"))</f>
        <v>0</v>
      </c>
      <c r="G52" s="194" t="s">
        <v>311</v>
      </c>
      <c r="H52" s="194" t="s">
        <v>645</v>
      </c>
      <c r="I52" s="194" t="s">
        <v>919</v>
      </c>
      <c r="J52" s="194" t="s">
        <v>925</v>
      </c>
      <c r="K52" s="194" t="s">
        <v>1137</v>
      </c>
      <c r="L52" s="194" t="s">
        <v>2015</v>
      </c>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4821</v>
      </c>
      <c r="B53" s="187" t="s">
        <v>4876</v>
      </c>
      <c r="C53" s="188" t="s">
        <v>4881</v>
      </c>
      <c r="D53" s="190" t="s">
        <v>4882</v>
      </c>
      <c r="E53" s="190" t="s">
        <v>4883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4821</v>
      </c>
      <c r="B54" s="187" t="s">
        <v>4876</v>
      </c>
      <c r="C54" s="188" t="s">
        <v>4884</v>
      </c>
      <c r="D54" s="190" t="s">
        <v>4885</v>
      </c>
      <c r="E54" s="190" t="s">
        <v>4886</v>
      </c>
      <c r="F54" s="192">
        <f>IF(COUNTIF(G54:AT54,"&lt;&gt;")=0,"",SUMPRODUCT(((Recommendations[ImplStatus]="Implemented")+(Recommendations[ImplStatus]="Compensated"))*ISNUMBER(MATCH(Recommendations[Id],G54:AT54,0)))/COUNTIF(G54:AT54,"&lt;&gt;"))</f>
        <v>0</v>
      </c>
      <c r="G54" s="194" t="s">
        <v>281</v>
      </c>
      <c r="H54" s="194" t="s">
        <v>1046</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4821</v>
      </c>
      <c r="B55" s="187" t="s">
        <v>4876</v>
      </c>
      <c r="C55" s="188" t="s">
        <v>4887</v>
      </c>
      <c r="D55" s="190" t="s">
        <v>4888</v>
      </c>
      <c r="E55" s="190" t="s">
        <v>4889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4821</v>
      </c>
      <c r="B56" s="187" t="s">
        <v>4876</v>
      </c>
      <c r="C56" s="188" t="s">
        <v>4890</v>
      </c>
      <c r="D56" s="190" t="s">
        <v>4891</v>
      </c>
      <c r="E56" s="190" t="s">
        <v>4892</v>
      </c>
      <c r="F56" s="192">
        <f>IF(COUNTIF(G56:AT56,"&lt;&gt;")=0,"",SUMPRODUCT(((Recommendations[ImplStatus]="Implemented")+(Recommendations[ImplStatus]="Compensated"))*ISNUMBER(MATCH(Recommendations[Id],G56:AT56,0)))/COUNTIF(G56:AT56,"&lt;&gt;"))</f>
        <v>0</v>
      </c>
      <c r="G56" s="194" t="s">
        <v>1929</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4821</v>
      </c>
      <c r="B57" s="187" t="s">
        <v>4876</v>
      </c>
      <c r="C57" s="188" t="s">
        <v>4893</v>
      </c>
      <c r="D57" s="190" t="s">
        <v>4894</v>
      </c>
      <c r="E57" s="190" t="s">
        <v>4895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4821</v>
      </c>
      <c r="B58" s="187" t="s">
        <v>4876</v>
      </c>
      <c r="C58" s="188" t="s">
        <v>4896</v>
      </c>
      <c r="D58" s="190" t="s">
        <v>4897</v>
      </c>
      <c r="E58" s="190" t="s">
        <v>4898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4821</v>
      </c>
      <c r="B59" s="187" t="s">
        <v>4876</v>
      </c>
      <c r="C59" s="188" t="s">
        <v>4899</v>
      </c>
      <c r="D59" s="190" t="s">
        <v>4900</v>
      </c>
      <c r="E59" s="190" t="s">
        <v>4901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4821</v>
      </c>
      <c r="B60" s="187" t="s">
        <v>4902</v>
      </c>
      <c r="C60" s="188" t="s">
        <v>4903</v>
      </c>
      <c r="D60" s="190" t="s">
        <v>4904</v>
      </c>
      <c r="E60" s="190" t="s">
        <v>4905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4821</v>
      </c>
      <c r="B61" s="187" t="s">
        <v>4902</v>
      </c>
      <c r="C61" s="188" t="s">
        <v>4906</v>
      </c>
      <c r="D61" s="190" t="s">
        <v>4907</v>
      </c>
      <c r="E61" s="190" t="s">
        <v>4908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4821</v>
      </c>
      <c r="B62" s="186" t="s">
        <v>4909</v>
      </c>
      <c r="C62" s="186"/>
      <c r="D62" s="189" t="s">
        <v>4910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4821</v>
      </c>
      <c r="B63" s="187" t="s">
        <v>4909</v>
      </c>
      <c r="C63" s="188" t="s">
        <v>4911</v>
      </c>
      <c r="D63" s="190" t="s">
        <v>4912</v>
      </c>
      <c r="E63" s="190" t="s">
        <v>4913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4821</v>
      </c>
      <c r="B64" s="187" t="s">
        <v>4909</v>
      </c>
      <c r="C64" s="188" t="s">
        <v>4914</v>
      </c>
      <c r="D64" s="190" t="s">
        <v>4915</v>
      </c>
      <c r="E64" s="190" t="s">
        <v>4916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4821</v>
      </c>
      <c r="B65" s="187" t="s">
        <v>4909</v>
      </c>
      <c r="C65" s="188" t="s">
        <v>4917</v>
      </c>
      <c r="D65" s="190" t="s">
        <v>4918</v>
      </c>
      <c r="E65" s="190" t="s">
        <v>4919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4821</v>
      </c>
      <c r="B66" s="187" t="s">
        <v>4909</v>
      </c>
      <c r="C66" s="188" t="s">
        <v>4920</v>
      </c>
      <c r="D66" s="190" t="s">
        <v>4921</v>
      </c>
      <c r="E66" s="190" t="s">
        <v>4922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4821</v>
      </c>
      <c r="B67" s="187" t="s">
        <v>4909</v>
      </c>
      <c r="C67" s="188" t="s">
        <v>4923</v>
      </c>
      <c r="D67" s="190" t="s">
        <v>4924</v>
      </c>
      <c r="E67" s="190" t="s">
        <v>4925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4821</v>
      </c>
      <c r="B68" s="187" t="s">
        <v>4909</v>
      </c>
      <c r="C68" s="188" t="s">
        <v>4926</v>
      </c>
      <c r="D68" s="190" t="s">
        <v>4927</v>
      </c>
      <c r="E68" s="190" t="s">
        <v>4928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4821</v>
      </c>
      <c r="B69" s="187" t="s">
        <v>4909</v>
      </c>
      <c r="C69" s="188" t="s">
        <v>4929</v>
      </c>
      <c r="D69" s="190" t="s">
        <v>4930</v>
      </c>
      <c r="E69" s="190" t="s">
        <v>4931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4821</v>
      </c>
      <c r="B70" s="187" t="s">
        <v>4909</v>
      </c>
      <c r="C70" s="188" t="s">
        <v>4932</v>
      </c>
      <c r="D70" s="190" t="s">
        <v>4933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4821</v>
      </c>
      <c r="B71" s="187" t="s">
        <v>4909</v>
      </c>
      <c r="C71" s="188" t="s">
        <v>4934</v>
      </c>
      <c r="D71" s="190" t="s">
        <v>4935</v>
      </c>
      <c r="E71" s="190" t="s">
        <v>4936</v>
      </c>
      <c r="F71" s="192">
        <f>IF(COUNTIF(G71:AT71,"&lt;&gt;")=0,"",SUMPRODUCT(((Recommendations[ImplStatus]="Implemented")+(Recommendations[ImplStatus]="Compensated"))*ISNUMBER(MATCH(Recommendations[Id],G71:AT71,0)))/COUNTIF(G71:AT71,"&lt;&gt;"))</f>
        <v>0</v>
      </c>
      <c r="G71" s="194" t="s">
        <v>2132</v>
      </c>
      <c r="H71" s="194" t="s">
        <v>2140</v>
      </c>
      <c r="I71" s="194" t="s">
        <v>2147</v>
      </c>
      <c r="J71" s="194" t="s">
        <v>2154</v>
      </c>
      <c r="K71" s="194" t="s">
        <v>2169</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4821</v>
      </c>
      <c r="B72" s="187" t="s">
        <v>4909</v>
      </c>
      <c r="C72" s="188" t="s">
        <v>4937</v>
      </c>
      <c r="D72" s="190" t="s">
        <v>4938</v>
      </c>
      <c r="E72" s="190" t="s">
        <v>4939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4821</v>
      </c>
      <c r="B73" s="187" t="s">
        <v>4909</v>
      </c>
      <c r="C73" s="188" t="s">
        <v>4940</v>
      </c>
      <c r="D73" s="190" t="s">
        <v>4941</v>
      </c>
      <c r="E73" s="190" t="s">
        <v>4942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4821</v>
      </c>
      <c r="B74" s="187" t="s">
        <v>4909</v>
      </c>
      <c r="C74" s="188" t="s">
        <v>4943</v>
      </c>
      <c r="D74" s="190" t="s">
        <v>4944</v>
      </c>
      <c r="E74" s="190" t="s">
        <v>4945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4821</v>
      </c>
      <c r="B75" s="187" t="s">
        <v>4909</v>
      </c>
      <c r="C75" s="188" t="s">
        <v>4946</v>
      </c>
      <c r="D75" s="190" t="s">
        <v>4947</v>
      </c>
      <c r="E75" s="190" t="s">
        <v>4948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4821</v>
      </c>
      <c r="B76" s="187" t="s">
        <v>4909</v>
      </c>
      <c r="C76" s="188" t="s">
        <v>4949</v>
      </c>
      <c r="D76" s="190" t="s">
        <v>4950</v>
      </c>
      <c r="E76" s="190" t="s">
        <v>4951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4821</v>
      </c>
      <c r="B77" s="187" t="s">
        <v>4909</v>
      </c>
      <c r="C77" s="188" t="s">
        <v>4952</v>
      </c>
      <c r="D77" s="190" t="s">
        <v>4953</v>
      </c>
      <c r="E77" s="190" t="s">
        <v>4954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4821</v>
      </c>
      <c r="B78" s="187" t="s">
        <v>4909</v>
      </c>
      <c r="C78" s="188" t="s">
        <v>4955</v>
      </c>
      <c r="D78" s="190" t="s">
        <v>4956</v>
      </c>
      <c r="E78" s="190" t="s">
        <v>4957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4821</v>
      </c>
      <c r="B79" s="186" t="s">
        <v>4909</v>
      </c>
      <c r="C79" s="186"/>
      <c r="D79" s="189" t="s">
        <v>4958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4959</v>
      </c>
      <c r="B80" s="187"/>
      <c r="C80" s="188" t="s">
        <v>4960</v>
      </c>
      <c r="D80" s="190" t="s">
        <v>4961</v>
      </c>
      <c r="E80" s="190" t="s">
        <v>4962</v>
      </c>
      <c r="F80" s="192">
        <f>IF(COUNTIF(G80:AT80,"&lt;&gt;")=0,"",SUMPRODUCT(((Recommendations[ImplStatus]="Implemented")+(Recommendations[ImplStatus]="Compensated"))*ISNUMBER(MATCH(Recommendations[Id],G80:AT80,0)))/COUNTIF(G80:AT80,"&lt;&gt;"))</f>
        <v>0</v>
      </c>
      <c r="G80" s="194" t="s">
        <v>318</v>
      </c>
      <c r="H80" s="194" t="s">
        <v>1427</v>
      </c>
      <c r="I80" s="194" t="s">
        <v>1435</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4959</v>
      </c>
      <c r="B81" s="187"/>
      <c r="C81" s="188" t="s">
        <v>4963</v>
      </c>
      <c r="D81" s="190" t="s">
        <v>4964</v>
      </c>
      <c r="E81" s="190" t="s">
        <v>4965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4959</v>
      </c>
      <c r="B82" s="187"/>
      <c r="C82" s="188" t="s">
        <v>4966</v>
      </c>
      <c r="D82" s="190" t="s">
        <v>4967</v>
      </c>
      <c r="E82" s="190" t="s">
        <v>4968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4959</v>
      </c>
      <c r="B83" s="187"/>
      <c r="C83" s="188" t="s">
        <v>4969</v>
      </c>
      <c r="D83" s="190" t="s">
        <v>4970</v>
      </c>
      <c r="E83" s="190" t="s">
        <v>4971</v>
      </c>
      <c r="F83" s="192">
        <f>IF(COUNTIF(G83:AT83,"&lt;&gt;")=0,"",SUMPRODUCT(((Recommendations[ImplStatus]="Implemented")+(Recommendations[ImplStatus]="Compensated"))*ISNUMBER(MATCH(Recommendations[Id],G83:AT83,0)))/COUNTIF(G83:AT83,"&lt;&gt;"))</f>
        <v>0</v>
      </c>
      <c r="G83" s="194" t="s">
        <v>129</v>
      </c>
      <c r="H83" s="194" t="s">
        <v>135</v>
      </c>
      <c r="I83" s="194" t="s">
        <v>220</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4959</v>
      </c>
      <c r="B84" s="186"/>
      <c r="C84" s="186"/>
      <c r="D84" s="189" t="s">
        <v>4972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4973</v>
      </c>
      <c r="B85" s="187"/>
      <c r="C85" s="188" t="s">
        <v>4974</v>
      </c>
      <c r="D85" s="190" t="s">
        <v>4975</v>
      </c>
      <c r="E85" s="190" t="s">
        <v>4976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4973</v>
      </c>
      <c r="B86" s="187"/>
      <c r="C86" s="188" t="s">
        <v>4977</v>
      </c>
      <c r="D86" s="190" t="s">
        <v>4978</v>
      </c>
      <c r="E86" s="190" t="s">
        <v>4979</v>
      </c>
      <c r="F86" s="192">
        <f>IF(COUNTIF(G86:AT86,"&lt;&gt;")=0,"",SUMPRODUCT(((Recommendations[ImplStatus]="Implemented")+(Recommendations[ImplStatus]="Compensated"))*ISNUMBER(MATCH(Recommendations[Id],G86:AT86,0)))/COUNTIF(G86:AT86,"&lt;&gt;"))</f>
        <v>0</v>
      </c>
      <c r="G86" s="194" t="s">
        <v>591</v>
      </c>
      <c r="H86" s="194" t="s">
        <v>598</v>
      </c>
      <c r="I86" s="194" t="s">
        <v>605</v>
      </c>
      <c r="J86" s="194" t="s">
        <v>625</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4973</v>
      </c>
      <c r="B87" s="187"/>
      <c r="C87" s="188" t="s">
        <v>4980</v>
      </c>
      <c r="D87" s="190" t="s">
        <v>4981</v>
      </c>
      <c r="E87" s="190" t="s">
        <v>4982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4973</v>
      </c>
      <c r="B88" s="187"/>
      <c r="C88" s="188" t="s">
        <v>4983</v>
      </c>
      <c r="D88" s="190" t="s">
        <v>4984</v>
      </c>
      <c r="E88" s="190" t="s">
        <v>4985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4973</v>
      </c>
      <c r="B89" s="187"/>
      <c r="C89" s="188" t="s">
        <v>4986</v>
      </c>
      <c r="D89" s="190" t="s">
        <v>4987</v>
      </c>
      <c r="E89" s="190" t="s">
        <v>4988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4973</v>
      </c>
      <c r="B90" s="186" t="s">
        <v>4989</v>
      </c>
      <c r="C90" s="186"/>
      <c r="D90" s="189" t="s">
        <v>4990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4973</v>
      </c>
      <c r="B91" s="187" t="s">
        <v>4989</v>
      </c>
      <c r="C91" s="188" t="s">
        <v>4991</v>
      </c>
      <c r="D91" s="190" t="s">
        <v>4992</v>
      </c>
      <c r="E91" s="190" t="s">
        <v>4993</v>
      </c>
      <c r="F91" s="192">
        <f>IF(COUNTIF(G91:AT91,"&lt;&gt;")=0,"",SUMPRODUCT(((Recommendations[ImplStatus]="Implemented")+(Recommendations[ImplStatus]="Compensated"))*ISNUMBER(MATCH(Recommendations[Id],G91:AT91,0)))/COUNTIF(G91:AT91,"&lt;&gt;"))</f>
        <v>0</v>
      </c>
      <c r="G91" s="194" t="s">
        <v>18</v>
      </c>
      <c r="H91" s="194" t="s">
        <v>31</v>
      </c>
      <c r="I91" s="194" t="s">
        <v>37</v>
      </c>
      <c r="J91" s="194" t="s">
        <v>43</v>
      </c>
      <c r="K91" s="194" t="s">
        <v>49</v>
      </c>
      <c r="L91" s="194" t="s">
        <v>69</v>
      </c>
      <c r="M91" s="194" t="s">
        <v>75</v>
      </c>
      <c r="N91" s="194" t="s">
        <v>88</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4973</v>
      </c>
      <c r="B92" s="187" t="s">
        <v>4989</v>
      </c>
      <c r="C92" s="188" t="s">
        <v>4994</v>
      </c>
      <c r="D92" s="190" t="s">
        <v>4995</v>
      </c>
      <c r="E92" s="190" t="s">
        <v>4996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4989</v>
      </c>
      <c r="C93" s="188" t="s">
        <v>4997</v>
      </c>
      <c r="D93" s="190" t="s">
        <v>4998</v>
      </c>
      <c r="E93" s="190" t="s">
        <v>4999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4989</v>
      </c>
      <c r="C94" s="188" t="s">
        <v>5000</v>
      </c>
      <c r="D94" s="190" t="s">
        <v>5001</v>
      </c>
      <c r="E94" s="190" t="s">
        <v>5002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4989</v>
      </c>
      <c r="C95" s="188" t="s">
        <v>5003</v>
      </c>
      <c r="D95" s="190" t="s">
        <v>5004</v>
      </c>
      <c r="E95" s="190" t="s">
        <v>5005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4989</v>
      </c>
      <c r="C96" s="188" t="s">
        <v>5006</v>
      </c>
      <c r="D96" s="190" t="s">
        <v>5007</v>
      </c>
      <c r="E96" s="190" t="s">
        <v>5008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4989</v>
      </c>
      <c r="C97" s="188" t="s">
        <v>5009</v>
      </c>
      <c r="D97" s="190" t="s">
        <v>5010</v>
      </c>
      <c r="E97" s="190" t="s">
        <v>5011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4989</v>
      </c>
      <c r="C98" s="188" t="s">
        <v>5012</v>
      </c>
      <c r="D98" s="190" t="s">
        <v>5013</v>
      </c>
      <c r="E98" s="190" t="s">
        <v>5014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5015</v>
      </c>
      <c r="C99" s="186"/>
      <c r="D99" s="189" t="s">
        <v>5016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5015</v>
      </c>
      <c r="C100" s="188" t="s">
        <v>5017</v>
      </c>
      <c r="D100" s="190" t="s">
        <v>5018</v>
      </c>
      <c r="E100" s="190" t="s">
        <v>5019</v>
      </c>
      <c r="F100" s="192">
        <f>IF(COUNTIF(G100:AT100,"&lt;&gt;")=0,"",SUMPRODUCT(((Recommendations[ImplStatus]="Implemented")+(Recommendations[ImplStatus]="Compensated"))*ISNUMBER(MATCH(Recommendations[Id],G100:AT100,0)))/COUNTIF(G100:AT100,"&lt;&gt;"))</f>
        <v>0</v>
      </c>
      <c r="G100" s="194" t="s">
        <v>2007</v>
      </c>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5015</v>
      </c>
      <c r="C101" s="188" t="s">
        <v>5020</v>
      </c>
      <c r="D101" s="190" t="s">
        <v>5021</v>
      </c>
      <c r="E101" s="190" t="s">
        <v>5022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5015</v>
      </c>
      <c r="C102" s="188" t="s">
        <v>5023</v>
      </c>
      <c r="D102" s="190" t="s">
        <v>5024</v>
      </c>
      <c r="E102" s="190" t="s">
        <v>5025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5015</v>
      </c>
      <c r="C103" s="188" t="s">
        <v>5026</v>
      </c>
      <c r="D103" s="190" t="s">
        <v>5027</v>
      </c>
      <c r="E103" s="190" t="s">
        <v>5028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5015</v>
      </c>
      <c r="C104" s="196" t="s">
        <v>5029</v>
      </c>
      <c r="D104" s="197" t="s">
        <v>5030</v>
      </c>
      <c r="E104" s="197" t="s">
        <v>5031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2267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IFERROR(INDEX('Recommendations'!$I$2:$I$343, MATCH(G2,'Recommendations'!$B$2:$B$343,0))="Implemented", FALSE))</xm:f>
            <x14:dxf>
              <font>
                <color rgb="FF000000"/>
              </font>
              <fill>
                <patternFill>
                  <bgColor rgb="FF3C7D22"/>
                </patternFill>
              </fill>
            </x14:dxf>
          </x14:cfRule>
          <x14:cfRule type="expression" priority="2" id="{00000000-000E-0000-0800-000002000000}">
            <xm:f>AND(G2&lt;&gt;"", IFERROR(INDEX('Recommendations'!$I$2:$I$343, MATCH(G2,'Recommendations'!$B$2:$B$343,0))="Compensated", FALSE))</xm:f>
            <x14:dxf>
              <font>
                <color rgb="FF000000"/>
              </font>
              <fill>
                <patternFill>
                  <bgColor rgb="FFC6E0B4"/>
                </patternFill>
              </fill>
            </x14:dxf>
          </x14:cfRule>
          <x14:cfRule type="expression" priority="3" id="{00000000-000E-0000-0800-000003000000}">
            <xm:f>AND(G2&lt;&gt;"", IFERROR(INDEX('Recommendations'!$I$2:$I$343, MATCH(G2,'Recommendations'!$B$2:$B$343,0))="Testing", FALSE))</xm:f>
            <x14:dxf>
              <font>
                <color rgb="FF000000"/>
              </font>
              <fill>
                <patternFill>
                  <bgColor rgb="FFFFC000"/>
                </patternFill>
              </fill>
            </x14:dxf>
          </x14:cfRule>
          <x14:cfRule type="expression" priority="4" id="{00000000-000E-0000-0800-000004000000}">
            <xm:f>AND(G2&lt;&gt;"", IFERROR(INDEX('Recommendations'!$I$2:$I$343, MATCH(G2,'Recommendations'!$B$2:$B$343,0))="Failed", FALSE))</xm:f>
            <x14:dxf>
              <font>
                <color rgb="FF000000"/>
              </font>
              <fill>
                <patternFill>
                  <bgColor rgb="FFD82891"/>
                </patternFill>
              </fill>
            </x14:dxf>
          </x14:cfRule>
          <x14:cfRule type="expression" priority="5" id="{00000000-000E-0000-0800-000005000000}">
            <xm:f>AND(G2&lt;&gt;"", IFERROR(INDEX('Recommendations'!$I$2:$I$343, MATCH(G2,'Recommendations'!$B$2:$B$343,0))="Risk Accepted", FALSE))</xm:f>
            <x14:dxf>
              <font>
                <color rgb="FF000000"/>
              </font>
              <fill>
                <patternFill>
                  <bgColor rgb="FFD9D9D9"/>
                </patternFill>
              </fill>
            </x14:dxf>
          </x14:cfRule>
          <x14:cfRule type="expression" priority="6" id="{00000000-000E-0000-0800-000006000000}">
            <xm:f>AND(G2&lt;&gt;"", IFERROR(INDEX('Recommendations'!$I$2:$I$343, MATCH(G2,'Recommendations'!$B$2:$B$343,0))="N/A",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Server 2022 Stand-alone Benchmark (Member Server) - SHGIR</dc:title>
  <dc:subject>Generated on: 2026-06-08 22:32:45</dc:subject>
  <dc:creator>Anicet Fopa Tchoffo</dc:creator>
  <cp:keywords>Baseline;Hardening;CIS;Benchmark</cp:keywords>
  <dc:description>Baseline Developed By: Center for Internet Security (CIS)</dc:description>
  <cp:lastModifiedBy>Anicet Fopa Tchoffo</cp:lastModifiedBy>
  <dcterms:modified xsi:type="dcterms:W3CDTF">2026-06-08T21:32:58Z</dcterms:modified>
  <cp:category>CIS</cp:category>
  <cp:contentStatus>Draft</cp:contentStatus>
</cp:coreProperties>
</file>