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53" documentId="11_6376A4F666E3FBCC3A3DA9D22F48602C19A3FB4C" xr6:coauthVersionLast="47" xr6:coauthVersionMax="47" xr10:uidLastSave="{76DBC666-B68C-4DED-A857-088100DA0D2C}"/>
  <bookViews>
    <workbookView xWindow="115080" yWindow="9690" windowWidth="29040" windowHeight="15720" activeTab="2"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1" i="1"/>
  <c r="P560" i="1"/>
  <c r="P559" i="1"/>
  <c r="P558" i="1"/>
  <c r="P557" i="1"/>
  <c r="P556" i="1"/>
  <c r="P555" i="1"/>
  <c r="P554" i="1"/>
  <c r="P553" i="1"/>
  <c r="P552" i="1"/>
  <c r="P551" i="1"/>
  <c r="P550" i="1"/>
  <c r="P549" i="1"/>
  <c r="P548" i="1"/>
  <c r="P547" i="1"/>
  <c r="P546" i="1"/>
  <c r="P545" i="1"/>
  <c r="P544" i="1"/>
  <c r="P543" i="1"/>
  <c r="P542" i="1"/>
  <c r="P541"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3" i="1"/>
  <c r="P512" i="1"/>
  <c r="P511" i="1"/>
  <c r="P510" i="1"/>
  <c r="P509" i="1"/>
  <c r="P508" i="1"/>
  <c r="P507" i="1"/>
  <c r="P506" i="1"/>
  <c r="P505" i="1"/>
  <c r="P504" i="1"/>
  <c r="P503" i="1"/>
  <c r="P502" i="1"/>
  <c r="P501" i="1"/>
  <c r="P500" i="1"/>
  <c r="P499" i="1"/>
  <c r="P498" i="1"/>
  <c r="P497" i="1"/>
  <c r="P496" i="1"/>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E68" i="3" s="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5" i="3"/>
  <c r="D105" i="3"/>
  <c r="C105" i="3"/>
  <c r="E104" i="3"/>
  <c r="D104" i="3"/>
  <c r="C104" i="3"/>
  <c r="E103" i="3"/>
  <c r="D103" i="3"/>
  <c r="C103" i="3"/>
  <c r="F103" i="3" s="1"/>
  <c r="E85" i="3"/>
  <c r="D85" i="3"/>
  <c r="C85" i="3"/>
  <c r="F85" i="3" s="1"/>
  <c r="E84" i="3"/>
  <c r="D84" i="3"/>
  <c r="C84" i="3"/>
  <c r="W136" i="3" s="1"/>
  <c r="E83" i="3"/>
  <c r="D83" i="3"/>
  <c r="C83" i="3"/>
  <c r="U136" i="3" s="1"/>
  <c r="E82" i="3"/>
  <c r="D82" i="3"/>
  <c r="C82" i="3"/>
  <c r="D68" i="3"/>
  <c r="E48" i="3"/>
  <c r="D48" i="3"/>
  <c r="C48" i="3"/>
  <c r="E47" i="3"/>
  <c r="D47" i="3"/>
  <c r="C47" i="3"/>
  <c r="E46" i="3"/>
  <c r="D46" i="3"/>
  <c r="C46" i="3"/>
  <c r="E45" i="3"/>
  <c r="D45" i="3"/>
  <c r="C45" i="3"/>
  <c r="E44" i="3"/>
  <c r="D44" i="3"/>
  <c r="C44" i="3"/>
  <c r="C9" i="3"/>
  <c r="D9" i="3" s="1"/>
  <c r="C8" i="3"/>
  <c r="F45" i="3" l="1"/>
  <c r="D54" i="3" s="1"/>
  <c r="F84" i="3"/>
  <c r="X168" i="3" s="1"/>
  <c r="F46" i="3"/>
  <c r="F47" i="3"/>
  <c r="D56" i="3" s="1"/>
  <c r="F82" i="3"/>
  <c r="T166" i="3" s="1"/>
  <c r="E30" i="3"/>
  <c r="E86" i="3"/>
  <c r="D30" i="3"/>
  <c r="F48" i="3"/>
  <c r="D57" i="3" s="1"/>
  <c r="F104" i="3"/>
  <c r="E111" i="3" s="1"/>
  <c r="C7" i="3"/>
  <c r="D7" i="3" s="1"/>
  <c r="E29" i="3"/>
  <c r="F105" i="3"/>
  <c r="E112" i="3" s="1"/>
  <c r="F44" i="3"/>
  <c r="E53" i="3" s="1"/>
  <c r="F83" i="3"/>
  <c r="V167" i="3" s="1"/>
  <c r="S136" i="3"/>
  <c r="C30" i="3"/>
  <c r="D29" i="3"/>
  <c r="D110" i="3"/>
  <c r="C110" i="3"/>
  <c r="E110" i="3"/>
  <c r="T158" i="3"/>
  <c r="T153" i="3"/>
  <c r="T148" i="3"/>
  <c r="T143" i="3"/>
  <c r="T138" i="3"/>
  <c r="T167" i="3"/>
  <c r="T162" i="3"/>
  <c r="T157" i="3"/>
  <c r="T152" i="3"/>
  <c r="T147" i="3"/>
  <c r="T142" i="3"/>
  <c r="E90" i="3"/>
  <c r="T151" i="3"/>
  <c r="T146" i="3"/>
  <c r="T141" i="3"/>
  <c r="T164" i="3"/>
  <c r="T149" i="3"/>
  <c r="T165" i="3"/>
  <c r="T160" i="3"/>
  <c r="T155" i="3"/>
  <c r="T150" i="3"/>
  <c r="T145" i="3"/>
  <c r="T140" i="3"/>
  <c r="D90" i="3"/>
  <c r="T159" i="3"/>
  <c r="C90" i="3"/>
  <c r="C53" i="3"/>
  <c r="V158" i="3"/>
  <c r="V164" i="3"/>
  <c r="V159" i="3"/>
  <c r="V154" i="3"/>
  <c r="V149" i="3"/>
  <c r="V150" i="3"/>
  <c r="E55" i="3"/>
  <c r="D55" i="3"/>
  <c r="C55" i="3"/>
  <c r="E93" i="3"/>
  <c r="D93" i="3"/>
  <c r="C93" i="3"/>
  <c r="D8" i="3"/>
  <c r="C16" i="3"/>
  <c r="D16" i="3"/>
  <c r="C49" i="3"/>
  <c r="F125" i="3"/>
  <c r="G125" i="3" s="1"/>
  <c r="X144" i="3"/>
  <c r="X159" i="3"/>
  <c r="E49" i="3"/>
  <c r="C67" i="3"/>
  <c r="C92" i="3"/>
  <c r="X140" i="3"/>
  <c r="X145" i="3"/>
  <c r="X150" i="3"/>
  <c r="X155" i="3"/>
  <c r="X160" i="3"/>
  <c r="X165" i="3"/>
  <c r="C54" i="3"/>
  <c r="X149" i="3"/>
  <c r="X164" i="3"/>
  <c r="E16" i="3"/>
  <c r="D49" i="3"/>
  <c r="D67" i="3"/>
  <c r="D92" i="3"/>
  <c r="C106" i="3"/>
  <c r="E67" i="3"/>
  <c r="E92" i="3"/>
  <c r="D106" i="3"/>
  <c r="X139" i="3"/>
  <c r="X154" i="3"/>
  <c r="E106" i="3"/>
  <c r="E54" i="3"/>
  <c r="E56" i="3"/>
  <c r="C29" i="3"/>
  <c r="C68" i="3"/>
  <c r="F68" i="3" s="1"/>
  <c r="X141" i="3"/>
  <c r="X146" i="3"/>
  <c r="X151" i="3"/>
  <c r="X156" i="3"/>
  <c r="X161" i="3"/>
  <c r="X166" i="3"/>
  <c r="X142" i="3"/>
  <c r="X147" i="3"/>
  <c r="X152" i="3"/>
  <c r="X157" i="3"/>
  <c r="X162" i="3"/>
  <c r="X167" i="3"/>
  <c r="C56" i="3"/>
  <c r="D86" i="3"/>
  <c r="C86" i="3"/>
  <c r="X138" i="3"/>
  <c r="X143" i="3"/>
  <c r="X148" i="3"/>
  <c r="X153" i="3"/>
  <c r="X158" i="3"/>
  <c r="X163" i="3"/>
  <c r="V143" i="3" l="1"/>
  <c r="C91" i="3"/>
  <c r="E91" i="3"/>
  <c r="F29" i="3"/>
  <c r="D91" i="3"/>
  <c r="V140" i="3"/>
  <c r="V155" i="3"/>
  <c r="V147" i="3"/>
  <c r="V152" i="3"/>
  <c r="V157" i="3"/>
  <c r="T139" i="3"/>
  <c r="T163" i="3"/>
  <c r="V162" i="3"/>
  <c r="T144" i="3"/>
  <c r="T168" i="3"/>
  <c r="V139" i="3"/>
  <c r="C57" i="3"/>
  <c r="V144" i="3"/>
  <c r="T154" i="3"/>
  <c r="F30" i="3"/>
  <c r="D35" i="3" s="1"/>
  <c r="V138" i="3"/>
  <c r="V145" i="3"/>
  <c r="V148" i="3"/>
  <c r="V160" i="3"/>
  <c r="D53" i="3"/>
  <c r="E57" i="3"/>
  <c r="V165" i="3"/>
  <c r="V146" i="3"/>
  <c r="C112" i="3"/>
  <c r="T156" i="3"/>
  <c r="C111" i="3"/>
  <c r="V166" i="3"/>
  <c r="D112" i="3"/>
  <c r="T161" i="3"/>
  <c r="D111" i="3"/>
  <c r="V142" i="3"/>
  <c r="V141" i="3"/>
  <c r="V153" i="3"/>
  <c r="F49" i="3"/>
  <c r="C58" i="3" s="1"/>
  <c r="V151" i="3"/>
  <c r="V163" i="3"/>
  <c r="V156" i="3"/>
  <c r="V168" i="3"/>
  <c r="F86" i="3"/>
  <c r="V161" i="3"/>
  <c r="C94" i="3"/>
  <c r="E94" i="3"/>
  <c r="D94" i="3"/>
  <c r="F106" i="3"/>
  <c r="Q136" i="3"/>
  <c r="F16" i="3"/>
  <c r="F67" i="3"/>
  <c r="C34" i="3"/>
  <c r="D34" i="3"/>
  <c r="E34" i="3"/>
  <c r="D73" i="3"/>
  <c r="C73" i="3"/>
  <c r="E73" i="3"/>
  <c r="E35" i="3" l="1"/>
  <c r="C35" i="3"/>
  <c r="E58" i="3"/>
  <c r="D58" i="3"/>
  <c r="E72" i="3"/>
  <c r="D72" i="3"/>
  <c r="C72" i="3"/>
  <c r="R164" i="3"/>
  <c r="R167" i="3"/>
  <c r="R162" i="3"/>
  <c r="R157" i="3"/>
  <c r="R152" i="3"/>
  <c r="R147" i="3"/>
  <c r="R142" i="3"/>
  <c r="R168" i="3"/>
  <c r="R163" i="3"/>
  <c r="R158" i="3"/>
  <c r="R153" i="3"/>
  <c r="R148" i="3"/>
  <c r="R143" i="3"/>
  <c r="R138" i="3"/>
  <c r="R159" i="3"/>
  <c r="R154" i="3"/>
  <c r="R149" i="3"/>
  <c r="R144" i="3"/>
  <c r="R139" i="3"/>
  <c r="E20" i="3"/>
  <c r="D20" i="3"/>
  <c r="R161" i="3"/>
  <c r="R156" i="3"/>
  <c r="R151" i="3"/>
  <c r="R146" i="3"/>
  <c r="C20" i="3"/>
  <c r="R166" i="3"/>
  <c r="R141" i="3"/>
  <c r="R165" i="3"/>
  <c r="R160" i="3"/>
  <c r="R155" i="3"/>
  <c r="R150" i="3"/>
  <c r="R145" i="3"/>
  <c r="R140" i="3"/>
  <c r="C113" i="3"/>
  <c r="D113" i="3"/>
  <c r="E1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 authorId="0" shapeId="0" xr:uid="{00000000-0006-0000-0400-000002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1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400-000004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400-000005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6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3" authorId="0" shapeId="0" xr:uid="{00000000-0006-0000-0400-000007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Q13" authorId="0" shapeId="0" xr:uid="{00000000-0006-0000-0400-000008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R13" authorId="0" shapeId="0" xr:uid="{00000000-0006-0000-0400-000009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3" authorId="0" shapeId="0" xr:uid="{00000000-0006-0000-0400-00000A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T13" authorId="0" shapeId="0" xr:uid="{00000000-0006-0000-0400-00000B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U13" authorId="0" shapeId="0" xr:uid="{00000000-0006-0000-0400-00000C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 authorId="0" shapeId="0" xr:uid="{00000000-0006-0000-0400-00000D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 authorId="0" shapeId="0" xr:uid="{00000000-0006-0000-0400-00000E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 authorId="0" shapeId="0" xr:uid="{00000000-0006-0000-0400-00000F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3" authorId="0" shapeId="0" xr:uid="{00000000-0006-0000-0400-000010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3" authorId="0" shapeId="0" xr:uid="{00000000-0006-0000-0400-000011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3" authorId="0" shapeId="0" xr:uid="{00000000-0006-0000-0400-000012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3" authorId="0" shapeId="0" xr:uid="{00000000-0006-0000-0400-000013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3" authorId="0" shapeId="0" xr:uid="{00000000-0006-0000-0400-000014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3" authorId="0" shapeId="0" xr:uid="{00000000-0006-0000-0400-000015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3" authorId="0" shapeId="0" xr:uid="{00000000-0006-0000-0400-000016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3" authorId="0" shapeId="0" xr:uid="{00000000-0006-0000-0400-000017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3" authorId="0" shapeId="0" xr:uid="{00000000-0006-0000-0400-000018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3" authorId="0" shapeId="0" xr:uid="{00000000-0006-0000-0400-000019000000}">
      <text>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3" authorId="0" shapeId="0" xr:uid="{00000000-0006-0000-0400-00001A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3" authorId="0" shapeId="0" xr:uid="{00000000-0006-0000-0400-00001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3" authorId="0" shapeId="0" xr:uid="{00000000-0006-0000-0400-00001C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3" authorId="0" shapeId="0" xr:uid="{00000000-0006-0000-0400-00001D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3" authorId="0" shapeId="0" xr:uid="{00000000-0006-0000-0400-00001E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9" authorId="0" shapeId="0" xr:uid="{00000000-0006-0000-0400-000020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21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22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23000000}">
      <text>
        <r>
          <rPr>
            <sz val="11"/>
            <rFont val="Calibri"/>
          </rPr>
          <t xml:space="preserve">Ensure </t>
        </r>
        <r>
          <rPr>
            <sz val="11"/>
            <color rgb="FF000000"/>
            <rFont val="Calibri"/>
          </rPr>
          <t>'</t>
        </r>
        <r>
          <rPr>
            <b/>
            <sz val="11"/>
            <color rgb="FF000000"/>
            <rFont val="Calibri"/>
          </rPr>
          <t>Disable Cloud Clipboard integration for server-to-client data transfer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9" authorId="0" shapeId="0" xr:uid="{00000000-0006-0000-0400-00002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400-000025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P19" authorId="0" shapeId="0" xr:uid="{00000000-0006-0000-0400-00002600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9" authorId="0" shapeId="0" xr:uid="{00000000-0006-0000-0400-000027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28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400-000029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2A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2" authorId="0" shapeId="0" xr:uid="{00000000-0006-0000-0400-00002B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M22" authorId="0" shapeId="0" xr:uid="{00000000-0006-0000-0400-00002C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N22" authorId="0" shapeId="0" xr:uid="{00000000-0006-0000-0400-00002D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22" authorId="0" shapeId="0" xr:uid="{00000000-0006-0000-0400-00002E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22" authorId="0" shapeId="0" xr:uid="{00000000-0006-0000-0400-00002F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Q22" authorId="0" shapeId="0" xr:uid="{00000000-0006-0000-0400-000030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22" authorId="0" shapeId="0" xr:uid="{00000000-0006-0000-0400-00003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2" authorId="0" shapeId="0" xr:uid="{00000000-0006-0000-0400-000032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22" authorId="0" shapeId="0" xr:uid="{00000000-0006-0000-0400-000033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U22" authorId="0" shapeId="0" xr:uid="{00000000-0006-0000-0400-000034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V22" authorId="0" shapeId="0" xr:uid="{00000000-0006-0000-0400-000035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22" authorId="0" shapeId="0" xr:uid="{00000000-0006-0000-0400-000036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22" authorId="0" shapeId="0" xr:uid="{00000000-0006-0000-0400-000037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Y22" authorId="0" shapeId="0" xr:uid="{00000000-0006-0000-0400-000038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5" authorId="0" shapeId="0" xr:uid="{00000000-0006-0000-0400-000039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5" authorId="0" shapeId="0" xr:uid="{00000000-0006-0000-0400-00003A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 authorId="0" shapeId="0" xr:uid="{00000000-0006-0000-0400-00003B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25" authorId="0" shapeId="0" xr:uid="{00000000-0006-0000-0400-00003C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N25" authorId="0" shapeId="0" xr:uid="{00000000-0006-0000-0400-00003D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O25" authorId="0" shapeId="0" xr:uid="{00000000-0006-0000-0400-00003E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25" authorId="0" shapeId="0" xr:uid="{00000000-0006-0000-0400-00003F00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Q25" authorId="0" shapeId="0" xr:uid="{00000000-0006-0000-0400-00004000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R25" authorId="0" shapeId="0" xr:uid="{00000000-0006-0000-0400-00004100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S25" authorId="0" shapeId="0" xr:uid="{00000000-0006-0000-0400-000042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5" authorId="0" shapeId="0" xr:uid="{00000000-0006-0000-0400-000043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 authorId="0" shapeId="0" xr:uid="{00000000-0006-0000-0400-000044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5" authorId="0" shapeId="0" xr:uid="{00000000-0006-0000-0400-00004500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25" authorId="0" shapeId="0" xr:uid="{00000000-0006-0000-0400-000046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5" authorId="0" shapeId="0" xr:uid="{00000000-0006-0000-0400-000047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26" authorId="0" shapeId="0" xr:uid="{00000000-0006-0000-0400-00004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4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4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4D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4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4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5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51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R26" authorId="0" shapeId="0" xr:uid="{00000000-0006-0000-0400-000052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26" authorId="0" shapeId="0" xr:uid="{00000000-0006-0000-0400-000053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T26" authorId="0" shapeId="0" xr:uid="{00000000-0006-0000-0400-000054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U26" authorId="0" shapeId="0" xr:uid="{00000000-0006-0000-0400-00005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26" authorId="0" shapeId="0" xr:uid="{00000000-0006-0000-0400-00005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26" authorId="0" shapeId="0" xr:uid="{00000000-0006-0000-0400-000057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58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5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26" authorId="0" shapeId="0" xr:uid="{00000000-0006-0000-0400-00005A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6" authorId="0" shapeId="0" xr:uid="{00000000-0006-0000-0400-00005B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5C000000}">
      <text>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C26" authorId="0" shapeId="0" xr:uid="{00000000-0006-0000-0400-00005D000000}">
      <text>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D26" authorId="0" shapeId="0" xr:uid="{00000000-0006-0000-0400-00005E000000}">
      <text>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E26" authorId="0" shapeId="0" xr:uid="{00000000-0006-0000-0400-00005F000000}">
      <text>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F26" authorId="0" shapeId="0" xr:uid="{00000000-0006-0000-0400-000060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6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 authorId="0" shapeId="0" xr:uid="{00000000-0006-0000-0400-000062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I26" authorId="0" shapeId="0" xr:uid="{00000000-0006-0000-0400-000063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6" authorId="0" shapeId="0" xr:uid="{00000000-0006-0000-0400-00006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K26" authorId="0" shapeId="0" xr:uid="{00000000-0006-0000-0400-00006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 authorId="0" shapeId="0" xr:uid="{00000000-0006-0000-0400-00006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 authorId="0" shapeId="0" xr:uid="{00000000-0006-0000-0400-00006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4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 authorId="0" shapeId="0" xr:uid="{00000000-0006-0000-0400-00004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6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69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L27" authorId="0" shapeId="0" xr:uid="{00000000-0006-0000-0400-00006A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6B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400-00006C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6D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400-00006E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27" authorId="0" shapeId="0" xr:uid="{00000000-0006-0000-0400-00006F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R27" authorId="0" shapeId="0" xr:uid="{00000000-0006-0000-0400-000070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S27" authorId="0" shapeId="0" xr:uid="{00000000-0006-0000-0400-000071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T27" authorId="0" shapeId="0" xr:uid="{00000000-0006-0000-0400-000072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U27" authorId="0" shapeId="0" xr:uid="{00000000-0006-0000-0400-000073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V27" authorId="0" shapeId="0" xr:uid="{00000000-0006-0000-0400-000074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W27" authorId="0" shapeId="0" xr:uid="{00000000-0006-0000-0400-000075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7" authorId="0" shapeId="0" xr:uid="{00000000-0006-0000-0400-000076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7" authorId="0" shapeId="0" xr:uid="{00000000-0006-0000-0400-000077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7" authorId="0" shapeId="0" xr:uid="{00000000-0006-0000-0400-000078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A27" authorId="0" shapeId="0" xr:uid="{00000000-0006-0000-0400-000079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7" authorId="0" shapeId="0" xr:uid="{00000000-0006-0000-0400-00007A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7" authorId="0" shapeId="0" xr:uid="{00000000-0006-0000-0400-00007B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7" authorId="0" shapeId="0" xr:uid="{00000000-0006-0000-0400-00007C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E27" authorId="0" shapeId="0" xr:uid="{00000000-0006-0000-0400-00007D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F27" authorId="0" shapeId="0" xr:uid="{00000000-0006-0000-0400-00007E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G27" authorId="0" shapeId="0" xr:uid="{00000000-0006-0000-0400-00007F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27" authorId="0" shapeId="0" xr:uid="{00000000-0006-0000-0400-000080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27" authorId="0" shapeId="0" xr:uid="{00000000-0006-0000-0400-000081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J27" authorId="0" shapeId="0" xr:uid="{00000000-0006-0000-0400-000082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K27" authorId="0" shapeId="0" xr:uid="{00000000-0006-0000-0400-000083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7" authorId="0" shapeId="0" xr:uid="{00000000-0006-0000-0400-000084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85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400-000086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L32" authorId="0" shapeId="0" xr:uid="{00000000-0006-0000-0400-000087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8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89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8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P32" authorId="0" shapeId="0" xr:uid="{00000000-0006-0000-0400-00008B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8C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R32" authorId="0" shapeId="0" xr:uid="{00000000-0006-0000-0400-00008D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S32" authorId="0" shapeId="0" xr:uid="{00000000-0006-0000-0400-00008E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T32" authorId="0" shapeId="0" xr:uid="{00000000-0006-0000-0400-00008F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400-000090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 authorId="0" shapeId="0" xr:uid="{00000000-0006-0000-0400-000091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92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9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3" authorId="0" shapeId="0" xr:uid="{00000000-0006-0000-0400-000094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95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M33" authorId="0" shapeId="0" xr:uid="{00000000-0006-0000-0400-000096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97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 authorId="0" shapeId="0" xr:uid="{00000000-0006-0000-0400-00009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L34" authorId="0" shapeId="0" xr:uid="{00000000-0006-0000-0400-00009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9A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34" authorId="0" shapeId="0" xr:uid="{00000000-0006-0000-0400-00009B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9C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9D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 authorId="0" shapeId="0" xr:uid="{00000000-0006-0000-0400-00009E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9F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A0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A1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A2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 authorId="0" shapeId="0" xr:uid="{00000000-0006-0000-0400-0000A3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W34" authorId="0" shapeId="0" xr:uid="{00000000-0006-0000-0400-0000A4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 authorId="0" shapeId="0" xr:uid="{00000000-0006-0000-0400-0000A5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Y34" authorId="0" shapeId="0" xr:uid="{00000000-0006-0000-0400-0000A6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Z34" authorId="0" shapeId="0" xr:uid="{00000000-0006-0000-0400-0000A700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4" authorId="0" shapeId="0" xr:uid="{00000000-0006-0000-0400-0000A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AB34" authorId="0" shapeId="0" xr:uid="{00000000-0006-0000-0400-0000A9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4" authorId="0" shapeId="0" xr:uid="{00000000-0006-0000-0400-0000AA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A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A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A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A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36" authorId="0" shapeId="0" xr:uid="{00000000-0006-0000-0400-0000A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36" authorId="0" shapeId="0" xr:uid="{00000000-0006-0000-0400-0000B0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36" authorId="0" shapeId="0" xr:uid="{00000000-0006-0000-0400-0000B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36" authorId="0" shapeId="0" xr:uid="{00000000-0006-0000-0400-0000B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36" authorId="0" shapeId="0" xr:uid="{00000000-0006-0000-0400-0000B3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36" authorId="0" shapeId="0" xr:uid="{00000000-0006-0000-0400-0000B4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36" authorId="0" shapeId="0" xr:uid="{00000000-0006-0000-0400-0000B5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37" authorId="0" shapeId="0" xr:uid="{00000000-0006-0000-0400-0000B6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7" authorId="0" shapeId="0" xr:uid="{00000000-0006-0000-0400-0000B7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7" authorId="0" shapeId="0" xr:uid="{00000000-0006-0000-0400-0000B8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400-0000B9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 authorId="0" shapeId="0" xr:uid="{00000000-0006-0000-0400-0000BA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38" authorId="0" shapeId="0" xr:uid="{00000000-0006-0000-0400-0000BB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BC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C5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C6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39" authorId="0" shapeId="0" xr:uid="{00000000-0006-0000-0400-0000C7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C8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C9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CA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39" authorId="0" shapeId="0" xr:uid="{00000000-0006-0000-0400-0000CB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39" authorId="0" shapeId="0" xr:uid="{00000000-0006-0000-0400-0000CC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CD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39" authorId="0" shapeId="0" xr:uid="{00000000-0006-0000-0400-0000CE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CF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39" authorId="0" shapeId="0" xr:uid="{00000000-0006-0000-0400-0000D0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39" authorId="0" shapeId="0" xr:uid="{00000000-0006-0000-0400-0000D1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39" authorId="0" shapeId="0" xr:uid="{00000000-0006-0000-0400-0000D2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39" authorId="0" shapeId="0" xr:uid="{00000000-0006-0000-0400-0000D3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Z39" authorId="0" shapeId="0" xr:uid="{00000000-0006-0000-0400-0000D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9" authorId="0" shapeId="0" xr:uid="{00000000-0006-0000-0400-0000D5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D6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D7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9" authorId="0" shapeId="0" xr:uid="{00000000-0006-0000-0400-0000D8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D9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9" authorId="0" shapeId="0" xr:uid="{00000000-0006-0000-0400-0000DA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DB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DC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DD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9" authorId="0" shapeId="0" xr:uid="{00000000-0006-0000-0400-0000DE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39" authorId="0" shapeId="0" xr:uid="{00000000-0006-0000-0400-0000DF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39" authorId="0" shapeId="0" xr:uid="{00000000-0006-0000-0400-0000E0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39" authorId="0" shapeId="0" xr:uid="{00000000-0006-0000-0400-0000E1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9" authorId="0" shapeId="0" xr:uid="{00000000-0006-0000-0400-0000E2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E3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39" authorId="0" shapeId="0" xr:uid="{00000000-0006-0000-0400-0000BD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9" authorId="0" shapeId="0" xr:uid="{00000000-0006-0000-0400-0000BE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9" authorId="0" shapeId="0" xr:uid="{00000000-0006-0000-0400-0000BF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39" authorId="0" shapeId="0" xr:uid="{00000000-0006-0000-0400-0000C0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9" authorId="0" shapeId="0" xr:uid="{00000000-0006-0000-0400-0000C1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9" authorId="0" shapeId="0" xr:uid="{00000000-0006-0000-0400-0000C2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9" authorId="0" shapeId="0" xr:uid="{00000000-0006-0000-0400-0000C3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9" authorId="0" shapeId="0" xr:uid="{00000000-0006-0000-0400-0000C400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J41" authorId="0" shapeId="0" xr:uid="{00000000-0006-0000-0400-0000E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E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E6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 authorId="0" shapeId="0" xr:uid="{00000000-0006-0000-0400-0000E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J45" authorId="0" shapeId="0" xr:uid="{00000000-0006-0000-0400-0000E8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5" authorId="0" shapeId="0" xr:uid="{00000000-0006-0000-0400-0000E9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400-0000EA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400-0000EB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5" authorId="0" shapeId="0" xr:uid="{00000000-0006-0000-0400-0000EC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O45" authorId="0" shapeId="0" xr:uid="{00000000-0006-0000-0400-0000E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5" authorId="0" shapeId="0" xr:uid="{00000000-0006-0000-0400-0000EE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Q45" authorId="0" shapeId="0" xr:uid="{00000000-0006-0000-0400-0000EF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5" authorId="0" shapeId="0" xr:uid="{00000000-0006-0000-0400-0000F0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5" authorId="0" shapeId="0" xr:uid="{00000000-0006-0000-0400-0000F1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F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F3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F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F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F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F7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F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F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F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S46" authorId="0" shapeId="0" xr:uid="{00000000-0006-0000-0400-0000FB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46" authorId="0" shapeId="0" xr:uid="{00000000-0006-0000-0400-0000F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F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V46" authorId="0" shapeId="0" xr:uid="{00000000-0006-0000-0400-0000FE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W46" authorId="0" shapeId="0" xr:uid="{00000000-0006-0000-0400-0000FF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6" authorId="0" shapeId="0" xr:uid="{00000000-0006-0000-0400-000000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6" authorId="0" shapeId="0" xr:uid="{00000000-0006-0000-0400-000001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6" authorId="0" shapeId="0" xr:uid="{00000000-0006-0000-0400-000002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6" authorId="0" shapeId="0" xr:uid="{00000000-0006-0000-0400-000003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B46" authorId="0" shapeId="0" xr:uid="{00000000-0006-0000-0400-000004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C46" authorId="0" shapeId="0" xr:uid="{00000000-0006-0000-0400-000005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D46" authorId="0" shapeId="0" xr:uid="{00000000-0006-0000-0400-000006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E46" authorId="0" shapeId="0" xr:uid="{00000000-0006-0000-0400-000007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F46" authorId="0" shapeId="0" xr:uid="{00000000-0006-0000-0400-00000801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46" authorId="0" shapeId="0" xr:uid="{00000000-0006-0000-0400-000009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46" authorId="0" shapeId="0" xr:uid="{00000000-0006-0000-0400-00000A01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text>
    </comment>
    <comment ref="AI46" authorId="0" shapeId="0" xr:uid="{00000000-0006-0000-0400-00000B01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46" authorId="0" shapeId="0" xr:uid="{00000000-0006-0000-0400-00000C01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6" authorId="0" shapeId="0" xr:uid="{00000000-0006-0000-0400-00000D01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46" authorId="0" shapeId="0" xr:uid="{00000000-0006-0000-0400-00000E01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46" authorId="0" shapeId="0" xr:uid="{00000000-0006-0000-0400-00000F01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46" authorId="0" shapeId="0" xr:uid="{00000000-0006-0000-0400-000010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46" authorId="0" shapeId="0" xr:uid="{00000000-0006-0000-0400-00001101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46" authorId="0" shapeId="0" xr:uid="{00000000-0006-0000-0400-000012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13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48" authorId="0" shapeId="0" xr:uid="{00000000-0006-0000-0400-000014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48" authorId="0" shapeId="0" xr:uid="{00000000-0006-0000-0400-000015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48" authorId="0" shapeId="0" xr:uid="{00000000-0006-0000-0400-000016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48" authorId="0" shapeId="0" xr:uid="{00000000-0006-0000-0400-000017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48" authorId="0" shapeId="0" xr:uid="{00000000-0006-0000-0400-000018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48" authorId="0" shapeId="0" xr:uid="{00000000-0006-0000-0400-000019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48" authorId="0" shapeId="0" xr:uid="{00000000-0006-0000-0400-00001A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48" authorId="0" shapeId="0" xr:uid="{00000000-0006-0000-0400-00001B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48" authorId="0" shapeId="0" xr:uid="{00000000-0006-0000-0400-00001C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48" authorId="0" shapeId="0" xr:uid="{00000000-0006-0000-0400-00001D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48" authorId="0" shapeId="0" xr:uid="{00000000-0006-0000-0400-00001E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48" authorId="0" shapeId="0" xr:uid="{00000000-0006-0000-0400-00001F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20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48" authorId="0" shapeId="0" xr:uid="{00000000-0006-0000-0400-000021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Y48" authorId="0" shapeId="0" xr:uid="{00000000-0006-0000-0400-000022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48" authorId="0" shapeId="0" xr:uid="{00000000-0006-0000-0400-000023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48" authorId="0" shapeId="0" xr:uid="{00000000-0006-0000-0400-000024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48" authorId="0" shapeId="0" xr:uid="{00000000-0006-0000-0400-000025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C48" authorId="0" shapeId="0" xr:uid="{00000000-0006-0000-0400-00002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48" authorId="0" shapeId="0" xr:uid="{00000000-0006-0000-0400-000027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28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AF48" authorId="0" shapeId="0" xr:uid="{00000000-0006-0000-0400-00002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text>
    </comment>
    <comment ref="AG48" authorId="0" shapeId="0" xr:uid="{00000000-0006-0000-0400-00002A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H48" authorId="0" shapeId="0" xr:uid="{00000000-0006-0000-0400-00002B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2C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48" authorId="0" shapeId="0" xr:uid="{00000000-0006-0000-0400-00002D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2E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L48" authorId="0" shapeId="0" xr:uid="{00000000-0006-0000-0400-00002F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48" authorId="0" shapeId="0" xr:uid="{00000000-0006-0000-0400-000030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48" authorId="0" shapeId="0" xr:uid="{00000000-0006-0000-0400-000031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48" authorId="0" shapeId="0" xr:uid="{00000000-0006-0000-0400-000032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48" authorId="0" shapeId="0" xr:uid="{00000000-0006-0000-0400-000033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48" authorId="0" shapeId="0" xr:uid="{00000000-0006-0000-0400-000034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48" authorId="0" shapeId="0" xr:uid="{00000000-0006-0000-0400-000035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48" authorId="0" shapeId="0" xr:uid="{00000000-0006-0000-0400-000036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48" authorId="0" shapeId="0" xr:uid="{00000000-0006-0000-0400-000037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48" authorId="0" shapeId="0" xr:uid="{00000000-0006-0000-0400-000038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V48" authorId="0" shapeId="0" xr:uid="{00000000-0006-0000-0400-000039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48" authorId="0" shapeId="0" xr:uid="{00000000-0006-0000-0400-00003A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50" authorId="0" shapeId="0" xr:uid="{00000000-0006-0000-0400-00003B01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400-00003C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L50" authorId="0" shapeId="0" xr:uid="{00000000-0006-0000-0400-00003D01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3E01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400-00003F01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5" authorId="0" shapeId="0" xr:uid="{00000000-0006-0000-0400-000040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41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42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59" authorId="0" shapeId="0" xr:uid="{00000000-0006-0000-0400-000043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59" authorId="0" shapeId="0" xr:uid="{00000000-0006-0000-0400-000044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59" authorId="0" shapeId="0" xr:uid="{00000000-0006-0000-0400-000045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59" authorId="0" shapeId="0" xr:uid="{00000000-0006-0000-0400-000046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59" authorId="0" shapeId="0" xr:uid="{00000000-0006-0000-0400-000047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59" authorId="0" shapeId="0" xr:uid="{00000000-0006-0000-0400-000048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59" authorId="0" shapeId="0" xr:uid="{00000000-0006-0000-0400-000049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59" authorId="0" shapeId="0" xr:uid="{00000000-0006-0000-0400-00004A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59" authorId="0" shapeId="0" xr:uid="{00000000-0006-0000-0400-00004B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59" authorId="0" shapeId="0" xr:uid="{00000000-0006-0000-0400-00004C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59" authorId="0" shapeId="0" xr:uid="{00000000-0006-0000-0400-00004D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59" authorId="0" shapeId="0" xr:uid="{00000000-0006-0000-0400-00004E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59" authorId="0" shapeId="0" xr:uid="{00000000-0006-0000-0400-00004F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Y59" authorId="0" shapeId="0" xr:uid="{00000000-0006-0000-0400-000050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59" authorId="0" shapeId="0" xr:uid="{00000000-0006-0000-0400-000051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59" authorId="0" shapeId="0" xr:uid="{00000000-0006-0000-0400-000052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59" authorId="0" shapeId="0" xr:uid="{00000000-0006-0000-0400-000053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C59" authorId="0" shapeId="0" xr:uid="{00000000-0006-0000-0400-000054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59" authorId="0" shapeId="0" xr:uid="{00000000-0006-0000-0400-000055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59" authorId="0" shapeId="0" xr:uid="{00000000-0006-0000-0400-000056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AF59" authorId="0" shapeId="0" xr:uid="{00000000-0006-0000-0400-000057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text>
    </comment>
    <comment ref="AG59" authorId="0" shapeId="0" xr:uid="{00000000-0006-0000-0400-000058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H59" authorId="0" shapeId="0" xr:uid="{00000000-0006-0000-0400-000059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59" authorId="0" shapeId="0" xr:uid="{00000000-0006-0000-0400-00005A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59" authorId="0" shapeId="0" xr:uid="{00000000-0006-0000-0400-00005B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59" authorId="0" shapeId="0" xr:uid="{00000000-0006-0000-0400-00005C01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L59" authorId="0" shapeId="0" xr:uid="{00000000-0006-0000-0400-00005D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59" authorId="0" shapeId="0" xr:uid="{00000000-0006-0000-0400-00005E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N59" authorId="0" shapeId="0" xr:uid="{00000000-0006-0000-0400-00005F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59" authorId="0" shapeId="0" xr:uid="{00000000-0006-0000-0400-000060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59" authorId="0" shapeId="0" xr:uid="{00000000-0006-0000-0400-000061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59" authorId="0" shapeId="0" xr:uid="{00000000-0006-0000-0400-000062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R59" authorId="0" shapeId="0" xr:uid="{00000000-0006-0000-0400-000063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S59" authorId="0" shapeId="0" xr:uid="{00000000-0006-0000-0400-000064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59" authorId="0" shapeId="0" xr:uid="{00000000-0006-0000-0400-000065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U59" authorId="0" shapeId="0" xr:uid="{00000000-0006-0000-0400-000066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59" authorId="0" shapeId="0" xr:uid="{00000000-0006-0000-0400-000067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3" authorId="0" shapeId="0" xr:uid="{00000000-0006-0000-0400-000068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63" authorId="0" shapeId="0" xr:uid="{00000000-0006-0000-0400-00006901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3" authorId="0" shapeId="0" xr:uid="{00000000-0006-0000-0400-00006A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3" authorId="0" shapeId="0" xr:uid="{00000000-0006-0000-0400-00006B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3" authorId="0" shapeId="0" xr:uid="{00000000-0006-0000-0400-00006C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63" authorId="0" shapeId="0" xr:uid="{00000000-0006-0000-0400-00006D010000}">
      <text>
        <r>
          <rPr>
            <sz val="11"/>
            <rFont val="Calibri"/>
          </rPr>
          <t xml:space="preserve">Ensure </t>
        </r>
        <r>
          <rPr>
            <sz val="11"/>
            <color rgb="FF000000"/>
            <rFont val="Calibri"/>
          </rPr>
          <t>'</t>
        </r>
        <r>
          <rPr>
            <b/>
            <sz val="11"/>
            <color rgb="FF000000"/>
            <rFont val="Calibri"/>
          </rPr>
          <t>Enable features introduced via servicing that are off by default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63" authorId="0" shapeId="0" xr:uid="{00000000-0006-0000-0400-00006E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3" authorId="0" shapeId="0" xr:uid="{00000000-0006-0000-0400-00006F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R63" authorId="0" shapeId="0" xr:uid="{00000000-0006-0000-0400-000070010000}">
      <text>
        <r>
          <rPr>
            <sz val="11"/>
            <rFont val="Calibri"/>
          </rPr>
          <t xml:space="preserve">Ensure </t>
        </r>
        <r>
          <rPr>
            <sz val="11"/>
            <color rgb="FF000000"/>
            <rFont val="Calibri"/>
          </rPr>
          <t>'</t>
        </r>
        <r>
          <rPr>
            <b/>
            <sz val="11"/>
            <color rgb="FF000000"/>
            <rFont val="Calibri"/>
          </rPr>
          <t>Enable optional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4" authorId="0" shapeId="0" xr:uid="{00000000-0006-0000-0400-00007101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0" authorId="0" shapeId="0" xr:uid="{00000000-0006-0000-0400-000072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K70" authorId="0" shapeId="0" xr:uid="{00000000-0006-0000-0400-000073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L70" authorId="0" shapeId="0" xr:uid="{00000000-0006-0000-0400-000074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M70" authorId="0" shapeId="0" xr:uid="{00000000-0006-0000-0400-000075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76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77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78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79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71" authorId="0" shapeId="0" xr:uid="{00000000-0006-0000-0400-00007A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O71" authorId="0" shapeId="0" xr:uid="{00000000-0006-0000-0400-00007B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7C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7D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7E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S71" authorId="0" shapeId="0" xr:uid="{00000000-0006-0000-0400-00007F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71" authorId="0" shapeId="0" xr:uid="{00000000-0006-0000-0400-000080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71" authorId="0" shapeId="0" xr:uid="{00000000-0006-0000-0400-000081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400-000082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83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84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3" authorId="0" shapeId="0" xr:uid="{00000000-0006-0000-0400-000085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73" authorId="0" shapeId="0" xr:uid="{00000000-0006-0000-0400-000086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3" authorId="0" shapeId="0" xr:uid="{00000000-0006-0000-0400-000087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M73" authorId="0" shapeId="0" xr:uid="{00000000-0006-0000-0400-000088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89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73" authorId="0" shapeId="0" xr:uid="{00000000-0006-0000-0400-00008A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8B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8C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73" authorId="0" shapeId="0" xr:uid="{00000000-0006-0000-0400-00008D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73" authorId="0" shapeId="0" xr:uid="{00000000-0006-0000-0400-00008E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73" authorId="0" shapeId="0" xr:uid="{00000000-0006-0000-0400-00008F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90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3" authorId="0" shapeId="0" xr:uid="{00000000-0006-0000-0400-000091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73" authorId="0" shapeId="0" xr:uid="{00000000-0006-0000-0400-000092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93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73" authorId="0" shapeId="0" xr:uid="{00000000-0006-0000-0400-000094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95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73" authorId="0" shapeId="0" xr:uid="{00000000-0006-0000-0400-000096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73" authorId="0" shapeId="0" xr:uid="{00000000-0006-0000-0400-000097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73" authorId="0" shapeId="0" xr:uid="{00000000-0006-0000-0400-000098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99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9A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73" authorId="0" shapeId="0" xr:uid="{00000000-0006-0000-0400-00009B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73" authorId="0" shapeId="0" xr:uid="{00000000-0006-0000-0400-00009C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73" authorId="0" shapeId="0" xr:uid="{00000000-0006-0000-0400-00009D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73" authorId="0" shapeId="0" xr:uid="{00000000-0006-0000-0400-00009E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73" authorId="0" shapeId="0" xr:uid="{00000000-0006-0000-0400-00009F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73" authorId="0" shapeId="0" xr:uid="{00000000-0006-0000-0400-0000A0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73" authorId="0" shapeId="0" xr:uid="{00000000-0006-0000-0400-0000A1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A2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A3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73" authorId="0" shapeId="0" xr:uid="{00000000-0006-0000-0400-0000A4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P73" authorId="0" shapeId="0" xr:uid="{00000000-0006-0000-0400-0000A5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73" authorId="0" shapeId="0" xr:uid="{00000000-0006-0000-0400-0000A6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A7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73" authorId="0" shapeId="0" xr:uid="{00000000-0006-0000-0400-0000A8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73" authorId="0" shapeId="0" xr:uid="{00000000-0006-0000-0400-0000A9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73" authorId="0" shapeId="0" xr:uid="{00000000-0006-0000-0400-0000AA01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73" authorId="0" shapeId="0" xr:uid="{00000000-0006-0000-0400-0000AB01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73" authorId="0" shapeId="0" xr:uid="{00000000-0006-0000-0400-0000AC01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6" authorId="0" shapeId="0" xr:uid="{00000000-0006-0000-0400-0000AD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AE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AF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3" authorId="0" shapeId="0" xr:uid="{00000000-0006-0000-0400-0000B0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83" authorId="0" shapeId="0" xr:uid="{00000000-0006-0000-0400-0000B101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B201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B3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B4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B5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B6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B7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B8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B9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BA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BB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BC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400-0000BD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BE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90" authorId="0" shapeId="0" xr:uid="{00000000-0006-0000-0400-0000BF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90" authorId="0" shapeId="0" xr:uid="{00000000-0006-0000-0400-0000C0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90" authorId="0" shapeId="0" xr:uid="{00000000-0006-0000-0400-0000C1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W90" authorId="0" shapeId="0" xr:uid="{00000000-0006-0000-0400-0000C2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C3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Y90" authorId="0" shapeId="0" xr:uid="{00000000-0006-0000-0400-0000C4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C5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A90" authorId="0" shapeId="0" xr:uid="{00000000-0006-0000-0400-0000C6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C7010000}">
      <text>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C801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400-0000C9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400-0000CA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0" authorId="0" shapeId="0" xr:uid="{00000000-0006-0000-0400-0000CB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CC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CD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CE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CF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3" authorId="0" shapeId="0" xr:uid="{00000000-0006-0000-0400-0000D0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D1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D2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D3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D4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94" authorId="0" shapeId="0" xr:uid="{00000000-0006-0000-0400-0000D5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N94" authorId="0" shapeId="0" xr:uid="{00000000-0006-0000-0400-0000D6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O94" authorId="0" shapeId="0" xr:uid="{00000000-0006-0000-0400-0000D7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4" authorId="0" shapeId="0" xr:uid="{00000000-0006-0000-0400-0000D8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Q94" authorId="0" shapeId="0" xr:uid="{00000000-0006-0000-0400-0000D9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R94" authorId="0" shapeId="0" xr:uid="{00000000-0006-0000-0400-0000DA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S94" authorId="0" shapeId="0" xr:uid="{00000000-0006-0000-0400-0000DB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T94" authorId="0" shapeId="0" xr:uid="{00000000-0006-0000-0400-0000DC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4" authorId="0" shapeId="0" xr:uid="{00000000-0006-0000-0400-0000DD01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V94" authorId="0" shapeId="0" xr:uid="{00000000-0006-0000-0400-0000DE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W94" authorId="0" shapeId="0" xr:uid="{00000000-0006-0000-0400-0000D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X94" authorId="0" shapeId="0" xr:uid="{00000000-0006-0000-0400-0000E0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4" authorId="0" shapeId="0" xr:uid="{00000000-0006-0000-0400-0000E1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94" authorId="0" shapeId="0" xr:uid="{00000000-0006-0000-0400-0000E2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4" authorId="0" shapeId="0" xr:uid="{00000000-0006-0000-0400-0000E3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4" authorId="0" shapeId="0" xr:uid="{00000000-0006-0000-0400-0000E4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E5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4" authorId="0" shapeId="0" xr:uid="{00000000-0006-0000-0400-0000E6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4" authorId="0" shapeId="0" xr:uid="{00000000-0006-0000-0400-0000E7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4" authorId="0" shapeId="0" xr:uid="{00000000-0006-0000-0400-0000E8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G94" authorId="0" shapeId="0" xr:uid="{00000000-0006-0000-0400-0000E9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H94" authorId="0" shapeId="0" xr:uid="{00000000-0006-0000-0400-0000EA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I94" authorId="0" shapeId="0" xr:uid="{00000000-0006-0000-0400-0000EB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J94" authorId="0" shapeId="0" xr:uid="{00000000-0006-0000-0400-0000EC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K94" authorId="0" shapeId="0" xr:uid="{00000000-0006-0000-0400-0000ED010000}">
      <text>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4" authorId="0" shapeId="0" xr:uid="{00000000-0006-0000-0400-0000EE01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4" authorId="0" shapeId="0" xr:uid="{00000000-0006-0000-0400-0000EF01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4" authorId="0" shapeId="0" xr:uid="{00000000-0006-0000-0400-0000F001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4" authorId="0" shapeId="0" xr:uid="{00000000-0006-0000-0400-0000F101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4" authorId="0" shapeId="0" xr:uid="{00000000-0006-0000-0400-0000F2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Q94" authorId="0" shapeId="0" xr:uid="{00000000-0006-0000-0400-0000F301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R94" authorId="0" shapeId="0" xr:uid="{00000000-0006-0000-0400-0000F4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6" authorId="0" shapeId="0" xr:uid="{00000000-0006-0000-0400-0000F5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F6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400-0000F7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F8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4" authorId="0" shapeId="0" xr:uid="{00000000-0006-0000-0500-000006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 authorId="0" shapeId="0" xr:uid="{00000000-0006-0000-0500-00000E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 authorId="0" shapeId="0" xr:uid="{00000000-0006-0000-0500-00000F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0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500-000011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2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 authorId="0" shapeId="0" xr:uid="{00000000-0006-0000-0500-000013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 authorId="0" shapeId="0" xr:uid="{00000000-0006-0000-0500-000014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K6" authorId="0" shapeId="0" xr:uid="{00000000-0006-0000-0500-000015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7" authorId="0" shapeId="0" xr:uid="{00000000-0006-0000-0500-00001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7" authorId="0" shapeId="0" xr:uid="{00000000-0006-0000-0500-00001E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500-00001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K7" authorId="0" shapeId="0" xr:uid="{00000000-0006-0000-0500-000020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L7" authorId="0" shapeId="0" xr:uid="{00000000-0006-0000-0500-00002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 authorId="0" shapeId="0" xr:uid="{00000000-0006-0000-0500-00002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7" authorId="0" shapeId="0" xr:uid="{00000000-0006-0000-0500-00002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7" authorId="0" shapeId="0" xr:uid="{00000000-0006-0000-0500-00002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7" authorId="0" shapeId="0" xr:uid="{00000000-0006-0000-0500-00002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7" authorId="0" shapeId="0" xr:uid="{00000000-0006-0000-0500-00002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7" authorId="0" shapeId="0" xr:uid="{00000000-0006-0000-0500-000027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 authorId="0" shapeId="0" xr:uid="{00000000-0006-0000-0500-00002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 authorId="0" shapeId="0" xr:uid="{00000000-0006-0000-0500-000017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7" authorId="0" shapeId="0" xr:uid="{00000000-0006-0000-0500-00001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 authorId="0" shapeId="0" xr:uid="{00000000-0006-0000-0500-000019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7" authorId="0" shapeId="0" xr:uid="{00000000-0006-0000-0500-00001A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7" authorId="0" shapeId="0" xr:uid="{00000000-0006-0000-0500-00001B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7" authorId="0" shapeId="0" xr:uid="{00000000-0006-0000-0500-00001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7" authorId="0" shapeId="0" xr:uid="{00000000-0006-0000-0500-00001D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29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2A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2B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K8" authorId="0" shapeId="0" xr:uid="{00000000-0006-0000-0500-00002C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 authorId="0" shapeId="0" xr:uid="{00000000-0006-0000-0500-00002D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M8" authorId="0" shapeId="0" xr:uid="{00000000-0006-0000-0500-00002E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9" authorId="0" shapeId="0" xr:uid="{00000000-0006-0000-0500-00002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 authorId="0" shapeId="0" xr:uid="{00000000-0006-0000-0500-000030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9" authorId="0" shapeId="0" xr:uid="{00000000-0006-0000-0500-000031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9" authorId="0" shapeId="0" xr:uid="{00000000-0006-0000-0500-000032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9" authorId="0" shapeId="0" xr:uid="{00000000-0006-0000-0500-000033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 authorId="0" shapeId="0" xr:uid="{00000000-0006-0000-0500-000034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N9" authorId="0" shapeId="0" xr:uid="{00000000-0006-0000-0500-000035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36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37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38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11" authorId="0" shapeId="0" xr:uid="{00000000-0006-0000-0500-000039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500-00003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M11" authorId="0" shapeId="0" xr:uid="{00000000-0006-0000-0500-00003B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 authorId="0" shapeId="0" xr:uid="{00000000-0006-0000-0500-00003C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 authorId="0" shapeId="0" xr:uid="{00000000-0006-0000-0500-00003D000000}">
      <text>
        <r>
          <rPr>
            <sz val="11"/>
            <rFont val="Calibri"/>
          </rPr>
          <t xml:space="preserve">Ensure </t>
        </r>
        <r>
          <rPr>
            <sz val="11"/>
            <color rgb="FF000000"/>
            <rFont val="Calibri"/>
          </rPr>
          <t>'</t>
        </r>
        <r>
          <rPr>
            <b/>
            <sz val="11"/>
            <color rgb="FF000000"/>
            <rFont val="Calibri"/>
          </rPr>
          <t>Disable Cloud Clipboard integration for server-to-client data transfer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3" authorId="0" shapeId="0" xr:uid="{00000000-0006-0000-0500-00003E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 authorId="0" shapeId="0" xr:uid="{00000000-0006-0000-0500-00003F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K13" authorId="0" shapeId="0" xr:uid="{00000000-0006-0000-0500-000040000000}">
      <text>
        <r>
          <rPr>
            <sz val="11"/>
            <rFont val="Calibri"/>
          </rPr>
          <t xml:space="preserve">Ensure </t>
        </r>
        <r>
          <rPr>
            <sz val="11"/>
            <color rgb="FF000000"/>
            <rFont val="Calibri"/>
          </rPr>
          <t>'</t>
        </r>
        <r>
          <rPr>
            <b/>
            <sz val="11"/>
            <color rgb="FF000000"/>
            <rFont val="Calibri"/>
          </rPr>
          <t>Allow Recall to be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3" authorId="0" shapeId="0" xr:uid="{00000000-0006-0000-0500-00004100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 authorId="0" shapeId="0" xr:uid="{00000000-0006-0000-0500-000042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58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59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14" authorId="0" shapeId="0" xr:uid="{00000000-0006-0000-0500-00005A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L14" authorId="0" shapeId="0" xr:uid="{00000000-0006-0000-0500-00005B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14" authorId="0" shapeId="0" xr:uid="{00000000-0006-0000-0500-00005C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14" authorId="0" shapeId="0" xr:uid="{00000000-0006-0000-0500-00005D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4" authorId="0" shapeId="0" xr:uid="{00000000-0006-0000-0500-00005E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14" authorId="0" shapeId="0" xr:uid="{00000000-0006-0000-0500-00005F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14" authorId="0" shapeId="0" xr:uid="{00000000-0006-0000-0500-000060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14" authorId="0" shapeId="0" xr:uid="{00000000-0006-0000-0500-00006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 authorId="0" shapeId="0" xr:uid="{00000000-0006-0000-0500-000062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 authorId="0" shapeId="0" xr:uid="{00000000-0006-0000-0500-000063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4" authorId="0" shapeId="0" xr:uid="{00000000-0006-0000-0500-000064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 authorId="0" shapeId="0" xr:uid="{00000000-0006-0000-0500-000065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 authorId="0" shapeId="0" xr:uid="{00000000-0006-0000-0500-000066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 authorId="0" shapeId="0" xr:uid="{00000000-0006-0000-0500-000067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14" authorId="0" shapeId="0" xr:uid="{00000000-0006-0000-0500-000068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Z14" authorId="0" shapeId="0" xr:uid="{00000000-0006-0000-0500-000069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A14" authorId="0" shapeId="0" xr:uid="{00000000-0006-0000-0500-000043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 authorId="0" shapeId="0" xr:uid="{00000000-0006-0000-0500-000044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 authorId="0" shapeId="0" xr:uid="{00000000-0006-0000-0500-000045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D14" authorId="0" shapeId="0" xr:uid="{00000000-0006-0000-0500-000046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 authorId="0" shapeId="0" xr:uid="{00000000-0006-0000-0500-00004700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F14" authorId="0" shapeId="0" xr:uid="{00000000-0006-0000-0500-00004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G14" authorId="0" shapeId="0" xr:uid="{00000000-0006-0000-0500-00004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 authorId="0" shapeId="0" xr:uid="{00000000-0006-0000-0500-00004A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 authorId="0" shapeId="0" xr:uid="{00000000-0006-0000-0500-00004B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 authorId="0" shapeId="0" xr:uid="{00000000-0006-0000-0500-00004C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K14" authorId="0" shapeId="0" xr:uid="{00000000-0006-0000-0500-00004D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L14" authorId="0" shapeId="0" xr:uid="{00000000-0006-0000-0500-00004E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 authorId="0" shapeId="0" xr:uid="{00000000-0006-0000-0500-00004F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 authorId="0" shapeId="0" xr:uid="{00000000-0006-0000-0500-000050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 authorId="0" shapeId="0" xr:uid="{00000000-0006-0000-0500-000051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 authorId="0" shapeId="0" xr:uid="{00000000-0006-0000-0500-000052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 authorId="0" shapeId="0" xr:uid="{00000000-0006-0000-0500-000053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 authorId="0" shapeId="0" xr:uid="{00000000-0006-0000-0500-000054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S14" authorId="0" shapeId="0" xr:uid="{00000000-0006-0000-0500-000055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 authorId="0" shapeId="0" xr:uid="{00000000-0006-0000-0500-00005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 authorId="0" shapeId="0" xr:uid="{00000000-0006-0000-0500-000057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 authorId="0" shapeId="0" xr:uid="{00000000-0006-0000-0500-00006A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6B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 authorId="0" shapeId="0" xr:uid="{00000000-0006-0000-0500-00006C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 authorId="0" shapeId="0" xr:uid="{00000000-0006-0000-0500-00006D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 authorId="0" shapeId="0" xr:uid="{00000000-0006-0000-0500-00006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6F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N16" authorId="0" shapeId="0" xr:uid="{00000000-0006-0000-0500-00007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16" authorId="0" shapeId="0" xr:uid="{00000000-0006-0000-0500-00007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16" authorId="0" shapeId="0" xr:uid="{00000000-0006-0000-0500-000072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 authorId="0" shapeId="0" xr:uid="{00000000-0006-0000-0500-000073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R16" authorId="0" shapeId="0" xr:uid="{00000000-0006-0000-0500-000074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75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 authorId="0" shapeId="0" xr:uid="{00000000-0006-0000-0500-000076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77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 authorId="0" shapeId="0" xr:uid="{00000000-0006-0000-0500-000078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6" authorId="0" shapeId="0" xr:uid="{00000000-0006-0000-0500-000079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 authorId="0" shapeId="0" xr:uid="{00000000-0006-0000-0500-00007A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 authorId="0" shapeId="0" xr:uid="{00000000-0006-0000-0500-00007B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 authorId="0" shapeId="0" xr:uid="{00000000-0006-0000-0500-00007C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A16" authorId="0" shapeId="0" xr:uid="{00000000-0006-0000-0500-00007D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B16" authorId="0" shapeId="0" xr:uid="{00000000-0006-0000-0500-00007E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 authorId="0" shapeId="0" xr:uid="{00000000-0006-0000-0500-00007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8" authorId="0" shapeId="0" xr:uid="{00000000-0006-0000-0500-000080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9" authorId="0" shapeId="0" xr:uid="{00000000-0006-0000-0500-00008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8200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J19" authorId="0" shapeId="0" xr:uid="{00000000-0006-0000-0500-00008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500-00008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500-000085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8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0" authorId="0" shapeId="0" xr:uid="{00000000-0006-0000-0500-00008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0" authorId="0" shapeId="0" xr:uid="{00000000-0006-0000-0500-00008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0" authorId="0" shapeId="0" xr:uid="{00000000-0006-0000-0500-00008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20" authorId="0" shapeId="0" xr:uid="{00000000-0006-0000-0500-00008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0" authorId="0" shapeId="0" xr:uid="{00000000-0006-0000-0500-00008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N20" authorId="0" shapeId="0" xr:uid="{00000000-0006-0000-0500-00008C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20" authorId="0" shapeId="0" xr:uid="{00000000-0006-0000-0500-00008D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20" authorId="0" shapeId="0" xr:uid="{00000000-0006-0000-0500-00008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 authorId="0" shapeId="0" xr:uid="{00000000-0006-0000-0500-00008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90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2" authorId="0" shapeId="0" xr:uid="{00000000-0006-0000-0500-00009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92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J22" authorId="0" shapeId="0" xr:uid="{00000000-0006-0000-0500-000093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K22" authorId="0" shapeId="0" xr:uid="{00000000-0006-0000-0500-00009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H23" authorId="0" shapeId="0" xr:uid="{00000000-0006-0000-0500-000095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 authorId="0" shapeId="0" xr:uid="{00000000-0006-0000-0500-000096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500-000097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500-000098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500-000099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 authorId="0" shapeId="0" xr:uid="{00000000-0006-0000-0500-00009A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 authorId="0" shapeId="0" xr:uid="{00000000-0006-0000-0500-00009B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 authorId="0" shapeId="0" xr:uid="{00000000-0006-0000-0500-00009C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3" authorId="0" shapeId="0" xr:uid="{00000000-0006-0000-0500-00009D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 authorId="0" shapeId="0" xr:uid="{00000000-0006-0000-0500-00009E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 authorId="0" shapeId="0" xr:uid="{00000000-0006-0000-0500-00009F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3" authorId="0" shapeId="0" xr:uid="{00000000-0006-0000-0500-0000A0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3" authorId="0" shapeId="0" xr:uid="{00000000-0006-0000-0500-0000A1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3" authorId="0" shapeId="0" xr:uid="{00000000-0006-0000-0500-0000A2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3" authorId="0" shapeId="0" xr:uid="{00000000-0006-0000-0500-0000A3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3" authorId="0" shapeId="0" xr:uid="{00000000-0006-0000-0500-0000A4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3" authorId="0" shapeId="0" xr:uid="{00000000-0006-0000-0500-0000A5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A6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 authorId="0" shapeId="0" xr:uid="{00000000-0006-0000-0500-0000A7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29" authorId="0" shapeId="0" xr:uid="{00000000-0006-0000-0500-0000A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A9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AA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AB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AC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A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A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AF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P29" authorId="0" shapeId="0" xr:uid="{00000000-0006-0000-0500-0000B0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 authorId="0" shapeId="0" xr:uid="{00000000-0006-0000-0500-0000B1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R29" authorId="0" shapeId="0" xr:uid="{00000000-0006-0000-0500-0000B2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B3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T29" authorId="0" shapeId="0" xr:uid="{00000000-0006-0000-0500-0000B4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U29" authorId="0" shapeId="0" xr:uid="{00000000-0006-0000-0500-0000B5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V29" authorId="0" shapeId="0" xr:uid="{00000000-0006-0000-0500-0000B6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W29" authorId="0" shapeId="0" xr:uid="{00000000-0006-0000-0500-0000B7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9" authorId="0" shapeId="0" xr:uid="{00000000-0006-0000-0500-0000B800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text>
    </comment>
    <comment ref="Y29" authorId="0" shapeId="0" xr:uid="{00000000-0006-0000-0500-0000B9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9" authorId="0" shapeId="0" xr:uid="{00000000-0006-0000-0500-0000BA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9" authorId="0" shapeId="0" xr:uid="{00000000-0006-0000-0500-0000B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B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1" authorId="0" shapeId="0" xr:uid="{00000000-0006-0000-0500-0000B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1" authorId="0" shapeId="0" xr:uid="{00000000-0006-0000-0500-0000B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31" authorId="0" shapeId="0" xr:uid="{00000000-0006-0000-0500-0000B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31" authorId="0" shapeId="0" xr:uid="{00000000-0006-0000-0500-0000C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31" authorId="0" shapeId="0" xr:uid="{00000000-0006-0000-0500-0000C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31" authorId="0" shapeId="0" xr:uid="{00000000-0006-0000-0500-0000C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O31" authorId="0" shapeId="0" xr:uid="{00000000-0006-0000-0500-0000C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31" authorId="0" shapeId="0" xr:uid="{00000000-0006-0000-0500-0000C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1" authorId="0" shapeId="0" xr:uid="{00000000-0006-0000-0500-0000C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text>
    </comment>
    <comment ref="R31" authorId="0" shapeId="0" xr:uid="{00000000-0006-0000-0500-0000C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C7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31" authorId="0" shapeId="0" xr:uid="{00000000-0006-0000-0500-0000C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1" authorId="0" shapeId="0" xr:uid="{00000000-0006-0000-0500-0000C9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V31" authorId="0" shapeId="0" xr:uid="{00000000-0006-0000-0500-0000C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 authorId="0" shapeId="0" xr:uid="{00000000-0006-0000-0500-0000C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1" authorId="0" shapeId="0" xr:uid="{00000000-0006-0000-0500-0000CC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Y31" authorId="0" shapeId="0" xr:uid="{00000000-0006-0000-0500-0000C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Z31" authorId="0" shapeId="0" xr:uid="{00000000-0006-0000-0500-0000C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1" authorId="0" shapeId="0" xr:uid="{00000000-0006-0000-0500-0000CF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B31" authorId="0" shapeId="0" xr:uid="{00000000-0006-0000-0500-0000D0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C31" authorId="0" shapeId="0" xr:uid="{00000000-0006-0000-0500-0000D1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AD31" authorId="0" shapeId="0" xr:uid="{00000000-0006-0000-0500-0000D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D3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 authorId="0" shapeId="0" xr:uid="{00000000-0006-0000-0500-0000D4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D5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D6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D7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500-0000D8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D9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2" authorId="0" shapeId="0" xr:uid="{00000000-0006-0000-0500-0000D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2" authorId="0" shapeId="0" xr:uid="{00000000-0006-0000-0500-0000D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42" authorId="0" shapeId="0" xr:uid="{00000000-0006-0000-0500-0000D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42" authorId="0" shapeId="0" xr:uid="{00000000-0006-0000-0500-0000D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2" authorId="0" shapeId="0" xr:uid="{00000000-0006-0000-0500-0000D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2" authorId="0" shapeId="0" xr:uid="{00000000-0006-0000-0500-0000D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2" authorId="0" shapeId="0" xr:uid="{00000000-0006-0000-0500-0000E0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2" authorId="0" shapeId="0" xr:uid="{00000000-0006-0000-0500-0000E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4" authorId="0" shapeId="0" xr:uid="{00000000-0006-0000-0600-00001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 authorId="0" shapeId="0" xr:uid="{00000000-0006-0000-0600-000013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 authorId="0" shapeId="0" xr:uid="{00000000-0006-0000-0600-000014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15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16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17000000}">
      <text>
        <r>
          <rPr>
            <sz val="11"/>
            <rFont val="Calibri"/>
          </rPr>
          <t xml:space="preserve">Ensure </t>
        </r>
        <r>
          <rPr>
            <sz val="11"/>
            <color rgb="FF000000"/>
            <rFont val="Calibri"/>
          </rPr>
          <t>'</t>
        </r>
        <r>
          <rPr>
            <b/>
            <sz val="11"/>
            <color rgb="FF000000"/>
            <rFont val="Calibri"/>
          </rPr>
          <t>Disable Cloud Clipboard integration for server-to-client data transfer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 authorId="0" shapeId="0" xr:uid="{00000000-0006-0000-0600-000018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 authorId="0" shapeId="0" xr:uid="{00000000-0006-0000-0600-000019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Q5" authorId="0" shapeId="0" xr:uid="{00000000-0006-0000-0600-00001A000000}">
      <text>
        <r>
          <rPr>
            <sz val="11"/>
            <rFont val="Calibri"/>
          </rPr>
          <t xml:space="preserve">Ensure </t>
        </r>
        <r>
          <rPr>
            <sz val="11"/>
            <color rgb="FF000000"/>
            <rFont val="Calibri"/>
          </rPr>
          <t>'</t>
        </r>
        <r>
          <rPr>
            <b/>
            <sz val="11"/>
            <color rgb="FF000000"/>
            <rFont val="Calibri"/>
          </rPr>
          <t>Allow Recall to be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 authorId="0" shapeId="0" xr:uid="{00000000-0006-0000-0600-00001B00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 authorId="0" shapeId="0" xr:uid="{00000000-0006-0000-0600-00001C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600-00001D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 authorId="0" shapeId="0" xr:uid="{00000000-0006-0000-0600-00002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8" authorId="0" shapeId="0" xr:uid="{00000000-0006-0000-0600-000030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M8" authorId="0" shapeId="0" xr:uid="{00000000-0006-0000-0600-00003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8" authorId="0" shapeId="0" xr:uid="{00000000-0006-0000-0600-000032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8" authorId="0" shapeId="0" xr:uid="{00000000-0006-0000-0600-000033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8" authorId="0" shapeId="0" xr:uid="{00000000-0006-0000-0600-000034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8" authorId="0" shapeId="0" xr:uid="{00000000-0006-0000-0600-000035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R8" authorId="0" shapeId="0" xr:uid="{00000000-0006-0000-0600-000036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8" authorId="0" shapeId="0" xr:uid="{00000000-0006-0000-0600-000037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8" authorId="0" shapeId="0" xr:uid="{00000000-0006-0000-0600-000038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8" authorId="0" shapeId="0" xr:uid="{00000000-0006-0000-0600-000039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V8" authorId="0" shapeId="0" xr:uid="{00000000-0006-0000-0600-00003A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W8" authorId="0" shapeId="0" xr:uid="{00000000-0006-0000-0600-00003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8" authorId="0" shapeId="0" xr:uid="{00000000-0006-0000-0600-00003C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8" authorId="0" shapeId="0" xr:uid="{00000000-0006-0000-0600-00003D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Z8" authorId="0" shapeId="0" xr:uid="{00000000-0006-0000-0600-00001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text>
    </comment>
    <comment ref="AA8" authorId="0" shapeId="0" xr:uid="{00000000-0006-0000-0600-00001F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B8" authorId="0" shapeId="0" xr:uid="{00000000-0006-0000-0600-000020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8" authorId="0" shapeId="0" xr:uid="{00000000-0006-0000-0600-000021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8" authorId="0" shapeId="0" xr:uid="{00000000-0006-0000-0600-000022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8" authorId="0" shapeId="0" xr:uid="{00000000-0006-0000-0600-00002300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8" authorId="0" shapeId="0" xr:uid="{00000000-0006-0000-0600-000024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G8" authorId="0" shapeId="0" xr:uid="{00000000-0006-0000-0600-00002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8" authorId="0" shapeId="0" xr:uid="{00000000-0006-0000-0600-00002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8" authorId="0" shapeId="0" xr:uid="{00000000-0006-0000-0600-00002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8" authorId="0" shapeId="0" xr:uid="{00000000-0006-0000-0600-000028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K8" authorId="0" shapeId="0" xr:uid="{00000000-0006-0000-0600-000029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L8" authorId="0" shapeId="0" xr:uid="{00000000-0006-0000-0600-00002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8" authorId="0" shapeId="0" xr:uid="{00000000-0006-0000-0600-00002B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N8" authorId="0" shapeId="0" xr:uid="{00000000-0006-0000-0600-00002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8" authorId="0" shapeId="0" xr:uid="{00000000-0006-0000-0600-00002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P8" authorId="0" shapeId="0" xr:uid="{00000000-0006-0000-0600-00002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 authorId="0" shapeId="0" xr:uid="{00000000-0006-0000-0600-00003E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 authorId="0" shapeId="0" xr:uid="{00000000-0006-0000-0600-00003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 authorId="0" shapeId="0" xr:uid="{00000000-0006-0000-0600-00004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9" authorId="0" shapeId="0" xr:uid="{00000000-0006-0000-0600-00004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9" authorId="0" shapeId="0" xr:uid="{00000000-0006-0000-0600-00004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 authorId="0" shapeId="0" xr:uid="{00000000-0006-0000-0600-00004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 authorId="0" shapeId="0" xr:uid="{00000000-0006-0000-0600-00004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 authorId="0" shapeId="0" xr:uid="{00000000-0006-0000-0600-000045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 authorId="0" shapeId="0" xr:uid="{00000000-0006-0000-0600-00004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 authorId="0" shapeId="0" xr:uid="{00000000-0006-0000-0600-000047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 authorId="0" shapeId="0" xr:uid="{00000000-0006-0000-0600-000048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U9" authorId="0" shapeId="0" xr:uid="{00000000-0006-0000-0600-000049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V9" authorId="0" shapeId="0" xr:uid="{00000000-0006-0000-0600-00004A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W9" authorId="0" shapeId="0" xr:uid="{00000000-0006-0000-0600-00004B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 authorId="0" shapeId="0" xr:uid="{00000000-0006-0000-0600-00004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 authorId="0" shapeId="0" xr:uid="{00000000-0006-0000-0600-00004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4E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10" authorId="0" shapeId="0" xr:uid="{00000000-0006-0000-0600-00004F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10" authorId="0" shapeId="0" xr:uid="{00000000-0006-0000-0600-000050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600-000051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10" authorId="0" shapeId="0" xr:uid="{00000000-0006-0000-0600-000052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 authorId="0" shapeId="0" xr:uid="{00000000-0006-0000-0600-000053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P10" authorId="0" shapeId="0" xr:uid="{00000000-0006-0000-0600-000054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J11" authorId="0" shapeId="0" xr:uid="{00000000-0006-0000-0600-000055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56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57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2" authorId="0" shapeId="0" xr:uid="{00000000-0006-0000-0600-00005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L12" authorId="0" shapeId="0" xr:uid="{00000000-0006-0000-0600-00005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5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5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5C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5D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5E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5F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60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61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62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V12" authorId="0" shapeId="0" xr:uid="{00000000-0006-0000-0600-00006300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2" authorId="0" shapeId="0" xr:uid="{00000000-0006-0000-0600-000064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X12" authorId="0" shapeId="0" xr:uid="{00000000-0006-0000-0600-000065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 authorId="0" shapeId="0" xr:uid="{00000000-0006-0000-0600-000066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K13" authorId="0" shapeId="0" xr:uid="{00000000-0006-0000-0600-000067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600-000068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600-000069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13" authorId="0" shapeId="0" xr:uid="{00000000-0006-0000-0600-00006A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J14" authorId="0" shapeId="0" xr:uid="{00000000-0006-0000-0600-00006B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600-00006C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600-00006D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600-00006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 authorId="0" shapeId="0" xr:uid="{00000000-0006-0000-0600-00006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5" authorId="0" shapeId="0" xr:uid="{00000000-0006-0000-0600-000070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 authorId="0" shapeId="0" xr:uid="{00000000-0006-0000-0600-000071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 authorId="0" shapeId="0" xr:uid="{00000000-0006-0000-0600-000072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 authorId="0" shapeId="0" xr:uid="{00000000-0006-0000-0600-000073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J17" authorId="0" shapeId="0" xr:uid="{00000000-0006-0000-0600-000074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7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7D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23" authorId="0" shapeId="0" xr:uid="{00000000-0006-0000-0600-00007E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M23" authorId="0" shapeId="0" xr:uid="{00000000-0006-0000-0600-00007F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23" authorId="0" shapeId="0" xr:uid="{00000000-0006-0000-0600-000080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23" authorId="0" shapeId="0" xr:uid="{00000000-0006-0000-0600-000081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23" authorId="0" shapeId="0" xr:uid="{00000000-0006-0000-0600-000082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23" authorId="0" shapeId="0" xr:uid="{00000000-0006-0000-0600-000083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3" authorId="0" shapeId="0" xr:uid="{00000000-0006-0000-0600-00008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23" authorId="0" shapeId="0" xr:uid="{00000000-0006-0000-0600-000085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86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87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3" authorId="0" shapeId="0" xr:uid="{00000000-0006-0000-0600-00008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89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3" authorId="0" shapeId="0" xr:uid="{00000000-0006-0000-0600-00008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3" authorId="0" shapeId="0" xr:uid="{00000000-0006-0000-0600-00008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Z23" authorId="0" shapeId="0" xr:uid="{00000000-0006-0000-0600-00008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23" authorId="0" shapeId="0" xr:uid="{00000000-0006-0000-0600-00008D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3" authorId="0" shapeId="0" xr:uid="{00000000-0006-0000-0600-00008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8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9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23" authorId="0" shapeId="0" xr:uid="{00000000-0006-0000-0600-00009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F23" authorId="0" shapeId="0" xr:uid="{00000000-0006-0000-0600-00009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9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9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9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23" authorId="0" shapeId="0" xr:uid="{00000000-0006-0000-0600-00009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97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 authorId="0" shapeId="0" xr:uid="{00000000-0006-0000-0600-000098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23" authorId="0" shapeId="0" xr:uid="{00000000-0006-0000-0600-000099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N23" authorId="0" shapeId="0" xr:uid="{00000000-0006-0000-0600-00009A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O23" authorId="0" shapeId="0" xr:uid="{00000000-0006-0000-0600-00009B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3" authorId="0" shapeId="0" xr:uid="{00000000-0006-0000-0600-00009C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23" authorId="0" shapeId="0" xr:uid="{00000000-0006-0000-0600-00007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23" authorId="0" shapeId="0" xr:uid="{00000000-0006-0000-0600-00007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7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 authorId="0" shapeId="0" xr:uid="{00000000-0006-0000-0600-000079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 authorId="0" shapeId="0" xr:uid="{00000000-0006-0000-0600-00007A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23" authorId="0" shapeId="0" xr:uid="{00000000-0006-0000-0600-00007B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23" authorId="0" shapeId="0" xr:uid="{00000000-0006-0000-0600-00007C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 authorId="0" shapeId="0" xr:uid="{00000000-0006-0000-0600-00009D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 authorId="0" shapeId="0" xr:uid="{00000000-0006-0000-0600-00009E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K25" authorId="0" shapeId="0" xr:uid="{00000000-0006-0000-0600-00009F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25" authorId="0" shapeId="0" xr:uid="{00000000-0006-0000-0600-0000A0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M25" authorId="0" shapeId="0" xr:uid="{00000000-0006-0000-0600-0000A1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25" authorId="0" shapeId="0" xr:uid="{00000000-0006-0000-0600-0000A2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O25" authorId="0" shapeId="0" xr:uid="{00000000-0006-0000-0600-0000A3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P25" authorId="0" shapeId="0" xr:uid="{00000000-0006-0000-0600-0000A4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5" authorId="0" shapeId="0" xr:uid="{00000000-0006-0000-0600-0000A5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R25" authorId="0" shapeId="0" xr:uid="{00000000-0006-0000-0600-0000A6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5" authorId="0" shapeId="0" xr:uid="{00000000-0006-0000-0600-0000A7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T25" authorId="0" shapeId="0" xr:uid="{00000000-0006-0000-0600-0000A8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 authorId="0" shapeId="0" xr:uid="{00000000-0006-0000-0600-0000A9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V25" authorId="0" shapeId="0" xr:uid="{00000000-0006-0000-0600-0000AA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5" authorId="0" shapeId="0" xr:uid="{00000000-0006-0000-0600-0000AB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26" authorId="0" shapeId="0" xr:uid="{00000000-0006-0000-0600-0000AC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600-0000AD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J29" authorId="0" shapeId="0" xr:uid="{00000000-0006-0000-0600-0000AE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0" authorId="0" shapeId="0" xr:uid="{00000000-0006-0000-0600-0000A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33" authorId="0" shapeId="0" xr:uid="{00000000-0006-0000-0600-0000B0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K33" authorId="0" shapeId="0" xr:uid="{00000000-0006-0000-0600-0000B1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L33" authorId="0" shapeId="0" xr:uid="{00000000-0006-0000-0600-0000B2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600-0000B3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3" authorId="0" shapeId="0" xr:uid="{00000000-0006-0000-0600-0000B4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3" authorId="0" shapeId="0" xr:uid="{00000000-0006-0000-0600-0000B5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33" authorId="0" shapeId="0" xr:uid="{00000000-0006-0000-0600-0000B6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33" authorId="0" shapeId="0" xr:uid="{00000000-0006-0000-0600-0000B7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3" authorId="0" shapeId="0" xr:uid="{00000000-0006-0000-0600-0000B800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S33" authorId="0" shapeId="0" xr:uid="{00000000-0006-0000-0600-0000B9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3" authorId="0" shapeId="0" xr:uid="{00000000-0006-0000-0600-0000BA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BB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600-0000BC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BD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37" authorId="0" shapeId="0" xr:uid="{00000000-0006-0000-0600-0000BE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BF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C0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C1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37" authorId="0" shapeId="0" xr:uid="{00000000-0006-0000-0600-0000C2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37" authorId="0" shapeId="0" xr:uid="{00000000-0006-0000-0600-0000C3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C4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37" authorId="0" shapeId="0" xr:uid="{00000000-0006-0000-0600-0000C5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C6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37" authorId="0" shapeId="0" xr:uid="{00000000-0006-0000-0600-0000C7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37" authorId="0" shapeId="0" xr:uid="{00000000-0006-0000-0600-0000C8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37" authorId="0" shapeId="0" xr:uid="{00000000-0006-0000-0600-0000C9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37" authorId="0" shapeId="0" xr:uid="{00000000-0006-0000-0600-0000CA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Z37" authorId="0" shapeId="0" xr:uid="{00000000-0006-0000-0600-0000CB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CC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600-0000CD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CE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600-0000CF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600-0000D0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600-0000D1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D2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600-0000D3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7" authorId="0" shapeId="0" xr:uid="{00000000-0006-0000-0600-0000D4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7" authorId="0" shapeId="0" xr:uid="{00000000-0006-0000-0600-0000D5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37" authorId="0" shapeId="0" xr:uid="{00000000-0006-0000-0600-0000D6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37" authorId="0" shapeId="0" xr:uid="{00000000-0006-0000-0600-0000D7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37" authorId="0" shapeId="0" xr:uid="{00000000-0006-0000-0600-0000D8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7" authorId="0" shapeId="0" xr:uid="{00000000-0006-0000-0600-0000D9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7" authorId="0" shapeId="0" xr:uid="{00000000-0006-0000-0600-0000DA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37" authorId="0" shapeId="0" xr:uid="{00000000-0006-0000-0600-0000DB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600-0000DC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600-0000DD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37" authorId="0" shapeId="0" xr:uid="{00000000-0006-0000-0600-0000DE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600-0000DF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E0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E1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7" authorId="0" shapeId="0" xr:uid="{00000000-0006-0000-0600-0000E200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J38" authorId="0" shapeId="0" xr:uid="{00000000-0006-0000-0600-0000E3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E4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8" authorId="0" shapeId="0" xr:uid="{00000000-0006-0000-0600-0000E5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E6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E7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L43" authorId="0" shapeId="0" xr:uid="{00000000-0006-0000-0600-0000E8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M43" authorId="0" shapeId="0" xr:uid="{00000000-0006-0000-0600-0000E9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E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EB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E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Q43" authorId="0" shapeId="0" xr:uid="{00000000-0006-0000-0600-0000ED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3" authorId="0" shapeId="0" xr:uid="{00000000-0006-0000-0600-0000EE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3" authorId="0" shapeId="0" xr:uid="{00000000-0006-0000-0600-0000E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3" authorId="0" shapeId="0" xr:uid="{00000000-0006-0000-0600-0000F0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3" authorId="0" shapeId="0" xr:uid="{00000000-0006-0000-0600-0000F1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3" authorId="0" shapeId="0" xr:uid="{00000000-0006-0000-0600-0000F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3" authorId="0" shapeId="0" xr:uid="{00000000-0006-0000-0600-0000F3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3" authorId="0" shapeId="0" xr:uid="{00000000-0006-0000-0600-0000F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3" authorId="0" shapeId="0" xr:uid="{00000000-0006-0000-0600-0000F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43" authorId="0" shapeId="0" xr:uid="{00000000-0006-0000-0600-0000F6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3" authorId="0" shapeId="0" xr:uid="{00000000-0006-0000-0600-0000F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4" authorId="0" shapeId="0" xr:uid="{00000000-0006-0000-0600-0000F8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J45" authorId="0" shapeId="0" xr:uid="{00000000-0006-0000-0600-0000F9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45" authorId="0" shapeId="0" xr:uid="{00000000-0006-0000-0600-0000F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L45" authorId="0" shapeId="0" xr:uid="{00000000-0006-0000-0600-0000FB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600-0000FC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J46" authorId="0" shapeId="0" xr:uid="{00000000-0006-0000-0600-0000F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600-0000FE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K47" authorId="0" shapeId="0" xr:uid="{00000000-0006-0000-0600-0000FF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48" authorId="0" shapeId="0" xr:uid="{00000000-0006-0000-0600-000000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01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02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03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04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05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06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600-000007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600-00000801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8" authorId="0" shapeId="0" xr:uid="{00000000-0006-0000-0600-000009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T48" authorId="0" shapeId="0" xr:uid="{00000000-0006-0000-0600-00000A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U48" authorId="0" shapeId="0" xr:uid="{00000000-0006-0000-0600-00000B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600-00000C01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W48" authorId="0" shapeId="0" xr:uid="{00000000-0006-0000-0600-00000D01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8" authorId="0" shapeId="0" xr:uid="{00000000-0006-0000-0600-00000E01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48" authorId="0" shapeId="0" xr:uid="{00000000-0006-0000-0600-00000F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8" authorId="0" shapeId="0" xr:uid="{00000000-0006-0000-0600-000010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8" authorId="0" shapeId="0" xr:uid="{00000000-0006-0000-0600-000011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B48" authorId="0" shapeId="0" xr:uid="{00000000-0006-0000-0600-000012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C48" authorId="0" shapeId="0" xr:uid="{00000000-0006-0000-0600-000013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D48" authorId="0" shapeId="0" xr:uid="{00000000-0006-0000-0600-000014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E48" authorId="0" shapeId="0" xr:uid="{00000000-0006-0000-0600-000015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F48" authorId="0" shapeId="0" xr:uid="{00000000-0006-0000-0600-00001601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text>
    </comment>
    <comment ref="AG48" authorId="0" shapeId="0" xr:uid="{00000000-0006-0000-0600-00001701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48" authorId="0" shapeId="0" xr:uid="{00000000-0006-0000-0600-000018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48" authorId="0" shapeId="0" xr:uid="{00000000-0006-0000-0600-00001901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48" authorId="0" shapeId="0" xr:uid="{00000000-0006-0000-0600-00001A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9" authorId="0" shapeId="0" xr:uid="{00000000-0006-0000-0600-00001B01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9" authorId="0" shapeId="0" xr:uid="{00000000-0006-0000-0600-00001C01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7" authorId="0" shapeId="0" xr:uid="{00000000-0006-0000-0600-00001D01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7" authorId="0" shapeId="0" xr:uid="{00000000-0006-0000-0600-00001E01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7" authorId="0" shapeId="0" xr:uid="{00000000-0006-0000-0600-00001F01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67" authorId="0" shapeId="0" xr:uid="{00000000-0006-0000-0600-00002001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N67" authorId="0" shapeId="0" xr:uid="{00000000-0006-0000-0600-00002101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O67" authorId="0" shapeId="0" xr:uid="{00000000-0006-0000-0600-00002201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67" authorId="0" shapeId="0" xr:uid="{00000000-0006-0000-0600-00002301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Q67" authorId="0" shapeId="0" xr:uid="{00000000-0006-0000-0600-00002401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R67" authorId="0" shapeId="0" xr:uid="{00000000-0006-0000-0600-00002501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S67" authorId="0" shapeId="0" xr:uid="{00000000-0006-0000-0600-00002601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67" authorId="0" shapeId="0" xr:uid="{00000000-0006-0000-0600-00002701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67" authorId="0" shapeId="0" xr:uid="{00000000-0006-0000-0600-00002801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67" authorId="0" shapeId="0" xr:uid="{00000000-0006-0000-0600-00002901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67" authorId="0" shapeId="0" xr:uid="{00000000-0006-0000-0600-00002A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67" authorId="0" shapeId="0" xr:uid="{00000000-0006-0000-0600-00002B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88" authorId="0" shapeId="0" xr:uid="{00000000-0006-0000-0600-00002C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88" authorId="0" shapeId="0" xr:uid="{00000000-0006-0000-0600-00002D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88" authorId="0" shapeId="0" xr:uid="{00000000-0006-0000-0600-00002E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8" authorId="0" shapeId="0" xr:uid="{00000000-0006-0000-0600-00002F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8" authorId="0" shapeId="0" xr:uid="{00000000-0006-0000-0600-000030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8" authorId="0" shapeId="0" xr:uid="{00000000-0006-0000-0600-000031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P88" authorId="0" shapeId="0" xr:uid="{00000000-0006-0000-0600-000032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8" authorId="0" shapeId="0" xr:uid="{00000000-0006-0000-0600-000033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R88" authorId="0" shapeId="0" xr:uid="{00000000-0006-0000-0600-000034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S88" authorId="0" shapeId="0" xr:uid="{00000000-0006-0000-0600-000035010000}">
      <text>
        <r>
          <rPr>
            <sz val="11"/>
            <rFont val="Calibri"/>
          </rPr>
          <t xml:space="preserve">Ensure </t>
        </r>
        <r>
          <rPr>
            <sz val="11"/>
            <color rgb="FF000000"/>
            <rFont val="Calibri"/>
          </rPr>
          <t>'</t>
        </r>
        <r>
          <rPr>
            <b/>
            <sz val="11"/>
            <color rgb="FF000000"/>
            <rFont val="Calibri"/>
          </rPr>
          <t>Disable HTTP proxy features: Disable WPAD</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T88" authorId="0" shapeId="0" xr:uid="{00000000-0006-0000-0600-000036010000}">
      <text>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text>
    </comment>
    <comment ref="J89" authorId="0" shapeId="0" xr:uid="{00000000-0006-0000-0600-000037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J90" authorId="0" shapeId="0" xr:uid="{00000000-0006-0000-0600-00003801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3901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3A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3B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3C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3D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3E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3F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40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41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42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91" authorId="0" shapeId="0" xr:uid="{00000000-0006-0000-0600-000043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44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45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46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47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48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49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4A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R91" authorId="0" shapeId="0" xr:uid="{00000000-0006-0000-0600-00004B01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S91" authorId="0" shapeId="0" xr:uid="{00000000-0006-0000-0600-00004C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T91" authorId="0" shapeId="0" xr:uid="{00000000-0006-0000-0600-00004D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91" authorId="0" shapeId="0" xr:uid="{00000000-0006-0000-0600-00004E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91" authorId="0" shapeId="0" xr:uid="{00000000-0006-0000-0600-00004F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5001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51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Y91" authorId="0" shapeId="0" xr:uid="{00000000-0006-0000-0600-000052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5301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1" authorId="0" shapeId="0" xr:uid="{00000000-0006-0000-0600-000054010000}">
      <text>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B91" authorId="0" shapeId="0" xr:uid="{00000000-0006-0000-0600-000055010000}">
      <text>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C91" authorId="0" shapeId="0" xr:uid="{00000000-0006-0000-0600-000056010000}">
      <text>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D91" authorId="0" shapeId="0" xr:uid="{00000000-0006-0000-0600-000057010000}">
      <text>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E91" authorId="0" shapeId="0" xr:uid="{00000000-0006-0000-0600-000058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59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G91" authorId="0" shapeId="0" xr:uid="{00000000-0006-0000-0600-00005A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H91" authorId="0" shapeId="0" xr:uid="{00000000-0006-0000-0600-00005B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600-00005C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2" authorId="0" shapeId="0" xr:uid="{00000000-0006-0000-0600-00005D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J94" authorId="0" shapeId="0" xr:uid="{00000000-0006-0000-0600-00005E01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4" authorId="0" shapeId="0" xr:uid="{00000000-0006-0000-0600-00005F01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600-00006001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94" authorId="0" shapeId="0" xr:uid="{00000000-0006-0000-0600-00006101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N94" authorId="0" shapeId="0" xr:uid="{00000000-0006-0000-0600-00006201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O94" authorId="0" shapeId="0" xr:uid="{00000000-0006-0000-0600-00006301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94" authorId="0" shapeId="0" xr:uid="{00000000-0006-0000-0600-00006401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Q94" authorId="0" shapeId="0" xr:uid="{00000000-0006-0000-0600-00006501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R94" authorId="0" shapeId="0" xr:uid="{00000000-0006-0000-0600-00006601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S94" authorId="0" shapeId="0" xr:uid="{00000000-0006-0000-0600-00006701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4" authorId="0" shapeId="0" xr:uid="{00000000-0006-0000-0600-00006801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4" authorId="0" shapeId="0" xr:uid="{00000000-0006-0000-0600-00006901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4" authorId="0" shapeId="0" xr:uid="{00000000-0006-0000-0600-00006A01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94" authorId="0" shapeId="0" xr:uid="{00000000-0006-0000-0600-00006B01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4" authorId="0" shapeId="0" xr:uid="{00000000-0006-0000-0600-00006C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600-00006D01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4" authorId="0" shapeId="0" xr:uid="{00000000-0006-0000-0600-00006E01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94" authorId="0" shapeId="0" xr:uid="{00000000-0006-0000-0600-00006F01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B94" authorId="0" shapeId="0" xr:uid="{00000000-0006-0000-0600-00007001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C94" authorId="0" shapeId="0" xr:uid="{00000000-0006-0000-0600-00007101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D94" authorId="0" shapeId="0" xr:uid="{00000000-0006-0000-0600-00007201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E94" authorId="0" shapeId="0" xr:uid="{00000000-0006-0000-0600-00007301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F94" authorId="0" shapeId="0" xr:uid="{00000000-0006-0000-0600-00007401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94" authorId="0" shapeId="0" xr:uid="{00000000-0006-0000-0600-00007501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4" authorId="0" shapeId="0" xr:uid="{00000000-0006-0000-0600-000076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7" authorId="0" shapeId="0" xr:uid="{00000000-0006-0000-0600-000077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K97" authorId="0" shapeId="0" xr:uid="{00000000-0006-0000-0600-000078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L97" authorId="0" shapeId="0" xr:uid="{00000000-0006-0000-0600-000079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M97" authorId="0" shapeId="0" xr:uid="{00000000-0006-0000-0600-00007A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7" authorId="0" shapeId="0" xr:uid="{00000000-0006-0000-0600-00007B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J99" authorId="0" shapeId="0" xr:uid="{00000000-0006-0000-0600-00007C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K99" authorId="0" shapeId="0" xr:uid="{00000000-0006-0000-0600-00007D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7E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M99" authorId="0" shapeId="0" xr:uid="{00000000-0006-0000-0600-00007F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99" authorId="0" shapeId="0" xr:uid="{00000000-0006-0000-0600-000080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600-00008101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9" authorId="0" shapeId="0" xr:uid="{00000000-0006-0000-0600-000082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9" authorId="0" shapeId="0" xr:uid="{00000000-0006-0000-0600-000083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84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S99" authorId="0" shapeId="0" xr:uid="{00000000-0006-0000-0600-000085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86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100" authorId="0" shapeId="0" xr:uid="{00000000-0006-0000-0600-000087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88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89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100" authorId="0" shapeId="0" xr:uid="{00000000-0006-0000-0600-00008A01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N100" authorId="0" shapeId="0" xr:uid="{00000000-0006-0000-0600-00008B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100" authorId="0" shapeId="0" xr:uid="{00000000-0006-0000-0600-00008C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0" authorId="0" shapeId="0" xr:uid="{00000000-0006-0000-0600-00008D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0" authorId="0" shapeId="0" xr:uid="{00000000-0006-0000-0600-00008E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0" authorId="0" shapeId="0" xr:uid="{00000000-0006-0000-0600-00008F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0" authorId="0" shapeId="0" xr:uid="{00000000-0006-0000-0600-000090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0" authorId="0" shapeId="0" xr:uid="{00000000-0006-0000-0600-000091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92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V100" authorId="0" shapeId="0" xr:uid="{00000000-0006-0000-0600-000093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W100" authorId="0" shapeId="0" xr:uid="{00000000-0006-0000-0600-000094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0" authorId="0" shapeId="0" xr:uid="{00000000-0006-0000-0600-000095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0" authorId="0" shapeId="0" xr:uid="{00000000-0006-0000-0600-000096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0" authorId="0" shapeId="0" xr:uid="{00000000-0006-0000-0600-000097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0" authorId="0" shapeId="0" xr:uid="{00000000-0006-0000-0600-000098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0" authorId="0" shapeId="0" xr:uid="{00000000-0006-0000-0600-000099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0" authorId="0" shapeId="0" xr:uid="{00000000-0006-0000-0600-00009A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0" authorId="0" shapeId="0" xr:uid="{00000000-0006-0000-0600-00009B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E100" authorId="0" shapeId="0" xr:uid="{00000000-0006-0000-0600-00009C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F100" authorId="0" shapeId="0" xr:uid="{00000000-0006-0000-0600-00009D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G100" authorId="0" shapeId="0" xr:uid="{00000000-0006-0000-0600-00009E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0" authorId="0" shapeId="0" xr:uid="{00000000-0006-0000-0600-00009F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00" authorId="0" shapeId="0" xr:uid="{00000000-0006-0000-0600-0000A0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AJ100" authorId="0" shapeId="0" xr:uid="{00000000-0006-0000-0600-0000A1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00" authorId="0" shapeId="0" xr:uid="{00000000-0006-0000-0600-0000A2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L100" authorId="0" shapeId="0" xr:uid="{00000000-0006-0000-0600-0000A3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00" authorId="0" shapeId="0" xr:uid="{00000000-0006-0000-0600-0000A4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N100" authorId="0" shapeId="0" xr:uid="{00000000-0006-0000-0600-0000A5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00" authorId="0" shapeId="0" xr:uid="{00000000-0006-0000-0600-0000A6010000}">
      <text>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00" authorId="0" shapeId="0" xr:uid="{00000000-0006-0000-0600-0000A701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00" authorId="0" shapeId="0" xr:uid="{00000000-0006-0000-0600-0000A801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00" authorId="0" shapeId="0" xr:uid="{00000000-0006-0000-0600-0000A901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00" authorId="0" shapeId="0" xr:uid="{00000000-0006-0000-0600-0000A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T100" authorId="0" shapeId="0" xr:uid="{00000000-0006-0000-0600-0000AB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00" authorId="0" shapeId="0" xr:uid="{00000000-0006-0000-0600-0000AC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00" authorId="0" shapeId="0" xr:uid="{00000000-0006-0000-0600-0000AD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2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A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X89" authorId="0" shapeId="0" xr:uid="{00000000-0006-0000-0700-000010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G89" authorId="0" shapeId="0" xr:uid="{00000000-0006-0000-0700-00001900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1" authorId="0" shapeId="0" xr:uid="{00000000-0006-0000-0700-00002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91" authorId="0" shapeId="0" xr:uid="{00000000-0006-0000-0700-00002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91" authorId="0" shapeId="0" xr:uid="{00000000-0006-0000-0700-00002A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700-00002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91" authorId="0" shapeId="0" xr:uid="{00000000-0006-0000-0700-00002C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1" authorId="0" shapeId="0" xr:uid="{00000000-0006-0000-0700-00002D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N91" authorId="0" shapeId="0" xr:uid="{00000000-0006-0000-0700-00002E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O91" authorId="0" shapeId="0" xr:uid="{00000000-0006-0000-0700-00002F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P91" authorId="0" shapeId="0" xr:uid="{00000000-0006-0000-0700-000030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700-00003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1" authorId="0" shapeId="0" xr:uid="{00000000-0006-0000-0700-000032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1" authorId="0" shapeId="0" xr:uid="{00000000-0006-0000-0700-00003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91" authorId="0" shapeId="0" xr:uid="{00000000-0006-0000-0700-000034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1" authorId="0" shapeId="0" xr:uid="{00000000-0006-0000-0700-000035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1" authorId="0" shapeId="0" xr:uid="{00000000-0006-0000-0700-000036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700-000037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X91" authorId="0" shapeId="0" xr:uid="{00000000-0006-0000-0700-00003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700-000039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Z91" authorId="0" shapeId="0" xr:uid="{00000000-0006-0000-0700-00003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A91" authorId="0" shapeId="0" xr:uid="{00000000-0006-0000-0700-00003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B91" authorId="0" shapeId="0" xr:uid="{00000000-0006-0000-0700-00003C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1" authorId="0" shapeId="0" xr:uid="{00000000-0006-0000-0700-00003D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D91" authorId="0" shapeId="0" xr:uid="{00000000-0006-0000-0700-00003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AE91" authorId="0" shapeId="0" xr:uid="{00000000-0006-0000-0700-00003F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1" authorId="0" shapeId="0" xr:uid="{00000000-0006-0000-0700-000040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G91" authorId="0" shapeId="0" xr:uid="{00000000-0006-0000-0700-000041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1" authorId="0" shapeId="0" xr:uid="{00000000-0006-0000-0700-000042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700-000043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1" authorId="0" shapeId="0" xr:uid="{00000000-0006-0000-0700-000044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K91" authorId="0" shapeId="0" xr:uid="{00000000-0006-0000-0700-000045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700-000046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M91" authorId="0" shapeId="0" xr:uid="{00000000-0006-0000-0700-000047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700-000048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1" authorId="0" shapeId="0" xr:uid="{00000000-0006-0000-0700-000023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P91" authorId="0" shapeId="0" xr:uid="{00000000-0006-0000-0700-000024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1" authorId="0" shapeId="0" xr:uid="{00000000-0006-0000-0700-000025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1" authorId="0" shapeId="0" xr:uid="{00000000-0006-0000-0700-00002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1" authorId="0" shapeId="0" xr:uid="{00000000-0006-0000-0700-00002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1" authorId="0" shapeId="0" xr:uid="{00000000-0006-0000-0700-00002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3" authorId="0" shapeId="0" xr:uid="{00000000-0006-0000-0700-00004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4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93" authorId="0" shapeId="0" xr:uid="{00000000-0006-0000-0700-00004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93" authorId="0" shapeId="0" xr:uid="{00000000-0006-0000-0700-00004D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93" authorId="0" shapeId="0" xr:uid="{00000000-0006-0000-0700-00004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93" authorId="0" shapeId="0" xr:uid="{00000000-0006-0000-0700-00004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93" authorId="0" shapeId="0" xr:uid="{00000000-0006-0000-0700-00005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93" authorId="0" shapeId="0" xr:uid="{00000000-0006-0000-0700-000051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93" authorId="0" shapeId="0" xr:uid="{00000000-0006-0000-0700-000052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93" authorId="0" shapeId="0" xr:uid="{00000000-0006-0000-0700-00005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93" authorId="0" shapeId="0" xr:uid="{00000000-0006-0000-0700-000054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93" authorId="0" shapeId="0" xr:uid="{00000000-0006-0000-0700-000055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93" authorId="0" shapeId="0" xr:uid="{00000000-0006-0000-0700-000056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93" authorId="0" shapeId="0" xr:uid="{00000000-0006-0000-0700-00005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58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W93" authorId="0" shapeId="0" xr:uid="{00000000-0006-0000-0700-000059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93" authorId="0" shapeId="0" xr:uid="{00000000-0006-0000-0700-00005A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93" authorId="0" shapeId="0" xr:uid="{00000000-0006-0000-0700-00005B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93" authorId="0" shapeId="0" xr:uid="{00000000-0006-0000-0700-00005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A93" authorId="0" shapeId="0" xr:uid="{00000000-0006-0000-0700-00005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B93" authorId="0" shapeId="0" xr:uid="{00000000-0006-0000-0700-00005E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93" authorId="0" shapeId="0" xr:uid="{00000000-0006-0000-0700-00005F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AD93" authorId="0" shapeId="0" xr:uid="{00000000-0006-0000-0700-00006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text>
    </comment>
    <comment ref="AE93" authorId="0" shapeId="0" xr:uid="{00000000-0006-0000-0700-000061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F93" authorId="0" shapeId="0" xr:uid="{00000000-0006-0000-0700-00006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6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93" authorId="0" shapeId="0" xr:uid="{00000000-0006-0000-0700-000064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6500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93" authorId="0" shapeId="0" xr:uid="{00000000-0006-0000-0700-000066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93" authorId="0" shapeId="0" xr:uid="{00000000-0006-0000-0700-00006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6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6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6A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O93" authorId="0" shapeId="0" xr:uid="{00000000-0006-0000-0700-00006B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P93" authorId="0" shapeId="0" xr:uid="{00000000-0006-0000-0700-00006C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93" authorId="0" shapeId="0" xr:uid="{00000000-0006-0000-0700-00006D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R93" authorId="0" shapeId="0" xr:uid="{00000000-0006-0000-0700-00006E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93" authorId="0" shapeId="0" xr:uid="{00000000-0006-0000-0700-00006F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3" authorId="0" shapeId="0" xr:uid="{00000000-0006-0000-0700-00007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AU93" authorId="0" shapeId="0" xr:uid="{00000000-0006-0000-0700-00004A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H110" authorId="0" shapeId="0" xr:uid="{00000000-0006-0000-0700-000071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72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0" authorId="0" shapeId="0" xr:uid="{00000000-0006-0000-0700-000073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10" authorId="0" shapeId="0" xr:uid="{00000000-0006-0000-0700-000074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L110" authorId="0" shapeId="0" xr:uid="{00000000-0006-0000-0700-000075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M110" authorId="0" shapeId="0" xr:uid="{00000000-0006-0000-0700-000076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110" authorId="0" shapeId="0" xr:uid="{00000000-0006-0000-0700-000077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O110" authorId="0" shapeId="0" xr:uid="{00000000-0006-0000-0700-000078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P110" authorId="0" shapeId="0" xr:uid="{00000000-0006-0000-0700-000079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Q110" authorId="0" shapeId="0" xr:uid="{00000000-0006-0000-0700-00007A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0" authorId="0" shapeId="0" xr:uid="{00000000-0006-0000-0700-00007B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0" authorId="0" shapeId="0" xr:uid="{00000000-0006-0000-0700-00007C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0" authorId="0" shapeId="0" xr:uid="{00000000-0006-0000-0700-00007D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U110" authorId="0" shapeId="0" xr:uid="{00000000-0006-0000-0700-00007E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0" authorId="0" shapeId="0" xr:uid="{00000000-0006-0000-0700-00007F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0" authorId="0" shapeId="0" xr:uid="{00000000-0006-0000-0700-000080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0" authorId="0" shapeId="0" xr:uid="{00000000-0006-0000-0700-000081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110" authorId="0" shapeId="0" xr:uid="{00000000-0006-0000-0700-000082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Z110" authorId="0" shapeId="0" xr:uid="{00000000-0006-0000-0700-000083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A110" authorId="0" shapeId="0" xr:uid="{00000000-0006-0000-0700-000084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B110" authorId="0" shapeId="0" xr:uid="{00000000-0006-0000-0700-000085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C110" authorId="0" shapeId="0" xr:uid="{00000000-0006-0000-0700-000086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D110" authorId="0" shapeId="0" xr:uid="{00000000-0006-0000-0700-000087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E110" authorId="0" shapeId="0" xr:uid="{00000000-0006-0000-0700-000088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0" authorId="0" shapeId="0" xr:uid="{00000000-0006-0000-0700-000089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0" authorId="0" shapeId="0" xr:uid="{00000000-0006-0000-0700-00008A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0" authorId="0" shapeId="0" xr:uid="{00000000-0006-0000-0700-00008B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110" authorId="0" shapeId="0" xr:uid="{00000000-0006-0000-0700-00008C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J110" authorId="0" shapeId="0" xr:uid="{00000000-0006-0000-0700-00008D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K110" authorId="0" shapeId="0" xr:uid="{00000000-0006-0000-0700-00008E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110" authorId="0" shapeId="0" xr:uid="{00000000-0006-0000-0700-00008F00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M110" authorId="0" shapeId="0" xr:uid="{00000000-0006-0000-0700-00009000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N110" authorId="0" shapeId="0" xr:uid="{00000000-0006-0000-0700-00009100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110" authorId="0" shapeId="0" xr:uid="{00000000-0006-0000-0700-000092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10" authorId="0" shapeId="0" xr:uid="{00000000-0006-0000-0700-000093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10" authorId="0" shapeId="0" xr:uid="{00000000-0006-0000-0700-000094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0" authorId="0" shapeId="0" xr:uid="{00000000-0006-0000-0700-000095000000}">
      <text>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S110" authorId="0" shapeId="0" xr:uid="{00000000-0006-0000-0700-000096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10" authorId="0" shapeId="0" xr:uid="{00000000-0006-0000-0700-000097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110" authorId="0" shapeId="0" xr:uid="{00000000-0006-0000-0700-000098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99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9A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9B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9C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9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9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9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A0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P111" authorId="0" shapeId="0" xr:uid="{00000000-0006-0000-0700-0000A1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Q111" authorId="0" shapeId="0" xr:uid="{00000000-0006-0000-0700-0000A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R111" authorId="0" shapeId="0" xr:uid="{00000000-0006-0000-0700-0000A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111" authorId="0" shapeId="0" xr:uid="{00000000-0006-0000-0700-0000A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111" authorId="0" shapeId="0" xr:uid="{00000000-0006-0000-0700-0000A5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A6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A7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W111" authorId="0" shapeId="0" xr:uid="{00000000-0006-0000-0700-0000A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A9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AA000000}">
      <text>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Z111" authorId="0" shapeId="0" xr:uid="{00000000-0006-0000-0700-0000AB000000}">
      <text>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A111" authorId="0" shapeId="0" xr:uid="{00000000-0006-0000-0700-0000AC000000}">
      <text>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B111" authorId="0" shapeId="0" xr:uid="{00000000-0006-0000-0700-0000AD000000}">
      <text>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C111" authorId="0" shapeId="0" xr:uid="{00000000-0006-0000-0700-0000A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11" authorId="0" shapeId="0" xr:uid="{00000000-0006-0000-0700-0000AF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E111" authorId="0" shapeId="0" xr:uid="{00000000-0006-0000-0700-0000B0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F111" authorId="0" shapeId="0" xr:uid="{00000000-0006-0000-0700-0000B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B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4" authorId="0" shapeId="0" xr:uid="{00000000-0006-0000-0700-0000B3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4" authorId="0" shapeId="0" xr:uid="{00000000-0006-0000-0700-0000B4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4" authorId="0" shapeId="0" xr:uid="{00000000-0006-0000-0700-0000B5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K114" authorId="0" shapeId="0" xr:uid="{00000000-0006-0000-0700-0000B6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4" authorId="0" shapeId="0" xr:uid="{00000000-0006-0000-0700-0000B7000000}">
      <text>
        <r>
          <rPr>
            <sz val="11"/>
            <rFont val="Calibri"/>
          </rPr>
          <t xml:space="preserve">Ensure </t>
        </r>
        <r>
          <rPr>
            <sz val="11"/>
            <color rgb="FF000000"/>
            <rFont val="Calibri"/>
          </rPr>
          <t>'</t>
        </r>
        <r>
          <rPr>
            <b/>
            <sz val="11"/>
            <color rgb="FF000000"/>
            <rFont val="Calibri"/>
          </rPr>
          <t>Disable Cloud Clipboard integration for server-to-client data transfer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4" authorId="0" shapeId="0" xr:uid="{00000000-0006-0000-0700-0000B8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4" authorId="0" shapeId="0" xr:uid="{00000000-0006-0000-0700-0000B9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O114" authorId="0" shapeId="0" xr:uid="{00000000-0006-0000-0700-0000BA000000}">
      <text>
        <r>
          <rPr>
            <sz val="11"/>
            <rFont val="Calibri"/>
          </rPr>
          <t xml:space="preserve">Ensure </t>
        </r>
        <r>
          <rPr>
            <sz val="11"/>
            <color rgb="FF000000"/>
            <rFont val="Calibri"/>
          </rPr>
          <t>'</t>
        </r>
        <r>
          <rPr>
            <b/>
            <sz val="11"/>
            <color rgb="FF000000"/>
            <rFont val="Calibri"/>
          </rPr>
          <t>Allow Recall to be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4" authorId="0" shapeId="0" xr:uid="{00000000-0006-0000-0700-0000BB00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BC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I142" authorId="0" shapeId="0" xr:uid="{00000000-0006-0000-0700-0000BD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J142" authorId="0" shapeId="0" xr:uid="{00000000-0006-0000-0700-0000BE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BF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C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C1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2" authorId="0" shapeId="0" xr:uid="{00000000-0006-0000-0700-0000C2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O142" authorId="0" shapeId="0" xr:uid="{00000000-0006-0000-0700-0000C3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P142" authorId="0" shapeId="0" xr:uid="{00000000-0006-0000-0700-0000C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2" authorId="0" shapeId="0" xr:uid="{00000000-0006-0000-0700-0000C5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142" authorId="0" shapeId="0" xr:uid="{00000000-0006-0000-0700-0000C6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142" authorId="0" shapeId="0" xr:uid="{00000000-0006-0000-0700-0000C7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142" authorId="0" shapeId="0" xr:uid="{00000000-0006-0000-0700-0000C8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C900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V142" authorId="0" shapeId="0" xr:uid="{00000000-0006-0000-0700-0000CA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W142" authorId="0" shapeId="0" xr:uid="{00000000-0006-0000-0700-0000CB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142" authorId="0" shapeId="0" xr:uid="{00000000-0006-0000-0700-0000CC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2" authorId="0" shapeId="0" xr:uid="{00000000-0006-0000-0700-0000CD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2" authorId="0" shapeId="0" xr:uid="{00000000-0006-0000-0700-0000CE00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AA142" authorId="0" shapeId="0" xr:uid="{00000000-0006-0000-0700-0000CF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2" authorId="0" shapeId="0" xr:uid="{00000000-0006-0000-0700-0000D0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2" authorId="0" shapeId="0" xr:uid="{00000000-0006-0000-0700-0000D1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2" authorId="0" shapeId="0" xr:uid="{00000000-0006-0000-0700-0000D2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2" authorId="0" shapeId="0" xr:uid="{00000000-0006-0000-0700-0000D3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D4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G142" authorId="0" shapeId="0" xr:uid="{00000000-0006-0000-0700-0000D5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D6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3" authorId="0" shapeId="0" xr:uid="{00000000-0006-0000-0700-0000D7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3" authorId="0" shapeId="0" xr:uid="{00000000-0006-0000-0700-0000D8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3" authorId="0" shapeId="0" xr:uid="{00000000-0006-0000-0700-0000D9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143" authorId="0" shapeId="0" xr:uid="{00000000-0006-0000-0700-0000DA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3" authorId="0" shapeId="0" xr:uid="{00000000-0006-0000-0700-0000DB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3" authorId="0" shapeId="0" xr:uid="{00000000-0006-0000-0700-0000DC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3" authorId="0" shapeId="0" xr:uid="{00000000-0006-0000-0700-0000DD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43" authorId="0" shapeId="0" xr:uid="{00000000-0006-0000-0700-0000DE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143" authorId="0" shapeId="0" xr:uid="{00000000-0006-0000-0700-0000DF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3" authorId="0" shapeId="0" xr:uid="{00000000-0006-0000-0700-0000E0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143" authorId="0" shapeId="0" xr:uid="{00000000-0006-0000-0700-0000E1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3" authorId="0" shapeId="0" xr:uid="{00000000-0006-0000-0700-0000E2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143" authorId="0" shapeId="0" xr:uid="{00000000-0006-0000-0700-0000E3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143" authorId="0" shapeId="0" xr:uid="{00000000-0006-0000-0700-0000E4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143" authorId="0" shapeId="0" xr:uid="{00000000-0006-0000-0700-0000E5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143" authorId="0" shapeId="0" xr:uid="{00000000-0006-0000-0700-0000E6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143" authorId="0" shapeId="0" xr:uid="{00000000-0006-0000-0700-0000E7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3" authorId="0" shapeId="0" xr:uid="{00000000-0006-0000-0700-0000E8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3" authorId="0" shapeId="0" xr:uid="{00000000-0006-0000-0700-0000E9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3" authorId="0" shapeId="0" xr:uid="{00000000-0006-0000-0700-0000EA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3" authorId="0" shapeId="0" xr:uid="{00000000-0006-0000-0700-0000EB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3" authorId="0" shapeId="0" xr:uid="{00000000-0006-0000-0700-0000EC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3" authorId="0" shapeId="0" xr:uid="{00000000-0006-0000-0700-0000ED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3" authorId="0" shapeId="0" xr:uid="{00000000-0006-0000-0700-0000EE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3" authorId="0" shapeId="0" xr:uid="{00000000-0006-0000-0700-0000EF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3" authorId="0" shapeId="0" xr:uid="{00000000-0006-0000-0700-0000F0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3" authorId="0" shapeId="0" xr:uid="{00000000-0006-0000-0700-0000F1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I143" authorId="0" shapeId="0" xr:uid="{00000000-0006-0000-0700-0000F2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143" authorId="0" shapeId="0" xr:uid="{00000000-0006-0000-0700-0000F3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143" authorId="0" shapeId="0" xr:uid="{00000000-0006-0000-0700-0000F4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3" authorId="0" shapeId="0" xr:uid="{00000000-0006-0000-0700-0000F5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3" authorId="0" shapeId="0" xr:uid="{00000000-0006-0000-0700-0000F6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143" authorId="0" shapeId="0" xr:uid="{00000000-0006-0000-0700-0000F7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3" authorId="0" shapeId="0" xr:uid="{00000000-0006-0000-0700-0000F8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3" authorId="0" shapeId="0" xr:uid="{00000000-0006-0000-0700-0000F9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143" authorId="0" shapeId="0" xr:uid="{00000000-0006-0000-0700-0000FA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3" authorId="0" shapeId="0" xr:uid="{00000000-0006-0000-0700-0000FB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3" authorId="0" shapeId="0" xr:uid="{00000000-0006-0000-0700-0000FC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3" authorId="0" shapeId="0" xr:uid="{00000000-0006-0000-0700-0000FD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3" authorId="0" shapeId="0" xr:uid="{00000000-0006-0000-0700-0000FE00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H145" authorId="0" shapeId="0" xr:uid="{00000000-0006-0000-0700-0000F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145" authorId="0" shapeId="0" xr:uid="{00000000-0006-0000-0700-000000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5" authorId="0" shapeId="0" xr:uid="{00000000-0006-0000-0700-000001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5" authorId="0" shapeId="0" xr:uid="{00000000-0006-0000-0700-000002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145" authorId="0" shapeId="0" xr:uid="{00000000-0006-0000-0700-000003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M145" authorId="0" shapeId="0" xr:uid="{00000000-0006-0000-0700-000004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N145" authorId="0" shapeId="0" xr:uid="{00000000-0006-0000-0700-000005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145" authorId="0" shapeId="0" xr:uid="{00000000-0006-0000-0700-000006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145" authorId="0" shapeId="0" xr:uid="{00000000-0006-0000-0700-000007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145" authorId="0" shapeId="0" xr:uid="{00000000-0006-0000-0700-000008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R145" authorId="0" shapeId="0" xr:uid="{00000000-0006-0000-0700-000009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145" authorId="0" shapeId="0" xr:uid="{00000000-0006-0000-0700-00000A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145" authorId="0" shapeId="0" xr:uid="{00000000-0006-0000-0700-00000B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145" authorId="0" shapeId="0" xr:uid="{00000000-0006-0000-0700-00000C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V145" authorId="0" shapeId="0" xr:uid="{00000000-0006-0000-0700-00000D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145" authorId="0" shapeId="0" xr:uid="{00000000-0006-0000-0700-00000E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145" authorId="0" shapeId="0" xr:uid="{00000000-0006-0000-0700-00000F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145" authorId="0" shapeId="0" xr:uid="{00000000-0006-0000-0700-000010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45" authorId="0" shapeId="0" xr:uid="{00000000-0006-0000-0700-000011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45" authorId="0" shapeId="0" xr:uid="{00000000-0006-0000-0700-000012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145" authorId="0" shapeId="0" xr:uid="{00000000-0006-0000-0700-000013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45" authorId="0" shapeId="0" xr:uid="{00000000-0006-0000-0700-000014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145" authorId="0" shapeId="0" xr:uid="{00000000-0006-0000-0700-000015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145" authorId="0" shapeId="0" xr:uid="{00000000-0006-0000-0700-000016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F145" authorId="0" shapeId="0" xr:uid="{00000000-0006-0000-0700-00001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145" authorId="0" shapeId="0" xr:uid="{00000000-0006-0000-0700-000018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145" authorId="0" shapeId="0" xr:uid="{00000000-0006-0000-0700-000019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145" authorId="0" shapeId="0" xr:uid="{00000000-0006-0000-0700-00001A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145" authorId="0" shapeId="0" xr:uid="{00000000-0006-0000-0700-00001B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145" authorId="0" shapeId="0" xr:uid="{00000000-0006-0000-0700-00001C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L145" authorId="0" shapeId="0" xr:uid="{00000000-0006-0000-0700-00001D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145" authorId="0" shapeId="0" xr:uid="{00000000-0006-0000-0700-00001E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45" authorId="0" shapeId="0" xr:uid="{00000000-0006-0000-0700-00001F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145" authorId="0" shapeId="0" xr:uid="{00000000-0006-0000-0700-000020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145" authorId="0" shapeId="0" xr:uid="{00000000-0006-0000-0700-000021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45" authorId="0" shapeId="0" xr:uid="{00000000-0006-0000-0700-000022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145" authorId="0" shapeId="0" xr:uid="{00000000-0006-0000-0700-000023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145" authorId="0" shapeId="0" xr:uid="{00000000-0006-0000-0700-000024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T145" authorId="0" shapeId="0" xr:uid="{00000000-0006-0000-0700-000025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U145" authorId="0" shapeId="0" xr:uid="{00000000-0006-0000-0700-000026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46" authorId="0" shapeId="0" xr:uid="{00000000-0006-0000-0700-000027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2801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6" authorId="0" shapeId="0" xr:uid="{00000000-0006-0000-0700-000029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6" authorId="0" shapeId="0" xr:uid="{00000000-0006-0000-0700-00002A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6" authorId="0" shapeId="0" xr:uid="{00000000-0006-0000-0700-00002B01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6" authorId="0" shapeId="0" xr:uid="{00000000-0006-0000-0700-00002C01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6" authorId="0" shapeId="0" xr:uid="{00000000-0006-0000-0700-00002D01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O146" authorId="0" shapeId="0" xr:uid="{00000000-0006-0000-0700-00002E01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P146" authorId="0" shapeId="0" xr:uid="{00000000-0006-0000-0700-00002F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30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R146" authorId="0" shapeId="0" xr:uid="{00000000-0006-0000-0700-000031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S146" authorId="0" shapeId="0" xr:uid="{00000000-0006-0000-0700-00003201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3301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3401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6" authorId="0" shapeId="0" xr:uid="{00000000-0006-0000-0700-00003501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6" authorId="0" shapeId="0" xr:uid="{00000000-0006-0000-0700-00003601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3701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6" authorId="0" shapeId="0" xr:uid="{00000000-0006-0000-0700-00003801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6" authorId="0" shapeId="0" xr:uid="{00000000-0006-0000-0700-00003901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6" authorId="0" shapeId="0" xr:uid="{00000000-0006-0000-0700-00003A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3B01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6" authorId="0" shapeId="0" xr:uid="{00000000-0006-0000-0700-00003C01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6" authorId="0" shapeId="0" xr:uid="{00000000-0006-0000-0700-00003D01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6" authorId="0" shapeId="0" xr:uid="{00000000-0006-0000-0700-00003E01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6" authorId="0" shapeId="0" xr:uid="{00000000-0006-0000-0700-00003F01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6" authorId="0" shapeId="0" xr:uid="{00000000-0006-0000-0700-00004001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6" authorId="0" shapeId="0" xr:uid="{00000000-0006-0000-0700-000041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6" authorId="0" shapeId="0" xr:uid="{00000000-0006-0000-0700-00004201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6" authorId="0" shapeId="0" xr:uid="{00000000-0006-0000-0700-000043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2" authorId="0" shapeId="0" xr:uid="{00000000-0006-0000-0700-00004401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152" authorId="0" shapeId="0" xr:uid="{00000000-0006-0000-0700-00004501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152" authorId="0" shapeId="0" xr:uid="{00000000-0006-0000-0700-000046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152" authorId="0" shapeId="0" xr:uid="{00000000-0006-0000-0700-000047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52" authorId="0" shapeId="0" xr:uid="{00000000-0006-0000-0700-000048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52" authorId="0" shapeId="0" xr:uid="{00000000-0006-0000-0700-000049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52" authorId="0" shapeId="0" xr:uid="{00000000-0006-0000-0700-00004A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52" authorId="0" shapeId="0" xr:uid="{00000000-0006-0000-0700-00004B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52" authorId="0" shapeId="0" xr:uid="{00000000-0006-0000-0700-00004C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52" authorId="0" shapeId="0" xr:uid="{00000000-0006-0000-0700-00004D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152" authorId="0" shapeId="0" xr:uid="{00000000-0006-0000-0700-00004E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152" authorId="0" shapeId="0" xr:uid="{00000000-0006-0000-0700-00004F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T152" authorId="0" shapeId="0" xr:uid="{00000000-0006-0000-0700-000050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U152" authorId="0" shapeId="0" xr:uid="{00000000-0006-0000-0700-000051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152" authorId="0" shapeId="0" xr:uid="{00000000-0006-0000-0700-000052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52" authorId="0" shapeId="0" xr:uid="{00000000-0006-0000-0700-000053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X152" authorId="0" shapeId="0" xr:uid="{00000000-0006-0000-0700-000054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52" authorId="0" shapeId="0" xr:uid="{00000000-0006-0000-0700-000055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52" authorId="0" shapeId="0" xr:uid="{00000000-0006-0000-0700-000056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A152" authorId="0" shapeId="0" xr:uid="{00000000-0006-0000-0700-000057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152" authorId="0" shapeId="0" xr:uid="{00000000-0006-0000-0700-000058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C152" authorId="0" shapeId="0" xr:uid="{00000000-0006-0000-0700-000059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52" authorId="0" shapeId="0" xr:uid="{00000000-0006-0000-0700-00005A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52" authorId="0" shapeId="0" xr:uid="{00000000-0006-0000-0700-00005B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52" authorId="0" shapeId="0" xr:uid="{00000000-0006-0000-0700-00005C01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G152" authorId="0" shapeId="0" xr:uid="{00000000-0006-0000-0700-00005D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H152" authorId="0" shapeId="0" xr:uid="{00000000-0006-0000-0700-00005E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52" authorId="0" shapeId="0" xr:uid="{00000000-0006-0000-0700-00005F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52" authorId="0" shapeId="0" xr:uid="{00000000-0006-0000-0700-000060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152" authorId="0" shapeId="0" xr:uid="{00000000-0006-0000-0700-000061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L152" authorId="0" shapeId="0" xr:uid="{00000000-0006-0000-0700-000062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M152" authorId="0" shapeId="0" xr:uid="{00000000-0006-0000-0700-000063010000}">
      <text>
        <r>
          <rPr>
            <sz val="11"/>
            <rFont val="Calibri"/>
          </rPr>
          <t xml:space="preserve">Ensure </t>
        </r>
        <r>
          <rPr>
            <sz val="11"/>
            <color rgb="FF000000"/>
            <rFont val="Calibri"/>
          </rPr>
          <t>'</t>
        </r>
        <r>
          <rPr>
            <b/>
            <sz val="11"/>
            <color rgb="FF000000"/>
            <rFont val="Calibri"/>
          </rPr>
          <t>Block NetBIOS-based discovery for domain controller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52" authorId="0" shapeId="0" xr:uid="{00000000-0006-0000-0700-000064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52" authorId="0" shapeId="0" xr:uid="{00000000-0006-0000-0700-000065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52" authorId="0" shapeId="0" xr:uid="{00000000-0006-0000-0700-000066010000}">
      <text>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52" authorId="0" shapeId="0" xr:uid="{00000000-0006-0000-0700-000067010000}">
      <text>
        <r>
          <rPr>
            <sz val="11"/>
            <rFont val="Calibri"/>
          </rPr>
          <t xml:space="preserve">Ensure </t>
        </r>
        <r>
          <rPr>
            <sz val="11"/>
            <color rgb="FF000000"/>
            <rFont val="Calibri"/>
          </rPr>
          <t>'</t>
        </r>
        <r>
          <rPr>
            <b/>
            <sz val="11"/>
            <color rgb="FF000000"/>
            <rFont val="Calibri"/>
          </rPr>
          <t>Disable HTTP proxy features: Disable WPAD</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R152" authorId="0" shapeId="0" xr:uid="{00000000-0006-0000-0700-000068010000}">
      <text>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text>
    </comment>
    <comment ref="H168" authorId="0" shapeId="0" xr:uid="{00000000-0006-0000-0700-000069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168" authorId="0" shapeId="0" xr:uid="{00000000-0006-0000-0700-00006A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8" authorId="0" shapeId="0" xr:uid="{00000000-0006-0000-0700-00006B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6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8" authorId="0" shapeId="0" xr:uid="{00000000-0006-0000-0700-00006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M168" authorId="0" shapeId="0" xr:uid="{00000000-0006-0000-0700-00006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168" authorId="0" shapeId="0" xr:uid="{00000000-0006-0000-0700-00006F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8" authorId="0" shapeId="0" xr:uid="{00000000-0006-0000-0700-000070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68" authorId="0" shapeId="0" xr:uid="{00000000-0006-0000-0700-000071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72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8" authorId="0" shapeId="0" xr:uid="{00000000-0006-0000-0700-000073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8" authorId="0" shapeId="0" xr:uid="{00000000-0006-0000-0700-000074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75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68" authorId="0" shapeId="0" xr:uid="{00000000-0006-0000-0700-000076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168" authorId="0" shapeId="0" xr:uid="{00000000-0006-0000-0700-000077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W168" authorId="0" shapeId="0" xr:uid="{00000000-0006-0000-0700-000078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X168" authorId="0" shapeId="0" xr:uid="{00000000-0006-0000-0700-000079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Y168" authorId="0" shapeId="0" xr:uid="{00000000-0006-0000-0700-00007A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7B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7C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AB168" authorId="0" shapeId="0" xr:uid="{00000000-0006-0000-0700-00007D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68" authorId="0" shapeId="0" xr:uid="{00000000-0006-0000-0700-00007E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D168" authorId="0" shapeId="0" xr:uid="{00000000-0006-0000-0700-00007F010000}">
      <text>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8" authorId="0" shapeId="0" xr:uid="{00000000-0006-0000-0700-00008001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68" authorId="0" shapeId="0" xr:uid="{00000000-0006-0000-0700-00008101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8" authorId="0" shapeId="0" xr:uid="{00000000-0006-0000-0700-00008201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8" authorId="0" shapeId="0" xr:uid="{00000000-0006-0000-0700-000083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I168" authorId="0" shapeId="0" xr:uid="{00000000-0006-0000-0700-000084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68" authorId="0" shapeId="0" xr:uid="{00000000-0006-0000-0700-000085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37" authorId="0" shapeId="0" xr:uid="{00000000-0006-0000-0800-000008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G52" authorId="0" shapeId="0" xr:uid="{00000000-0006-0000-0800-00000A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2" authorId="0" shapeId="0" xr:uid="{00000000-0006-0000-0800-00002A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2B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J52" authorId="0" shapeId="0" xr:uid="{00000000-0006-0000-0800-00002C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2" authorId="0" shapeId="0" xr:uid="{00000000-0006-0000-0800-00002D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2E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2F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52" authorId="0" shapeId="0" xr:uid="{00000000-0006-0000-0800-000030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52" authorId="0" shapeId="0" xr:uid="{00000000-0006-0000-0800-000031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2" authorId="0" shapeId="0" xr:uid="{00000000-0006-0000-0800-00000B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52" authorId="0" shapeId="0" xr:uid="{00000000-0006-0000-0800-00000C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2" authorId="0" shapeId="0" xr:uid="{00000000-0006-0000-0800-00000D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52" authorId="0" shapeId="0" xr:uid="{00000000-0006-0000-0800-00000E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52" authorId="0" shapeId="0" xr:uid="{00000000-0006-0000-0800-00000F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52" authorId="0" shapeId="0" xr:uid="{00000000-0006-0000-0800-000010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52" authorId="0" shapeId="0" xr:uid="{00000000-0006-0000-0800-000011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52" authorId="0" shapeId="0" xr:uid="{00000000-0006-0000-0800-00001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2" authorId="0" shapeId="0" xr:uid="{00000000-0006-0000-0800-000013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2" authorId="0" shapeId="0" xr:uid="{00000000-0006-0000-0800-000014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2" authorId="0" shapeId="0" xr:uid="{00000000-0006-0000-0800-000015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2" authorId="0" shapeId="0" xr:uid="{00000000-0006-0000-0800-000016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2" authorId="0" shapeId="0" xr:uid="{00000000-0006-0000-0800-000017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52" authorId="0" shapeId="0" xr:uid="{00000000-0006-0000-0800-000018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2" authorId="0" shapeId="0" xr:uid="{00000000-0006-0000-0800-000019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2" authorId="0" shapeId="0" xr:uid="{00000000-0006-0000-0800-00001A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2" authorId="0" shapeId="0" xr:uid="{00000000-0006-0000-0800-00001B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2" authorId="0" shapeId="0" xr:uid="{00000000-0006-0000-0800-00001C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H52" authorId="0" shapeId="0" xr:uid="{00000000-0006-0000-0800-00001D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I52" authorId="0" shapeId="0" xr:uid="{00000000-0006-0000-0800-00001E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52" authorId="0" shapeId="0" xr:uid="{00000000-0006-0000-0800-00001F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52" authorId="0" shapeId="0" xr:uid="{00000000-0006-0000-0800-000020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2" authorId="0" shapeId="0" xr:uid="{00000000-0006-0000-0800-000021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52" authorId="0" shapeId="0" xr:uid="{00000000-0006-0000-0800-000022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52" authorId="0" shapeId="0" xr:uid="{00000000-0006-0000-0800-000023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52" authorId="0" shapeId="0" xr:uid="{00000000-0006-0000-0800-000024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52" authorId="0" shapeId="0" xr:uid="{00000000-0006-0000-0800-000025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52" authorId="0" shapeId="0" xr:uid="{00000000-0006-0000-0800-000026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52" authorId="0" shapeId="0" xr:uid="{00000000-0006-0000-0800-000027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2" authorId="0" shapeId="0" xr:uid="{00000000-0006-0000-0800-000028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52" authorId="0" shapeId="0" xr:uid="{00000000-0006-0000-0800-00002900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G53" authorId="0" shapeId="0" xr:uid="{00000000-0006-0000-0800-000032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H53" authorId="0" shapeId="0" xr:uid="{00000000-0006-0000-0800-000033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9" authorId="0" shapeId="0" xr:uid="{00000000-0006-0000-0800-00003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9" authorId="0" shapeId="0" xr:uid="{00000000-0006-0000-0800-00003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I59" authorId="0" shapeId="0" xr:uid="{00000000-0006-0000-0800-00003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G60" authorId="0" shapeId="0" xr:uid="{00000000-0006-0000-0800-00003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H60" authorId="0" shapeId="0" xr:uid="{00000000-0006-0000-0800-00003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I60" authorId="0" shapeId="0" xr:uid="{00000000-0006-0000-0800-000039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0" authorId="0" shapeId="0" xr:uid="{00000000-0006-0000-0800-00003A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0" authorId="0" shapeId="0" xr:uid="{00000000-0006-0000-0800-00003B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0" authorId="0" shapeId="0" xr:uid="{00000000-0006-0000-0800-00003C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0" authorId="0" shapeId="0" xr:uid="{00000000-0006-0000-0800-00003D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0" authorId="0" shapeId="0" xr:uid="{00000000-0006-0000-0800-00003E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0" authorId="0" shapeId="0" xr:uid="{00000000-0006-0000-0800-00003F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P60" authorId="0" shapeId="0" xr:uid="{00000000-0006-0000-0800-000040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Q60" authorId="0" shapeId="0" xr:uid="{00000000-0006-0000-0800-000041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R60" authorId="0" shapeId="0" xr:uid="{00000000-0006-0000-0800-00004200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60" authorId="0" shapeId="0" xr:uid="{00000000-0006-0000-0800-00004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60" authorId="0" shapeId="0" xr:uid="{00000000-0006-0000-0800-00004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60" authorId="0" shapeId="0" xr:uid="{00000000-0006-0000-0800-000045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1" authorId="0" shapeId="0" xr:uid="{00000000-0006-0000-0800-000046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1" authorId="0" shapeId="0" xr:uid="{00000000-0006-0000-0800-00004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1" authorId="0" shapeId="0" xr:uid="{00000000-0006-0000-0800-000048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1" authorId="0" shapeId="0" xr:uid="{00000000-0006-0000-0800-000049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G71" authorId="0" shapeId="0" xr:uid="{00000000-0006-0000-0800-00004A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1" authorId="0" shapeId="0" xr:uid="{00000000-0006-0000-0800-00004B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1" authorId="0" shapeId="0" xr:uid="{00000000-0006-0000-0800-00004C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71" authorId="0" shapeId="0" xr:uid="{00000000-0006-0000-0800-00004D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1" authorId="0" shapeId="0" xr:uid="{00000000-0006-0000-0800-00004E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74" authorId="0" shapeId="0" xr:uid="{00000000-0006-0000-0800-00004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H74" authorId="0" shapeId="0" xr:uid="{00000000-0006-0000-0800-00005000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91" authorId="0" shapeId="0" xr:uid="{00000000-0006-0000-0800-00005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91" authorId="0" shapeId="0" xr:uid="{00000000-0006-0000-0800-00005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I91" authorId="0" shapeId="0" xr:uid="{00000000-0006-0000-0800-000053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800-00005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91" authorId="0" shapeId="0" xr:uid="{00000000-0006-0000-0800-000055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56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M91" authorId="0" shapeId="0" xr:uid="{00000000-0006-0000-0800-000057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G92" authorId="0" shapeId="0" xr:uid="{00000000-0006-0000-0800-00005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2" authorId="0" shapeId="0" xr:uid="{00000000-0006-0000-0800-000059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2" authorId="0" shapeId="0" xr:uid="{00000000-0006-0000-0800-00005A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2" authorId="0" shapeId="0" xr:uid="{00000000-0006-0000-0800-00005B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2" authorId="0" shapeId="0" xr:uid="{00000000-0006-0000-0800-00005C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2" authorId="0" shapeId="0" xr:uid="{00000000-0006-0000-0800-00005D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2" authorId="0" shapeId="0" xr:uid="{00000000-0006-0000-0800-00005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2" authorId="0" shapeId="0" xr:uid="{00000000-0006-0000-0800-00005F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2" authorId="0" shapeId="0" xr:uid="{00000000-0006-0000-0800-000060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P92" authorId="0" shapeId="0" xr:uid="{00000000-0006-0000-0800-000061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Q92" authorId="0" shapeId="0" xr:uid="{00000000-0006-0000-0800-000062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R92" authorId="0" shapeId="0" xr:uid="{00000000-0006-0000-0800-000063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S92" authorId="0" shapeId="0" xr:uid="{00000000-0006-0000-0800-000064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T92" authorId="0" shapeId="0" xr:uid="{00000000-0006-0000-0800-000065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2" authorId="0" shapeId="0" xr:uid="{00000000-0006-0000-0800-000066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6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H100" authorId="0" shapeId="0" xr:uid="{00000000-0006-0000-0800-00006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6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1" authorId="0" shapeId="0" xr:uid="{00000000-0006-0000-0800-00006A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01" authorId="0" shapeId="0" xr:uid="{00000000-0006-0000-0800-00006B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1" authorId="0" shapeId="0" xr:uid="{00000000-0006-0000-0800-00006C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1" authorId="0" shapeId="0" xr:uid="{00000000-0006-0000-0800-00006D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K101" authorId="0" shapeId="0" xr:uid="{00000000-0006-0000-0800-00006E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800-00006F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1" authorId="0" shapeId="0" xr:uid="{00000000-0006-0000-0800-000070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1" authorId="0" shapeId="0" xr:uid="{00000000-0006-0000-0800-000071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1" authorId="0" shapeId="0" xr:uid="{00000000-0006-0000-0800-00007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1" authorId="0" shapeId="0" xr:uid="{00000000-0006-0000-0800-000073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800-000074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R101" authorId="0" shapeId="0" xr:uid="{00000000-0006-0000-0800-000075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101" authorId="0" shapeId="0" xr:uid="{00000000-0006-0000-0800-000076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800-000077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U101" authorId="0" shapeId="0" xr:uid="{00000000-0006-0000-0800-000078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800-00007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W101" authorId="0" shapeId="0" xr:uid="{00000000-0006-0000-0800-00007A000000}">
      <text>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800-00007B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1" authorId="0" shapeId="0" xr:uid="{00000000-0006-0000-0800-00007C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2" authorId="0" shapeId="0" xr:uid="{00000000-0006-0000-0800-00007D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02" authorId="0" shapeId="0" xr:uid="{00000000-0006-0000-0800-00007E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2" authorId="0" shapeId="0" xr:uid="{00000000-0006-0000-0800-00007F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2" authorId="0" shapeId="0" xr:uid="{00000000-0006-0000-0800-000080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2" authorId="0" shapeId="0" xr:uid="{00000000-0006-0000-0800-00008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3" authorId="0" shapeId="0" xr:uid="{00000000-0006-0000-0800-000082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2" authorId="0" shapeId="0" xr:uid="{00000000-0006-0000-0A00-000024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2" authorId="0" shapeId="0" xr:uid="{00000000-0006-0000-0A00-000004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02" authorId="0" shapeId="0" xr:uid="{00000000-0006-0000-0A00-00000D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2" authorId="0" shapeId="0" xr:uid="{00000000-0006-0000-0A00-00000E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02" authorId="0" shapeId="0" xr:uid="{00000000-0006-0000-0A00-00000F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02" authorId="0" shapeId="0" xr:uid="{00000000-0006-0000-0A00-000010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02" authorId="0" shapeId="0" xr:uid="{00000000-0006-0000-0A00-000011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Z202" authorId="0" shapeId="0" xr:uid="{00000000-0006-0000-0A00-000012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A202" authorId="0" shapeId="0" xr:uid="{00000000-0006-0000-0A00-000013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02" authorId="0" shapeId="0" xr:uid="{00000000-0006-0000-0A00-000014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02" authorId="0" shapeId="0" xr:uid="{00000000-0006-0000-0A00-000015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02" authorId="0" shapeId="0" xr:uid="{00000000-0006-0000-0A00-000016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02" authorId="0" shapeId="0" xr:uid="{00000000-0006-0000-0A00-000017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02" authorId="0" shapeId="0" xr:uid="{00000000-0006-0000-0A00-000018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G202" authorId="0" shapeId="0" xr:uid="{00000000-0006-0000-0A00-000019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H202" authorId="0" shapeId="0" xr:uid="{00000000-0006-0000-0A00-00001A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AI202" authorId="0" shapeId="0" xr:uid="{00000000-0006-0000-0A00-00001B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02" authorId="0" shapeId="0" xr:uid="{00000000-0006-0000-0A00-00001C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K202" authorId="0" shapeId="0" xr:uid="{00000000-0006-0000-0A00-00001D000000}">
      <text>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02" authorId="0" shapeId="0" xr:uid="{00000000-0006-0000-0A00-00001E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02" authorId="0" shapeId="0" xr:uid="{00000000-0006-0000-0A00-00001F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02" authorId="0" shapeId="0" xr:uid="{00000000-0006-0000-0A00-000020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02" authorId="0" shapeId="0" xr:uid="{00000000-0006-0000-0A00-00002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P202" authorId="0" shapeId="0" xr:uid="{00000000-0006-0000-0A00-000022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02" authorId="0" shapeId="0" xr:uid="{00000000-0006-0000-0A00-000023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5" authorId="0" shapeId="0" xr:uid="{00000000-0006-0000-0A00-00002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5" authorId="0" shapeId="0" xr:uid="{00000000-0006-0000-0A00-000026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27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6" authorId="0" shapeId="0" xr:uid="{00000000-0006-0000-0A00-000028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8" authorId="0" shapeId="0" xr:uid="{00000000-0006-0000-0A00-000029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A00-00002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A00-00002B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A00-00002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A00-00002D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A00-00002E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A00-00002F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A00-000030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A00-000031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A00-00003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A00-00003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A00-00003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12" authorId="0" shapeId="0" xr:uid="{00000000-0006-0000-0A00-000035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2" authorId="0" shapeId="0" xr:uid="{00000000-0006-0000-0A00-000036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2" authorId="0" shapeId="0" xr:uid="{00000000-0006-0000-0A00-000037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212" authorId="0" shapeId="0" xr:uid="{00000000-0006-0000-0A00-000038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L212" authorId="0" shapeId="0" xr:uid="{00000000-0006-0000-0A00-000039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M212" authorId="0" shapeId="0" xr:uid="{00000000-0006-0000-0A00-00003A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212" authorId="0" shapeId="0" xr:uid="{00000000-0006-0000-0A00-00003B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O212" authorId="0" shapeId="0" xr:uid="{00000000-0006-0000-0A00-00003C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P212" authorId="0" shapeId="0" xr:uid="{00000000-0006-0000-0A00-00003D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Q212" authorId="0" shapeId="0" xr:uid="{00000000-0006-0000-0A00-00003E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12" authorId="0" shapeId="0" xr:uid="{00000000-0006-0000-0A00-00003F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12" authorId="0" shapeId="0" xr:uid="{00000000-0006-0000-0A00-000040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12" authorId="0" shapeId="0" xr:uid="{00000000-0006-0000-0A00-000041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U212" authorId="0" shapeId="0" xr:uid="{00000000-0006-0000-0A00-000042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12" authorId="0" shapeId="0" xr:uid="{00000000-0006-0000-0A00-000043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12" authorId="0" shapeId="0" xr:uid="{00000000-0006-0000-0A00-000044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12" authorId="0" shapeId="0" xr:uid="{00000000-0006-0000-0A00-000045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212" authorId="0" shapeId="0" xr:uid="{00000000-0006-0000-0A00-000046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Z212" authorId="0" shapeId="0" xr:uid="{00000000-0006-0000-0A00-000047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A212" authorId="0" shapeId="0" xr:uid="{00000000-0006-0000-0A00-000048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B212" authorId="0" shapeId="0" xr:uid="{00000000-0006-0000-0A00-000049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C212" authorId="0" shapeId="0" xr:uid="{00000000-0006-0000-0A00-00004A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D212" authorId="0" shapeId="0" xr:uid="{00000000-0006-0000-0A00-00004B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E212" authorId="0" shapeId="0" xr:uid="{00000000-0006-0000-0A00-00004C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8" authorId="0" shapeId="0" xr:uid="{00000000-0006-0000-0A00-00004D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8" authorId="0" shapeId="0" xr:uid="{00000000-0006-0000-0A00-00004E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J218" authorId="0" shapeId="0" xr:uid="{00000000-0006-0000-0A00-00004F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K218" authorId="0" shapeId="0" xr:uid="{00000000-0006-0000-0A00-000050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H220" authorId="0" shapeId="0" xr:uid="{00000000-0006-0000-0A00-000051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0" authorId="0" shapeId="0" xr:uid="{00000000-0006-0000-0A00-000052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30" authorId="0" shapeId="0" xr:uid="{00000000-0006-0000-0A00-000053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0" authorId="0" shapeId="0" xr:uid="{00000000-0006-0000-0A00-000054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230" authorId="0" shapeId="0" xr:uid="{00000000-0006-0000-0A00-000055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0" authorId="0" shapeId="0" xr:uid="{00000000-0006-0000-0A00-000056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1" authorId="0" shapeId="0" xr:uid="{00000000-0006-0000-0A00-000057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1" authorId="0" shapeId="0" xr:uid="{00000000-0006-0000-0A00-00005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1" authorId="0" shapeId="0" xr:uid="{00000000-0006-0000-0A00-000059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1" authorId="0" shapeId="0" xr:uid="{00000000-0006-0000-0A00-00005A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1" authorId="0" shapeId="0" xr:uid="{00000000-0006-0000-0A00-00005B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231" authorId="0" shapeId="0" xr:uid="{00000000-0006-0000-0A00-00005C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N231" authorId="0" shapeId="0" xr:uid="{00000000-0006-0000-0A00-00005D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1" authorId="0" shapeId="0" xr:uid="{00000000-0006-0000-0A00-00005E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31" authorId="0" shapeId="0" xr:uid="{00000000-0006-0000-0A00-00005F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31" authorId="0" shapeId="0" xr:uid="{00000000-0006-0000-0A00-000060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31" authorId="0" shapeId="0" xr:uid="{00000000-0006-0000-0A00-000061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31" authorId="0" shapeId="0" xr:uid="{00000000-0006-0000-0A00-000062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31" authorId="0" shapeId="0" xr:uid="{00000000-0006-0000-0A00-000063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31" authorId="0" shapeId="0" xr:uid="{00000000-0006-0000-0A00-000064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31" authorId="0" shapeId="0" xr:uid="{00000000-0006-0000-0A00-000065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31" authorId="0" shapeId="0" xr:uid="{00000000-0006-0000-0A00-000066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31" authorId="0" shapeId="0" xr:uid="{00000000-0006-0000-0A00-000067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31" authorId="0" shapeId="0" xr:uid="{00000000-0006-0000-0A00-000068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1" authorId="0" shapeId="0" xr:uid="{00000000-0006-0000-0A00-000069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31" authorId="0" shapeId="0" xr:uid="{00000000-0006-0000-0A00-00006A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31" authorId="0" shapeId="0" xr:uid="{00000000-0006-0000-0A00-00006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0" authorId="0" shapeId="0" xr:uid="{00000000-0006-0000-0A00-00006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0" authorId="0" shapeId="0" xr:uid="{00000000-0006-0000-0A00-00006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J240" authorId="0" shapeId="0" xr:uid="{00000000-0006-0000-0A00-00006E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K240" authorId="0" shapeId="0" xr:uid="{00000000-0006-0000-0A00-00006F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0" authorId="0" shapeId="0" xr:uid="{00000000-0006-0000-0A00-000070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0" authorId="0" shapeId="0" xr:uid="{00000000-0006-0000-0A00-000071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0" authorId="0" shapeId="0" xr:uid="{00000000-0006-0000-0A00-000072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40" authorId="0" shapeId="0" xr:uid="{00000000-0006-0000-0A00-000073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40" authorId="0" shapeId="0" xr:uid="{00000000-0006-0000-0A00-000074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0" authorId="0" shapeId="0" xr:uid="{00000000-0006-0000-0A00-000075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0" authorId="0" shapeId="0" xr:uid="{00000000-0006-0000-0A00-000076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0" authorId="0" shapeId="0" xr:uid="{00000000-0006-0000-0A00-00007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40" authorId="0" shapeId="0" xr:uid="{00000000-0006-0000-0A00-00007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0" authorId="0" shapeId="0" xr:uid="{00000000-0006-0000-0A00-00007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40" authorId="0" shapeId="0" xr:uid="{00000000-0006-0000-0A00-00007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A00-00007B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A00-000080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1" authorId="0" shapeId="0" xr:uid="{00000000-0006-0000-0A00-000081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241" authorId="0" shapeId="0" xr:uid="{00000000-0006-0000-0A00-000082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A00-000083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A00-000084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1" authorId="0" shapeId="0" xr:uid="{00000000-0006-0000-0A00-000085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241" authorId="0" shapeId="0" xr:uid="{00000000-0006-0000-0A00-000086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241" authorId="0" shapeId="0" xr:uid="{00000000-0006-0000-0A00-000087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1" authorId="0" shapeId="0" xr:uid="{00000000-0006-0000-0A00-000088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241" authorId="0" shapeId="0" xr:uid="{00000000-0006-0000-0A00-000089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A00-00008A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241" authorId="0" shapeId="0" xr:uid="{00000000-0006-0000-0A00-00008B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241" authorId="0" shapeId="0" xr:uid="{00000000-0006-0000-0A00-00008C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241" authorId="0" shapeId="0" xr:uid="{00000000-0006-0000-0A00-00008D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241" authorId="0" shapeId="0" xr:uid="{00000000-0006-0000-0A00-00008E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241" authorId="0" shapeId="0" xr:uid="{00000000-0006-0000-0A00-00008F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41" authorId="0" shapeId="0" xr:uid="{00000000-0006-0000-0A00-000090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41" authorId="0" shapeId="0" xr:uid="{00000000-0006-0000-0A00-000091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41" authorId="0" shapeId="0" xr:uid="{00000000-0006-0000-0A00-000092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41" authorId="0" shapeId="0" xr:uid="{00000000-0006-0000-0A00-000093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41" authorId="0" shapeId="0" xr:uid="{00000000-0006-0000-0A00-000094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41" authorId="0" shapeId="0" xr:uid="{00000000-0006-0000-0A00-000095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41" authorId="0" shapeId="0" xr:uid="{00000000-0006-0000-0A00-000096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41" authorId="0" shapeId="0" xr:uid="{00000000-0006-0000-0A00-000097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41" authorId="0" shapeId="0" xr:uid="{00000000-0006-0000-0A00-000098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41" authorId="0" shapeId="0" xr:uid="{00000000-0006-0000-0A00-000099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I241" authorId="0" shapeId="0" xr:uid="{00000000-0006-0000-0A00-00009A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241" authorId="0" shapeId="0" xr:uid="{00000000-0006-0000-0A00-00009B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241" authorId="0" shapeId="0" xr:uid="{00000000-0006-0000-0A00-00009C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41" authorId="0" shapeId="0" xr:uid="{00000000-0006-0000-0A00-00009D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41" authorId="0" shapeId="0" xr:uid="{00000000-0006-0000-0A00-00009E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241" authorId="0" shapeId="0" xr:uid="{00000000-0006-0000-0A00-00009F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41" authorId="0" shapeId="0" xr:uid="{00000000-0006-0000-0A00-0000A0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41" authorId="0" shapeId="0" xr:uid="{00000000-0006-0000-0A00-0000A1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241" authorId="0" shapeId="0" xr:uid="{00000000-0006-0000-0A00-0000A2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41" authorId="0" shapeId="0" xr:uid="{00000000-0006-0000-0A00-00007C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41" authorId="0" shapeId="0" xr:uid="{00000000-0006-0000-0A00-00007D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41" authorId="0" shapeId="0" xr:uid="{00000000-0006-0000-0A00-00007E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41" authorId="0" shapeId="0" xr:uid="{00000000-0006-0000-0A00-00007F00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H244" authorId="0" shapeId="0" xr:uid="{00000000-0006-0000-0A00-0000A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A00-0000A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244" authorId="0" shapeId="0" xr:uid="{00000000-0006-0000-0A00-0000A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246" authorId="0" shapeId="0" xr:uid="{00000000-0006-0000-0A00-0000A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46" authorId="0" shapeId="0" xr:uid="{00000000-0006-0000-0A00-0000A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6" authorId="0" shapeId="0" xr:uid="{00000000-0006-0000-0A00-0000A8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A00-0000A9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50" authorId="0" shapeId="0" xr:uid="{00000000-0006-0000-0A00-0000AA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50" authorId="0" shapeId="0" xr:uid="{00000000-0006-0000-0A00-0000AB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50" authorId="0" shapeId="0" xr:uid="{00000000-0006-0000-0A00-0000AC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4" authorId="0" shapeId="0" xr:uid="{00000000-0006-0000-0A00-0000A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H293" authorId="0" shapeId="0" xr:uid="{00000000-0006-0000-0A00-0000AE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3" authorId="0" shapeId="0" xr:uid="{00000000-0006-0000-0A00-0000AF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293" authorId="0" shapeId="0" xr:uid="{00000000-0006-0000-0A00-0000B0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293" authorId="0" shapeId="0" xr:uid="{00000000-0006-0000-0A00-0000B1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3" authorId="0" shapeId="0" xr:uid="{00000000-0006-0000-0A00-0000B2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3" authorId="0" shapeId="0" xr:uid="{00000000-0006-0000-0A00-0000B3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N293" authorId="0" shapeId="0" xr:uid="{00000000-0006-0000-0A00-0000B4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O293" authorId="0" shapeId="0" xr:uid="{00000000-0006-0000-0A00-0000B5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A00-0000B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4" authorId="0" shapeId="0" xr:uid="{00000000-0006-0000-0A00-0000B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4" authorId="0" shapeId="0" xr:uid="{00000000-0006-0000-0A00-0000B8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4" authorId="0" shapeId="0" xr:uid="{00000000-0006-0000-0A00-0000B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5" authorId="0" shapeId="0" xr:uid="{00000000-0006-0000-0A00-0000BA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6" authorId="0" shapeId="0" xr:uid="{00000000-0006-0000-0A00-0000BB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H299" authorId="0" shapeId="0" xr:uid="{00000000-0006-0000-0A00-0000BC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0" authorId="0" shapeId="0" xr:uid="{00000000-0006-0000-0A00-0000BD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A00-0000B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300" authorId="0" shapeId="0" xr:uid="{00000000-0006-0000-0A00-0000BF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00" authorId="0" shapeId="0" xr:uid="{00000000-0006-0000-0A00-0000C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00" authorId="0" shapeId="0" xr:uid="{00000000-0006-0000-0A00-0000C1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1" authorId="0" shapeId="0" xr:uid="{00000000-0006-0000-0A00-0000C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1" authorId="0" shapeId="0" xr:uid="{00000000-0006-0000-0A00-0000C3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J301" authorId="0" shapeId="0" xr:uid="{00000000-0006-0000-0A00-0000C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308" authorId="0" shapeId="0" xr:uid="{00000000-0006-0000-0A00-0000C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8" authorId="0" shapeId="0" xr:uid="{00000000-0006-0000-0A00-0000C6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8" authorId="0" shapeId="0" xr:uid="{00000000-0006-0000-0A00-0000C7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K308" authorId="0" shapeId="0" xr:uid="{00000000-0006-0000-0A00-0000C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08" authorId="0" shapeId="0" xr:uid="{00000000-0006-0000-0A00-0000C9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M308" authorId="0" shapeId="0" xr:uid="{00000000-0006-0000-0A00-0000CA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308" authorId="0" shapeId="0" xr:uid="{00000000-0006-0000-0A00-0000CB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308" authorId="0" shapeId="0" xr:uid="{00000000-0006-0000-0A00-0000CC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P308" authorId="0" shapeId="0" xr:uid="{00000000-0006-0000-0A00-0000CD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08" authorId="0" shapeId="0" xr:uid="{00000000-0006-0000-0A00-0000CE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8" authorId="0" shapeId="0" xr:uid="{00000000-0006-0000-0A00-0000C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8" authorId="0" shapeId="0" xr:uid="{00000000-0006-0000-0A00-0000D0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308" authorId="0" shapeId="0" xr:uid="{00000000-0006-0000-0A00-0000D1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U308" authorId="0" shapeId="0" xr:uid="{00000000-0006-0000-0A00-0000D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308" authorId="0" shapeId="0" xr:uid="{00000000-0006-0000-0A00-0000D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D4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X308" authorId="0" shapeId="0" xr:uid="{00000000-0006-0000-0A00-0000D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text>
    </comment>
    <comment ref="Y308" authorId="0" shapeId="0" xr:uid="{00000000-0006-0000-0A00-0000D6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Z308" authorId="0" shapeId="0" xr:uid="{00000000-0006-0000-0A00-0000D7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8" authorId="0" shapeId="0" xr:uid="{00000000-0006-0000-0A00-0000D8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B308" authorId="0" shapeId="0" xr:uid="{00000000-0006-0000-0A00-0000D9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DA000000}">
      <text>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08" authorId="0" shapeId="0" xr:uid="{00000000-0006-0000-0A00-0000DB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308" authorId="0" shapeId="0" xr:uid="{00000000-0006-0000-0A00-0000DC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8" authorId="0" shapeId="0" xr:uid="{00000000-0006-0000-0A00-0000DD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8" authorId="0" shapeId="0" xr:uid="{00000000-0006-0000-0A00-0000DE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8" authorId="0" shapeId="0" xr:uid="{00000000-0006-0000-0A00-0000DF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I308" authorId="0" shapeId="0" xr:uid="{00000000-0006-0000-0A00-0000E0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J308" authorId="0" shapeId="0" xr:uid="{00000000-0006-0000-0A00-0000E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08" authorId="0" shapeId="0" xr:uid="{00000000-0006-0000-0A00-0000E2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08" authorId="0" shapeId="0" xr:uid="{00000000-0006-0000-0A00-0000E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08" authorId="0" shapeId="0" xr:uid="{00000000-0006-0000-0A00-0000E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AN308" authorId="0" shapeId="0" xr:uid="{00000000-0006-0000-0A00-0000E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AO308" authorId="0" shapeId="0" xr:uid="{00000000-0006-0000-0A00-0000E6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08" authorId="0" shapeId="0" xr:uid="{00000000-0006-0000-0A00-0000E7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08" authorId="0" shapeId="0" xr:uid="{00000000-0006-0000-0A00-0000E8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08" authorId="0" shapeId="0" xr:uid="{00000000-0006-0000-0A00-0000E9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S308" authorId="0" shapeId="0" xr:uid="{00000000-0006-0000-0A00-0000E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E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I312" authorId="0" shapeId="0" xr:uid="{00000000-0006-0000-0A00-0000E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A00-0000ED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I314" authorId="0" shapeId="0" xr:uid="{00000000-0006-0000-0A00-0000EE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A00-0000EF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I315" authorId="0" shapeId="0" xr:uid="{00000000-0006-0000-0A00-0000F0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A00-0000F1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K315" authorId="0" shapeId="0" xr:uid="{00000000-0006-0000-0A00-0000F2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L315" authorId="0" shapeId="0" xr:uid="{00000000-0006-0000-0A00-0000F3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H319" authorId="0" shapeId="0" xr:uid="{00000000-0006-0000-0A00-0000F4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19" authorId="0" shapeId="0" xr:uid="{00000000-0006-0000-0A00-0000F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45" authorId="0" shapeId="0" xr:uid="{00000000-0006-0000-0A00-0000F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I345" authorId="0" shapeId="0" xr:uid="{00000000-0006-0000-0A00-0000F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345" authorId="0" shapeId="0" xr:uid="{00000000-0006-0000-0A00-0000F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45" authorId="0" shapeId="0" xr:uid="{00000000-0006-0000-0A00-0000F9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L345" authorId="0" shapeId="0" xr:uid="{00000000-0006-0000-0A00-0000FA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M345" authorId="0" shapeId="0" xr:uid="{00000000-0006-0000-0A00-0000F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N345" authorId="0" shapeId="0" xr:uid="{00000000-0006-0000-0A00-0000F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H349" authorId="0" shapeId="0" xr:uid="{00000000-0006-0000-0A00-0000FD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9" authorId="0" shapeId="0" xr:uid="{00000000-0006-0000-0A00-0000FE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A00-0000FF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A00-000000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A00-000001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49" authorId="0" shapeId="0" xr:uid="{00000000-0006-0000-0A00-000002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9" authorId="0" shapeId="0" xr:uid="{00000000-0006-0000-0A00-00000301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A00-000004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P349" authorId="0" shapeId="0" xr:uid="{00000000-0006-0000-0A00-000005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9" authorId="0" shapeId="0" xr:uid="{00000000-0006-0000-0A00-000006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R349" authorId="0" shapeId="0" xr:uid="{00000000-0006-0000-0A00-000007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S349" authorId="0" shapeId="0" xr:uid="{00000000-0006-0000-0A00-000008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49" authorId="0" shapeId="0" xr:uid="{00000000-0006-0000-0A00-000009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A00-00000A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3" authorId="0" shapeId="0" xr:uid="{00000000-0006-0000-0A00-00000B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355" authorId="0" shapeId="0" xr:uid="{00000000-0006-0000-0A00-00000C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A00-00000D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I356" authorId="0" shapeId="0" xr:uid="{00000000-0006-0000-0A00-00000E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J356" authorId="0" shapeId="0" xr:uid="{00000000-0006-0000-0A00-00000F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6" authorId="0" shapeId="0" xr:uid="{00000000-0006-0000-0A00-000010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L356" authorId="0" shapeId="0" xr:uid="{00000000-0006-0000-0A00-000011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356" authorId="0" shapeId="0" xr:uid="{00000000-0006-0000-0A00-000012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56" authorId="0" shapeId="0" xr:uid="{00000000-0006-0000-0A00-000013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O356" authorId="0" shapeId="0" xr:uid="{00000000-0006-0000-0A00-000014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6" authorId="0" shapeId="0" xr:uid="{00000000-0006-0000-0A00-000015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356" authorId="0" shapeId="0" xr:uid="{00000000-0006-0000-0A00-000016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356" authorId="0" shapeId="0" xr:uid="{00000000-0006-0000-0A00-000017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56" authorId="0" shapeId="0" xr:uid="{00000000-0006-0000-0A00-000018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56" authorId="0" shapeId="0" xr:uid="{00000000-0006-0000-0A00-000019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60" authorId="0" shapeId="0" xr:uid="{00000000-0006-0000-0A00-00001A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I360" authorId="0" shapeId="0" xr:uid="{00000000-0006-0000-0A00-00001B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60" authorId="0" shapeId="0" xr:uid="{00000000-0006-0000-0A00-00001C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K360" authorId="0" shapeId="0" xr:uid="{00000000-0006-0000-0A00-00001D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L360" authorId="0" shapeId="0" xr:uid="{00000000-0006-0000-0A00-00001E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360" authorId="0" shapeId="0" xr:uid="{00000000-0006-0000-0A00-00001F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N360" authorId="0" shapeId="0" xr:uid="{00000000-0006-0000-0A00-000020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O360" authorId="0" shapeId="0" xr:uid="{00000000-0006-0000-0A00-000021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361" authorId="0" shapeId="0" xr:uid="{00000000-0006-0000-0A00-000022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A00-000023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A00-000024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8" authorId="0" shapeId="0" xr:uid="{00000000-0006-0000-0A00-000025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A00-000026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<sst xmlns="http://schemas.openxmlformats.org/spreadsheetml/2006/main" count="18901" uniqueCount="7723">
  <si>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</si>
  <si>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</si>
  <si>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</si>
  <si>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</si>
  <si>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</si>
  <si>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</si>
  <si>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</si>
  <si>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</si>
  <si>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</si>
  <si>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</si>
  <si>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</si>
  <si>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</si>
  <si>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</si>
  <si>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</si>
  <si>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</si>
  <si>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</si>
  <si>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</si>
  <si>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</si>
  <si>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</si>
  <si>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</si>
  <si>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</si>
  <si>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</si>
  <si>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</si>
  <si>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</si>
  <si>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</si>
  <si>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</si>
  <si>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</si>
  <si>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(https://learn.microsoft.com/en-us/windows/security/threat-protection/security-policy-settings/enforce-password-history)</t>
    </r>
    <r>
      <rPr>
        <sz val="11"/>
        <color rgb="FF000000"/>
        <rFont val="Calibri"/>
      </rPr>
      <t>.</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</si>
  <si>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</si>
  <si>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</si>
  <si>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workstations.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</si>
  <si>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</si>
  <si>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</si>
  <si>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</si>
  <si>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</si>
  <si>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often. Such a configuration can reduce security in the organization because users might write their passwords in an insecure location or lose them. If the value for this policy setting is too high, the level of security within an organization is reduced because it allows threat actors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</si>
  <si>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</si>
  <si>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</si>
  <si>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</si>
  <si>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</si>
  <si>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</si>
  <si>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r>
      <rPr>
        <sz val="11"/>
        <color rgb="FF000000"/>
        <rFont val="Calibri"/>
      </rPr>
      <t xml:space="preserve">
</t>
    </r>
    <r>
      <rPr>
        <sz val="11"/>
        <color rgb="FF000000"/>
        <rFont val="Calibri"/>
      </rPr>
      <t>In environments where access is limited to Remote Desktop Services, users cannot change their password prior to logging in. They must be assigned a temporary password, and once it is set by the administrator, the user will not be able to change it until the following day.</t>
    </r>
  </si>
  <si>
    <r>
      <rPr>
        <sz val="11"/>
        <color rgb="FF000000"/>
        <rFont val="Calibri"/>
      </rPr>
      <t>1 day on domain members. 0 days on stand-alone workstations.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</si>
  <si>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</si>
  <si>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</si>
  <si>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</si>
  <si>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</si>
  <si>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</si>
  <si>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</si>
  <si>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</si>
  <si>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</si>
  <si>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</si>
  <si>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</si>
  <si>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</si>
  <si>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workstations.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</si>
  <si>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</si>
  <si>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</si>
  <si>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</si>
  <si>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</si>
  <si>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</si>
  <si>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</si>
  <si>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</si>
  <si>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</si>
  <si>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</si>
  <si>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</si>
  <si>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</si>
  <si>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</si>
  <si>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</si>
  <si>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</si>
  <si>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</si>
  <si>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</si>
  <si>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</si>
  <si>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</si>
  <si>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</si>
  <si>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</si>
  <si>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</si>
  <si>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</si>
  <si>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</si>
  <si>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account lockout threshold.</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</si>
  <si>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 threat actor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the Account Lockout Threshold is set to 0, there is a possibility that a threat actor's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</si>
  <si>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</si>
  <si>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</si>
  <si>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</si>
  <si>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</si>
  <si>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</si>
  <si>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</si>
  <si>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</si>
  <si>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</si>
  <si>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</si>
  <si>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</si>
  <si>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</si>
  <si>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If the Account lockout threshold is defined, this reset time must be less than or equal to the value for the Account lockout duration setting.</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</si>
  <si>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Users can accidentally lock themselves out of their accounts if they mistype their password multiple times.</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</si>
  <si>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</si>
  <si>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</si>
  <si>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</si>
  <si>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</si>
  <si>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</si>
  <si>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</si>
  <si>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</si>
  <si>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</si>
  <si>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</si>
  <si>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</si>
  <si>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Access this computer from the network</t>
    </r>
    <r>
      <rPr>
        <sz val="11"/>
        <color rgb="FF000000"/>
        <rFont val="Calibri"/>
      </rPr>
      <t xml:space="preserve"> User Right Assignment. For more information on adding the service account please see Make sure the DSA is allowed to access computers from the network in Microsoft Defender for Identity | Microsoft Docs </t>
    </r>
    <r>
      <rPr>
        <sz val="11"/>
        <color rgb="FF0000FF"/>
        <rFont val="Calibri"/>
      </rPr>
      <t>(https://learn.microsoft.com/en-us/defender-for-identity/deploy/remote-calls-sam#make-sure-the-dsa-is-allowed-to-access-computers-from-the-network-optional)</t>
    </r>
    <r>
      <rPr>
        <sz val="11"/>
        <color rgb="FF000000"/>
        <rFont val="Calibri"/>
      </rPr>
      <t>.</t>
    </r>
  </si>
  <si>
    <r>
      <rPr>
        <sz val="11"/>
        <color rgb="FF000000"/>
        <rFont val="Calibri"/>
      </rPr>
      <t xml:space="preserve">If you remove the </t>
    </r>
    <r>
      <rPr>
        <i/>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be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</si>
  <si>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Backup Operators, Everyone, Users.</t>
    </r>
  </si>
  <si>
    <t>2.2.3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</si>
  <si>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</si>
  <si>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</si>
  <si>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</si>
  <si>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</si>
  <si>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2.2.4</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</si>
  <si>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</si>
  <si>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denial-of-service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</si>
  <si>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</si>
  <si>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</si>
  <si>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2.2.5</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</si>
  <si>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</si>
  <si>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</si>
  <si>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Guest</t>
    </r>
    <r>
      <rPr>
        <sz val="11"/>
        <color rgb="FF000000"/>
        <rFont val="Calibri"/>
      </rPr>
      <t xml:space="preserve"> account is also assigned this user right by default. Although this account is disabled by default, it's recommended that you configure this setting through Group Policy. However, this user right should generally be restricted to the </t>
    </r>
    <r>
      <rPr>
        <b/>
        <sz val="11"/>
        <color rgb="FF000000"/>
        <rFont val="Calibri"/>
      </rPr>
      <t>Administrators</t>
    </r>
    <r>
      <rPr>
        <sz val="11"/>
        <color rgb="FF000000"/>
        <rFont val="Calibri"/>
      </rPr>
      <t xml:space="preserve"> and </t>
    </r>
    <r>
      <rPr>
        <b/>
        <sz val="11"/>
        <color rgb="FF000000"/>
        <rFont val="Calibri"/>
      </rPr>
      <t>Users</t>
    </r>
    <r>
      <rPr>
        <sz val="11"/>
        <color rgb="FF000000"/>
        <rFont val="Calibri"/>
      </rPr>
      <t xml:space="preserve"> groups.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</si>
  <si>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</si>
  <si>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Administrators, Backup Operators, Guest, Users.</t>
    </r>
  </si>
  <si>
    <t>2.2.6</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</si>
  <si>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</si>
  <si>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</si>
  <si>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 is to be treated as a whitelist,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</si>
  <si>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</si>
  <si>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 Remote Desktop Users.</t>
    </r>
  </si>
  <si>
    <t>2.2.7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</si>
  <si>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</si>
  <si>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</si>
  <si>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</si>
  <si>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</si>
  <si>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Administrators, Backup Operators.</t>
    </r>
  </si>
  <si>
    <t>2.2.8</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</si>
  <si>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</si>
  <si>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</si>
  <si>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</si>
  <si>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</si>
  <si>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Administrators, LOCAL SERVICE.</t>
    </r>
  </si>
  <si>
    <t>2.2.9</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</si>
  <si>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</si>
  <si>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</si>
  <si>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The page file is a hidden system file on the hard drive that serves as an extension of the system’s RAM. When physical memory is full, the system moves less frequently used data to the page file to free up RAM for active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</si>
  <si>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</si>
  <si>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</si>
  <si>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</si>
  <si>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</si>
  <si>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</si>
  <si>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2.2.11</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</si>
  <si>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</si>
  <si>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</si>
  <si>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</si>
  <si>
    <r>
      <rPr>
        <sz val="11"/>
        <color rgb="FF000000"/>
        <rFont val="Calibri"/>
      </rPr>
      <t>Administrators, LOCAL SERVICE, NETWORK SERVICE, SERVICE.</t>
    </r>
  </si>
  <si>
    <t>2.2.12</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</si>
  <si>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</si>
  <si>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</si>
  <si>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</si>
  <si>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2.2.13</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</si>
  <si>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</si>
  <si>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</si>
  <si>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t>
    </r>
  </si>
  <si>
    <r>
      <rPr>
        <sz val="11"/>
        <color rgb="FF000000"/>
        <rFont val="Calibri"/>
      </rPr>
      <t xml:space="preserve">In most cases there will be no impact because this is the default configuration. However, on Windows Workstations with the Hyper-V feature installed, this user right should also be granted to the special group </t>
    </r>
    <r>
      <rPr>
        <b/>
        <sz val="11"/>
        <color rgb="FF000000"/>
        <rFont val="Calibri"/>
      </rPr>
      <t>NT VIRTUAL MACHINE\Virtual Machines</t>
    </r>
    <r>
      <rPr>
        <sz val="11"/>
        <color rgb="FF000000"/>
        <rFont val="Calibri"/>
      </rPr>
      <t xml:space="preserve"> - otherwise you will not be able to create new virtual machines.</t>
    </r>
  </si>
  <si>
    <t>2.2.14</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</si>
  <si>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</si>
  <si>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</si>
  <si>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</si>
  <si>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</si>
  <si>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2.2.15</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</si>
  <si>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</si>
  <si>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UI path to include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</si>
  <si>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</si>
  <si>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</si>
  <si>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</si>
  <si>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2.2.16</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</si>
  <si>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</si>
  <si>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</si>
  <si>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</si>
  <si>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</si>
  <si>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2.2.17</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</si>
  <si>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</si>
  <si>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</si>
  <si>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</si>
  <si>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</si>
  <si>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2.2.18</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</si>
  <si>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</si>
  <si>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</si>
  <si>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</si>
  <si>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</si>
  <si>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2.2.19</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</si>
  <si>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</si>
  <si>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UI path to include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</si>
  <si>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workstation is joined to a domain environment, there is no need to use local accounts to access the workstation from the network. Domain accounts can access the workstation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</si>
  <si>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r>
      <rPr>
        <sz val="11"/>
        <color rgb="FF000000"/>
        <rFont val="Calibri"/>
      </rPr>
      <t xml:space="preserve">
</t>
    </r>
    <r>
      <rPr>
        <b/>
        <sz val="11"/>
        <color rgb="FF000000"/>
        <rFont val="Calibri"/>
      </rPr>
      <t>Caution:</t>
    </r>
    <r>
      <rPr>
        <sz val="11"/>
        <color rgb="FF000000"/>
        <rFont val="Calibri"/>
      </rPr>
      <t xml:space="preserve"> Configuring a standalone (non-domain-joined) or a system hosted in the Cloud (Azure) as described above (Local account) will result in an inability to remotely administer the workstation.</t>
    </r>
  </si>
  <si>
    <t>2.2.20</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</si>
  <si>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</si>
  <si>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</si>
  <si>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</si>
  <si>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2.2.21</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</si>
  <si>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</si>
  <si>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</si>
  <si>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denial-of-service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</si>
  <si>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</si>
  <si>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t>2.2.22</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</si>
  <si>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</si>
  <si>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</si>
  <si>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</si>
  <si>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t>
    </r>
    <r>
      <rPr>
        <i/>
        <sz val="11"/>
        <color rgb="FF000000"/>
        <rFont val="Calibri"/>
      </rPr>
      <t>Web Server (IIS)</t>
    </r>
    <r>
      <rPr>
        <sz val="11"/>
        <color rgb="FF000000"/>
        <rFont val="Calibri"/>
      </rPr>
      <t xml:space="preserve"> is installed, the IIS application pool(s) must be granted this user right.</t>
    </r>
  </si>
  <si>
    <r>
      <rPr>
        <sz val="11"/>
        <color rgb="FF000000"/>
        <rFont val="Calibri"/>
      </rPr>
      <t>LOCAL SERVICE, NETWORK SERVICE, RESTRICTED SERVICES\PrintSpoolerService.</t>
    </r>
  </si>
  <si>
    <t>2.2.23</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</si>
  <si>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</si>
  <si>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</si>
  <si>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</si>
  <si>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
    </r>
    <r>
      <rPr>
        <i/>
        <sz val="11"/>
        <color rgb="FF000000"/>
        <rFont val="Calibri"/>
      </rPr>
      <t>Web Server (IIS)</t>
    </r>
    <r>
      <rPr>
        <sz val="11"/>
        <color rgb="FF000000"/>
        <rFont val="Calibri"/>
      </rPr>
      <t xml:space="preserve">, you will need to also assign the user right to </t>
    </r>
    <r>
      <rPr>
        <b/>
        <sz val="11"/>
        <color rgb="FF000000"/>
        <rFont val="Calibri"/>
      </rPr>
      <t>IIS_IUSRS</t>
    </r>
    <r>
      <rPr>
        <sz val="11"/>
        <color rgb="FF000000"/>
        <rFont val="Calibri"/>
      </rPr>
      <t>.</t>
    </r>
  </si>
  <si>
    <t>2.2.24</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</si>
  <si>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</si>
  <si>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</si>
  <si>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</si>
  <si>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b/>
        <sz val="11"/>
        <color rgb="FF000000"/>
        <rFont val="Calibri"/>
      </rPr>
      <t>On Windows 10 R1607 or older:</t>
    </r>
    <r>
      <rPr>
        <sz val="11"/>
        <color rgb="FF000000"/>
        <rFont val="Calibri"/>
      </rPr>
      <t xml:space="preserve"> Administrators.</t>
    </r>
    <r>
      <rPr>
        <sz val="11"/>
        <color rgb="FF000000"/>
        <rFont val="Calibri"/>
      </rPr>
      <t xml:space="preserve">
</t>
    </r>
    <r>
      <rPr>
        <b/>
        <sz val="11"/>
        <color rgb="FF000000"/>
        <rFont val="Calibri"/>
      </rPr>
      <t>On Windows 10 R1703 or newer:</t>
    </r>
    <r>
      <rPr>
        <sz val="11"/>
        <color rgb="FF000000"/>
        <rFont val="Calibri"/>
      </rPr>
      <t xml:space="preserve"> Administrators, Window Manager\Window Manager Group.</t>
    </r>
  </si>
  <si>
    <t>2.2.25</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</si>
  <si>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</si>
  <si>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</si>
  <si>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This user right is not required if a signed driver for the new hardware already exists in the Driver.cab file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</si>
  <si>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the Load and unload device drivers user right is removed from the </t>
    </r>
    <r>
      <rPr>
        <b/>
        <sz val="11"/>
        <color rgb="FF000000"/>
        <rFont val="Calibri"/>
      </rPr>
      <t>Print Operators</t>
    </r>
    <r>
      <rPr>
        <sz val="11"/>
        <color rgb="FF000000"/>
        <rFont val="Calibri"/>
      </rPr>
      <t xml:space="preserve"> group or other accounts, it could limit the abilities of users who are assigned to specific administrative roles in your environment. Ensure that delegated tasks will not be negatively affected by this setting.</t>
    </r>
  </si>
  <si>
    <t>2.2.26</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</si>
  <si>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</si>
  <si>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</si>
  <si>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</si>
  <si>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2.2.27</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</si>
  <si>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</si>
  <si>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</si>
  <si>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</si>
  <si>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threat actors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</si>
  <si>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Log on as a batch job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</si>
  <si>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 Performance Log Users.</t>
    </r>
  </si>
  <si>
    <t>2.2.28</t>
  </si>
  <si>
    <r>
      <rPr>
        <sz val="11"/>
        <rFont val="Calibri"/>
      </rPr>
      <t xml:space="preserve">Ensure </t>
    </r>
    <r>
      <rPr>
        <sz val="11"/>
        <color rgb="FF000000"/>
        <rFont val="Calibri"/>
      </rPr>
      <t>'</t>
    </r>
    <r>
      <rPr>
        <b/>
        <sz val="11"/>
        <color rgb="FF000000"/>
        <rFont val="Calibri"/>
      </rPr>
      <t>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</si>
  <si>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 xml:space="preserve"> or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 xml:space="preserve"> or (when using </t>
    </r>
    <r>
      <rPr>
        <i/>
        <sz val="11"/>
        <color rgb="FF000000"/>
        <rFont val="Calibri"/>
      </rPr>
      <t>Windows Defender Application Guard</t>
    </r>
    <r>
      <rPr>
        <sz val="11"/>
        <color rgb="FF000000"/>
        <rFont val="Calibri"/>
      </rPr>
      <t xml:space="preserve">, such as in the </t>
    </r>
    <r>
      <rPr>
        <b/>
        <sz val="11"/>
        <color rgb="FF000000"/>
        <rFont val="Calibri"/>
      </rPr>
      <t>Next Generation Windows Security</t>
    </r>
    <r>
      <rPr>
        <sz val="11"/>
        <color rgb="FF000000"/>
        <rFont val="Calibri"/>
      </rPr>
      <t xml:space="preserve"> profile) </t>
    </r>
    <r>
      <rPr>
        <b/>
        <sz val="11"/>
        <color rgb="FF000000"/>
        <rFont val="Calibri"/>
      </rPr>
      <t>WDAGUtilityAccount</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service</t>
    </r>
    <r>
      <rPr>
        <sz val="11"/>
        <color rgb="FF006096"/>
        <rFont val="Roboto Condensed"/>
      </rPr>
      <t xml:space="preserve">
</t>
    </r>
  </si>
  <si>
    <r>
      <rPr>
        <sz val="11"/>
        <color rgb="FF000000"/>
        <rFont val="Calibri"/>
      </rPr>
      <t>This policy setting allows accounts to launch network services or to register a process as a service running on the system. This user right should be restricted on any computer in a high security environment, but because many applications may require this privilege, it should be carefully evaluated and tested before configuring it in an enterprise environment. On Windows Vista-based (or newer) computers, no users or groups have this privilege by default.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 xml:space="preserve"> or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 xml:space="preserve"> or (when using </t>
    </r>
    <r>
      <rPr>
        <i/>
        <sz val="11"/>
        <color rgb="FF000000"/>
        <rFont val="Calibri"/>
      </rPr>
      <t>Windows Defender Application Guard</t>
    </r>
    <r>
      <rPr>
        <sz val="11"/>
        <color rgb="FF000000"/>
        <rFont val="Calibri"/>
      </rPr>
      <t xml:space="preserve">, such as in the </t>
    </r>
    <r>
      <rPr>
        <b/>
        <sz val="11"/>
        <color rgb="FF000000"/>
        <rFont val="Calibri"/>
      </rPr>
      <t>Next Generation Windows Security</t>
    </r>
    <r>
      <rPr>
        <sz val="11"/>
        <color rgb="FF000000"/>
        <rFont val="Calibri"/>
      </rPr>
      <t xml:space="preserve"> profile) </t>
    </r>
    <r>
      <rPr>
        <b/>
        <sz val="11"/>
        <color rgb="FF000000"/>
        <rFont val="Calibri"/>
      </rPr>
      <t>WDAGUtilityAccount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Hyper-V</t>
    </r>
    <r>
      <rPr>
        <sz val="11"/>
        <color rgb="FF000000"/>
        <rFont val="Calibri"/>
      </rPr>
      <t xml:space="preserve"> feature was first introduced on Windows workstations with the 64-bit version of Windows 8.0, so the </t>
    </r>
    <r>
      <rPr>
        <b/>
        <sz val="11"/>
        <color rgb="FF000000"/>
        <rFont val="Calibri"/>
      </rPr>
      <t>NT VIRTUAL MACHINE\Virtual Machines</t>
    </r>
    <r>
      <rPr>
        <sz val="11"/>
        <color rgb="FF000000"/>
        <rFont val="Calibri"/>
      </rPr>
      <t xml:space="preserve"> option does not apply to Windows 7 (or older) versions of Windows. Older OSes should only be configured for </t>
    </r>
    <r>
      <rPr>
        <b/>
        <sz val="11"/>
        <color rgb="FF000000"/>
        <rFont val="Calibri"/>
      </rPr>
      <t>No One</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Windows Defender Application Guard</t>
    </r>
    <r>
      <rPr>
        <sz val="11"/>
        <color rgb="FF000000"/>
        <rFont val="Calibri"/>
      </rPr>
      <t xml:space="preserve"> feature was first introduced on Windows workstations with the 64-bit version of Windows 10, so the </t>
    </r>
    <r>
      <rPr>
        <b/>
        <sz val="11"/>
        <color rgb="FF000000"/>
        <rFont val="Calibri"/>
      </rPr>
      <t>WDAGUtilityAccount</t>
    </r>
    <r>
      <rPr>
        <sz val="11"/>
        <color rgb="FF000000"/>
        <rFont val="Calibri"/>
      </rPr>
      <t xml:space="preserve"> option does not apply to 32-bit versions of Windows.</t>
    </r>
  </si>
  <si>
    <r>
      <rPr>
        <sz val="11"/>
        <color rgb="FF000000"/>
        <rFont val="Calibri"/>
      </rPr>
      <t xml:space="preserve">If you have installed optional components such as ASP.NET or IIS, you may need to assign the </t>
    </r>
    <r>
      <rPr>
        <b/>
        <sz val="11"/>
        <color rgb="FF000000"/>
        <rFont val="Calibri"/>
      </rPr>
      <t>Log on as a service</t>
    </r>
    <r>
      <rPr>
        <sz val="11"/>
        <color rgb="FF000000"/>
        <rFont val="Calibri"/>
      </rPr>
      <t xml:space="preserve"> user right to additional accounts that are required by those components. IIS requires that this user right be explicitly granted to the ASPNET user account. On Windows Workstations with the Hyper-V feature installed, this user right should also be granted to the special group </t>
    </r>
    <r>
      <rPr>
        <b/>
        <sz val="11"/>
        <color rgb="FF000000"/>
        <rFont val="Calibri"/>
      </rPr>
      <t>NT VIRTUAL MACHINE\Virtual Machines</t>
    </r>
    <r>
      <rPr>
        <sz val="11"/>
        <color rgb="FF000000"/>
        <rFont val="Calibri"/>
      </rPr>
      <t>.</t>
    </r>
  </si>
  <si>
    <r>
      <rPr>
        <sz val="11"/>
        <color rgb="FF000000"/>
        <rFont val="Calibri"/>
      </rPr>
      <t>NT SERVICE\ALL SERVICES</t>
    </r>
  </si>
  <si>
    <t>2.2.29</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</si>
  <si>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</si>
  <si>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</si>
  <si>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</si>
  <si>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2.2.30</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</si>
  <si>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</si>
  <si>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</si>
  <si>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</si>
  <si>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2.2.31</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</si>
  <si>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</si>
  <si>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</si>
  <si>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</si>
  <si>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2.2.32</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</si>
  <si>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</si>
  <si>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</si>
  <si>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workstation with Microsoft SQL Server installed will require a special exception to this recommendation for the account that runs the SQL Server service to be granted this user right.</t>
    </r>
  </si>
  <si>
    <t>2.2.33</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</si>
  <si>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</si>
  <si>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</si>
  <si>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This policy setting determines which users can use tools to monitor the performance of non-system processes. Typically, this setting does not need to be configured to use the Microsoft Management Console (MMC) Performance snap-in. However, this user right is needed if System Monitor is configured to collect data using Windows Management Instrumentation (WMI).</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</si>
  <si>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2.2.34</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</si>
  <si>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</si>
  <si>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</si>
  <si>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determines which users can use Windows performance monitoring tools to monitor the performance of system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</si>
  <si>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b/>
        <sz val="11"/>
        <color rgb="FF000000"/>
        <rFont val="Calibri"/>
      </rPr>
      <t>Windows Vista:</t>
    </r>
    <r>
      <rPr>
        <sz val="11"/>
        <color rgb="FF000000"/>
        <rFont val="Calibri"/>
      </rPr>
      <t xml:space="preserve"> Administrators.</t>
    </r>
    <r>
      <rPr>
        <sz val="11"/>
        <color rgb="FF000000"/>
        <rFont val="Calibri"/>
      </rPr>
      <t xml:space="preserve">
</t>
    </r>
    <r>
      <rPr>
        <b/>
        <sz val="11"/>
        <color rgb="FF000000"/>
        <rFont val="Calibri"/>
      </rPr>
      <t>Windows 7 or newer:</t>
    </r>
    <r>
      <rPr>
        <sz val="11"/>
        <color rgb="FF000000"/>
        <rFont val="Calibri"/>
      </rPr>
      <t xml:space="preserve"> Administrators, NT SERVICE\WdiServiceHost.</t>
    </r>
  </si>
  <si>
    <t>2.2.35</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</si>
  <si>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</si>
  <si>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</si>
  <si>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</si>
  <si>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 Assignment.</t>
    </r>
  </si>
  <si>
    <r>
      <rPr>
        <sz val="11"/>
        <color rgb="FF000000"/>
        <rFont val="Calibri"/>
      </rPr>
      <t>LOCAL SERVICE, NETWORK SERVICE.</t>
    </r>
  </si>
  <si>
    <t>2.2.36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</si>
  <si>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</si>
  <si>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</si>
  <si>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This policy setting determines which users can bypass file, directory, registry, and other persistent object permissions when restoring backed up files and directories on systems that run Windows Vista (or newer).</t>
    </r>
    <r>
      <rPr>
        <sz val="11"/>
        <color rgb="FF000000"/>
        <rFont val="Calibri"/>
      </rPr>
      <t xml:space="preserve">
</t>
    </r>
    <r>
      <rPr>
        <sz val="11"/>
        <color rgb="FF000000"/>
        <rFont val="Calibri"/>
      </rPr>
      <t>This user right also determines which users can set valid security principals as object owners; it is similar to the Back up files and directories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</si>
  <si>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Removing the "Restore files and directories" user right from the Backup Operators group or other delegated accounts may prevent authorized users from performing essential tasks. Before making this change, it's important to assess whether it will disrupt operational responsibilities.</t>
    </r>
  </si>
  <si>
    <t>2.2.37</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</si>
  <si>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</si>
  <si>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</si>
  <si>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denial-of-service (DoS)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</si>
  <si>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</si>
  <si>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Administrators, Backup Operators, Users.</t>
    </r>
  </si>
  <si>
    <t>2.2.38</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</si>
  <si>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</si>
  <si>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</si>
  <si>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</si>
  <si>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</si>
  <si>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</si>
  <si>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</si>
  <si>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</si>
  <si>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</si>
  <si>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</si>
  <si>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</si>
  <si>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</si>
  <si>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</si>
  <si>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</si>
  <si>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</si>
  <si>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</si>
  <si>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</si>
  <si>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</si>
  <si>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</si>
  <si>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This policy setting enables the ability to rename the built-in local administrator account. This account is a well-known account that is known to be targeted by threat actors.</t>
    </r>
    <r>
      <rPr>
        <sz val="11"/>
        <color rgb="FF000000"/>
        <rFont val="Calibri"/>
      </rPr>
      <t xml:space="preserve">
</t>
    </r>
    <r>
      <rPr>
        <sz val="11"/>
        <color rgb="FF000000"/>
        <rFont val="Calibri"/>
      </rPr>
      <t>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</si>
  <si>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Users who are authorized to use this account will need to be aware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</si>
  <si>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</si>
  <si>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</si>
  <si>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</si>
  <si>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</si>
  <si>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This policy setting enables the ability to rename the built-in local guest account. This account is a well-known account that is known to be targeted by threat actors.</t>
    </r>
    <r>
      <rPr>
        <sz val="11"/>
        <color rgb="FF000000"/>
        <rFont val="Calibri"/>
      </rPr>
      <t xml:space="preserve">
</t>
    </r>
    <r>
      <rPr>
        <sz val="11"/>
        <color rgb="FF000000"/>
        <rFont val="Calibri"/>
      </rPr>
      <t>It is recommended to rename this account to something that does not indicate its purpose, even if this account is disabled.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</si>
  <si>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</si>
  <si>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</si>
  <si>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</si>
  <si>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</si>
  <si>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</si>
  <si>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</si>
  <si>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</si>
  <si>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</si>
  <si>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</si>
  <si>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</si>
  <si>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</si>
  <si>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</si>
  <si>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</si>
  <si>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</si>
  <si>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</si>
  <si>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</si>
  <si>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This policy setting determines who is allowed to install a printer driver as part of connecting to a shared printer. For a computer to print to a shared printer, the driver for that shared printer must be installed on the local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</si>
  <si>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Only Administrators will be able to install a printer driver as part of connecting to a shared printer. The ability to add a local printer will not be 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</si>
  <si>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</si>
  <si>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Disabled. (Any user can install a printer driver as part of connecting to a shared printer.)</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</si>
  <si>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</si>
  <si>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</si>
  <si>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</si>
  <si>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</si>
  <si>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</si>
  <si>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</si>
  <si>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</si>
  <si>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</si>
  <si>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</si>
  <si>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</si>
  <si>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</si>
  <si>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</si>
  <si>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</si>
  <si>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</si>
  <si>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</si>
  <si>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</si>
  <si>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</si>
  <si>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</si>
  <si>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</si>
  <si>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</si>
  <si>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</si>
  <si>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</si>
  <si>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</si>
  <si>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</si>
  <si>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</si>
  <si>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</si>
  <si>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</si>
  <si>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</si>
  <si>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</si>
  <si>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</si>
  <si>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</si>
  <si>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</si>
  <si>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 If you increase this interval significantly so that the computers no longer change their passwords, a threat actor would have more time to undertake a brute force attack against one of the computer accounts.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</si>
  <si>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</si>
  <si>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</si>
  <si>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</si>
  <si>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</si>
  <si>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</si>
  <si>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</si>
  <si>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</si>
  <si>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</si>
  <si>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</si>
  <si>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</si>
  <si>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</si>
  <si>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</si>
  <si>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</si>
  <si>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</si>
  <si>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</si>
  <si>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`0.</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</si>
  <si>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b/>
        <sz val="11"/>
        <color rgb="FF000000"/>
        <rFont val="Calibri"/>
      </rPr>
      <t>On Windows 7 or older:</t>
    </r>
    <r>
      <rPr>
        <sz val="11"/>
        <color rgb="FF000000"/>
        <rFont val="Calibri"/>
      </rPr>
      <t xml:space="preserve"> Disabled.</t>
    </r>
    <r>
      <rPr>
        <sz val="11"/>
        <color rgb="FF000000"/>
        <rFont val="Calibri"/>
      </rPr>
      <t xml:space="preserve">
</t>
    </r>
    <r>
      <rPr>
        <b/>
        <sz val="11"/>
        <color rgb="FF000000"/>
        <rFont val="Calibri"/>
      </rPr>
      <t>On Windows 8.0 or newer:</t>
    </r>
    <r>
      <rPr>
        <sz val="11"/>
        <color rgb="FF000000"/>
        <rFont val="Calibri"/>
      </rPr>
      <t xml:space="preserve">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</si>
  <si>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</si>
  <si>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</si>
  <si>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10 Release 1703.</t>
    </r>
  </si>
  <si>
    <r>
      <rPr>
        <sz val="11"/>
        <color rgb="FF000000"/>
        <rFont val="Calibri"/>
      </rPr>
      <t>This policy setting determines whether the account name of the last user to log on to the client computers in your organization will be displayed on each computer's respective Windows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</si>
  <si>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</si>
  <si>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</si>
  <si>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</si>
  <si>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</si>
  <si>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</si>
  <si>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</si>
  <si>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</si>
  <si>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</si>
  <si>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</si>
  <si>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</si>
  <si>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</si>
  <si>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</si>
  <si>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</si>
  <si>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is displayed to users when they log on. Set the following group policy to a value that is consistent with the security and operational requirements of the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</si>
  <si>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</si>
  <si>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</si>
  <si>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</si>
  <si>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</si>
  <si>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</si>
  <si>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</si>
  <si>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is displayed to users when they log on to the system. Configure this setting in a manner that is consistent with the security and operational requirements of the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</si>
  <si>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</si>
  <si>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</si>
  <si>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</si>
  <si>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</si>
  <si>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</si>
  <si>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number that is assigned to this policy setting indicates the number of users whose logon information the computer will cache locally. If the number is set to 4, then the computer caches logon information for 4 users. When a 5th user logs on to the computer, the server overwrites the oldest cached logon session.</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</si>
  <si>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</si>
  <si>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HKLM\SOFTWARE\Microsoft\Windows NT\CurrentVersion\Winlogon:CachedLogonsCount</t>
    </r>
    <r>
      <rPr>
        <sz val="11"/>
        <color rgb="FF006096"/>
        <rFont val="Roboto Condensed"/>
      </rPr>
      <t xml:space="preserve">
</t>
    </r>
  </si>
  <si>
    <r>
      <rPr>
        <sz val="11"/>
        <color rgb="FF000000"/>
        <rFont val="Calibri"/>
      </rPr>
      <t>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</si>
  <si>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</si>
  <si>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</si>
  <si>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</si>
  <si>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</si>
  <si>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</si>
  <si>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 and 14</t>
    </r>
    <r>
      <rPr>
        <sz val="11"/>
        <color rgb="FF000000"/>
        <rFont val="Calibri"/>
      </rPr>
      <t>.</t>
    </r>
    <r>
      <rPr>
        <sz val="11"/>
        <color rgb="FF000000"/>
        <rFont val="Calibri"/>
      </rPr>
      <t xml:space="preserve">
</t>
    </r>
    <r>
      <rPr>
        <sz val="11"/>
        <color rgb="FF006096"/>
        <rFont val="Roboto Condensed"/>
      </rPr>
      <t>HKLM\SOFTWARE\Microsoft\Windows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</si>
  <si>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</si>
  <si>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</si>
  <si>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</si>
  <si>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</si>
  <si>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</si>
  <si>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</si>
  <si>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</si>
  <si>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</si>
  <si>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</si>
  <si>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</si>
  <si>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</si>
  <si>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</si>
  <si>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Server Message Block (SMB) client component.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</si>
  <si>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computers are configured to ignore all unsigned SMB communications, older applications and operating systems will not be able to connect. However, if SMB signing is completely disabled, computers will be vulnerable to session hijacking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</si>
  <si>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</si>
  <si>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</si>
  <si>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</si>
  <si>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</si>
  <si>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</si>
  <si>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</si>
  <si>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</si>
  <si>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</si>
  <si>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</si>
  <si>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</si>
  <si>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</si>
  <si>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</si>
  <si>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</si>
  <si>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</si>
  <si>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</si>
  <si>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HKLM\SYSTEM\CurrentControlSet\Services\LanManServer\Parameters:AutoDisconnect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</si>
  <si>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</si>
  <si>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</si>
  <si>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</si>
  <si>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</si>
  <si>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This setting should be enabled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</si>
  <si>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</si>
  <si>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t>2.3.9.3</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</si>
  <si>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</si>
  <si>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</si>
  <si>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</si>
  <si>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</si>
  <si>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</si>
  <si>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</si>
  <si>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2.3.9.4</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</si>
  <si>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</si>
  <si>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Accept if provided by client</t>
    </r>
    <r>
      <rPr>
        <sz val="11"/>
        <color rgb="FF000000"/>
        <rFont val="Calibri"/>
      </rPr>
      <t xml:space="preserve"> or </t>
    </r>
    <r>
      <rPr>
        <b/>
        <sz val="11"/>
        <color rgb="FF000000"/>
        <rFont val="Calibri"/>
      </rPr>
      <t>Required from client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</si>
  <si>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</si>
  <si>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</si>
  <si>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</si>
  <si>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</si>
  <si>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</si>
  <si>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</si>
  <si>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</si>
  <si>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</si>
  <si>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</si>
  <si>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</si>
  <si>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</si>
  <si>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</si>
  <si>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</si>
  <si>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</si>
  <si>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</si>
  <si>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</si>
  <si>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</si>
  <si>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</si>
  <si>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</si>
  <si>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</si>
  <si>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</si>
  <si>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</si>
  <si>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</si>
  <si>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</si>
  <si>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</si>
  <si>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</si>
  <si>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</si>
  <si>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</si>
  <si>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</si>
  <si>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</si>
  <si>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</si>
  <si>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</si>
  <si>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</si>
  <si>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</si>
  <si>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</si>
  <si>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</si>
  <si>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</si>
  <si>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</si>
  <si>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</si>
  <si>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</si>
  <si>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</si>
  <si>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This configuration will disable null session access over named pipes, and applications that rely on this feature or on unauthenticated access to named pipes will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</si>
  <si>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</si>
  <si>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</si>
  <si>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</si>
  <si>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</si>
  <si>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</si>
  <si>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</si>
  <si>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None - this is the default behavior.</t>
    </r>
    <r>
      <rPr>
        <sz val="11"/>
        <color rgb="FF000000"/>
        <rFont val="Calibri"/>
      </rPr>
      <t xml:space="preserve">
</t>
    </r>
    <r>
      <rPr>
        <sz val="11"/>
        <color rgb="FF000000"/>
        <rFont val="Calibri"/>
      </rPr>
      <t>However, if the default registry paths from the list of accessible ones is removed,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remote access is needed, this setting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</si>
  <si>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t>
    </r>
    <r>
      <rPr>
        <sz val="11"/>
        <color rgb="FF000000"/>
        <rFont val="Calibri"/>
      </rPr>
      <t xml:space="preserve">, </t>
    </r>
    <r>
      <rPr>
        <b/>
        <sz val="11"/>
        <color rgb="FF000000"/>
        <rFont val="Calibri"/>
      </rPr>
      <t>System\CurrentControlSet\Control\Server Applications</t>
    </r>
    <r>
      <rPr>
        <sz val="11"/>
        <color rgb="FF000000"/>
        <rFont val="Calibri"/>
      </rPr>
      <t xml:space="preserve"> and </t>
    </r>
    <r>
      <rPr>
        <b/>
        <sz val="11"/>
        <color rgb="FF000000"/>
        <rFont val="Calibri"/>
      </rPr>
      <t>Software\Microsoft\Windows NT\CurrentVersion</t>
    </r>
    <r>
      <rPr>
        <sz val="11"/>
        <color rgb="FF000000"/>
        <rFont val="Calibri"/>
      </rPr>
      <t>.</t>
    </r>
    <r>
      <rPr>
        <sz val="11"/>
        <color rgb="FF000000"/>
        <rFont val="Calibri"/>
      </rPr>
      <t xml:space="preserve">
</t>
    </r>
    <r>
      <rPr>
        <sz val="11"/>
        <color rgb="FF006096"/>
        <rFont val="Roboto Condensed"/>
      </rPr>
      <t>HKLM\SYSTEM\CurrentControlSet\Control\SecurePipeServers\Winreg\AllowedExactPaths:Machine</t>
    </r>
    <r>
      <rPr>
        <sz val="11"/>
        <color rgb="FF006096"/>
        <rFont val="Roboto Condensed"/>
      </rPr>
      <t xml:space="preserve">
</t>
    </r>
  </si>
  <si>
    <r>
      <rPr>
        <sz val="11"/>
        <color rgb="FF000000"/>
        <rFont val="Calibri"/>
      </rPr>
      <t>System\CurrentControlSet\Control\ProductOptions</t>
    </r>
    <r>
      <rPr>
        <sz val="11"/>
        <color rgb="FF000000"/>
        <rFont val="Calibri"/>
      </rPr>
      <t xml:space="preserve">
</t>
    </r>
    <r>
      <rPr>
        <sz val="11"/>
        <color rgb="FF000000"/>
        <rFont val="Calibri"/>
      </rPr>
      <t>System\CurrentControlSet\Control\Server Applications</t>
    </r>
    <r>
      <rPr>
        <sz val="11"/>
        <color rgb="FF000000"/>
        <rFont val="Calibri"/>
      </rPr>
      <t xml:space="preserve">
</t>
    </r>
    <r>
      <rPr>
        <sz val="11"/>
        <color rgb="FF000000"/>
        <rFont val="Calibri"/>
      </rPr>
      <t>Software\Microsoft\Windows NT\CurrentVersion</t>
    </r>
  </si>
  <si>
    <t>2.3.10.8</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</si>
  <si>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</si>
  <si>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</si>
  <si>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</si>
  <si>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System\CurrentControlSet\Control\Print\Printers</t>
    </r>
    <r>
      <rPr>
        <sz val="11"/>
        <color rgb="FF000000"/>
        <rFont val="Calibri"/>
      </rPr>
      <t xml:space="preserve">, </t>
    </r>
    <r>
      <rPr>
        <b/>
        <sz val="11"/>
        <color rgb="FF000000"/>
        <rFont val="Calibri"/>
      </rPr>
      <t>System\CurrentControlSet\Services\Eventlog</t>
    </r>
    <r>
      <rPr>
        <sz val="11"/>
        <color rgb="FF000000"/>
        <rFont val="Calibri"/>
      </rPr>
      <t xml:space="preserve">, </t>
    </r>
    <r>
      <rPr>
        <b/>
        <sz val="11"/>
        <color rgb="FF000000"/>
        <rFont val="Calibri"/>
      </rPr>
      <t>Software\Microsoft\OLAP Server</t>
    </r>
    <r>
      <rPr>
        <sz val="11"/>
        <color rgb="FF000000"/>
        <rFont val="Calibri"/>
      </rPr>
      <t xml:space="preserve">, </t>
    </r>
    <r>
      <rPr>
        <b/>
        <sz val="11"/>
        <color rgb="FF000000"/>
        <rFont val="Calibri"/>
      </rPr>
      <t>Software\Microsoft\Windows NT\CurrentVersion\Print</t>
    </r>
    <r>
      <rPr>
        <sz val="11"/>
        <color rgb="FF000000"/>
        <rFont val="Calibri"/>
      </rPr>
      <t xml:space="preserve">, </t>
    </r>
    <r>
      <rPr>
        <b/>
        <sz val="11"/>
        <color rgb="FF000000"/>
        <rFont val="Calibri"/>
      </rPr>
      <t>Software\Microsoft\Windows NT\CurrentVersion\Windows</t>
    </r>
    <r>
      <rPr>
        <sz val="11"/>
        <color rgb="FF000000"/>
        <rFont val="Calibri"/>
      </rPr>
      <t xml:space="preserve">, </t>
    </r>
    <r>
      <rPr>
        <b/>
        <sz val="11"/>
        <color rgb="FF000000"/>
        <rFont val="Calibri"/>
      </rPr>
      <t>System\CurrentControlSet\Control\ContentIndex</t>
    </r>
    <r>
      <rPr>
        <sz val="11"/>
        <color rgb="FF000000"/>
        <rFont val="Calibri"/>
      </rPr>
      <t xml:space="preserve">, </t>
    </r>
    <r>
      <rPr>
        <b/>
        <sz val="11"/>
        <color rgb="FF000000"/>
        <rFont val="Calibri"/>
      </rPr>
      <t>System\CurrentControlSet\Control\Terminal Server</t>
    </r>
    <r>
      <rPr>
        <sz val="11"/>
        <color rgb="FF000000"/>
        <rFont val="Calibri"/>
      </rPr>
      <t xml:space="preserve">, </t>
    </r>
    <r>
      <rPr>
        <b/>
        <sz val="11"/>
        <color rgb="FF000000"/>
        <rFont val="Calibri"/>
      </rPr>
      <t>System\CurrentControlSet\Control\Terminal Server\UserConfig</t>
    </r>
    <r>
      <rPr>
        <sz val="11"/>
        <color rgb="FF000000"/>
        <rFont val="Calibri"/>
      </rPr>
      <t xml:space="preserve">, </t>
    </r>
    <r>
      <rPr>
        <b/>
        <sz val="11"/>
        <color rgb="FF000000"/>
        <rFont val="Calibri"/>
      </rPr>
      <t>System\CurrentControlSet\Control\Terminal Server\DefaultUserConfiguration</t>
    </r>
    <r>
      <rPr>
        <sz val="11"/>
        <color rgb="FF000000"/>
        <rFont val="Calibri"/>
      </rPr>
      <t xml:space="preserve">, </t>
    </r>
    <r>
      <rPr>
        <b/>
        <sz val="11"/>
        <color rgb="FF000000"/>
        <rFont val="Calibri"/>
      </rPr>
      <t>Software\Microsoft\Windows NT\CurrentVersion\Perflib</t>
    </r>
    <r>
      <rPr>
        <sz val="11"/>
        <color rgb="FF000000"/>
        <rFont val="Calibri"/>
      </rPr>
      <t xml:space="preserve"> and </t>
    </r>
    <r>
      <rPr>
        <b/>
        <sz val="11"/>
        <color rgb="FF000000"/>
        <rFont val="Calibri"/>
      </rPr>
      <t>System\CurrentControlSet\Services\SysmonLog</t>
    </r>
    <r>
      <rPr>
        <sz val="11"/>
        <color rgb="FF000000"/>
        <rFont val="Calibri"/>
      </rPr>
      <t>.</t>
    </r>
    <r>
      <rPr>
        <sz val="11"/>
        <color rgb="FF000000"/>
        <rFont val="Calibri"/>
      </rPr>
      <t xml:space="preserve">
</t>
    </r>
    <r>
      <rPr>
        <sz val="11"/>
        <color rgb="FF006096"/>
        <rFont val="Roboto Condensed"/>
      </rPr>
      <t>HKLM\SYSTEM\CurrentControlSet\Control\SecurePipeServers\Winreg\AllowedPaths:Machine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</si>
  <si>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</si>
  <si>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</si>
  <si>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</si>
  <si>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</si>
  <si>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HKLM\SYSTEM\CurrentControlSet\Services\LanManServer\Parameters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</si>
  <si>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</si>
  <si>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</si>
  <si>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</si>
  <si>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</si>
  <si>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</si>
  <si>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</si>
  <si>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10 R1607 or newer, then support for it was added to Windows 7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</si>
  <si>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HKLM\SYSTEM\CurrentControlSet\Control\Lsa:restrictremotesam</t>
    </r>
    <r>
      <rPr>
        <sz val="11"/>
        <color rgb="FF006096"/>
        <rFont val="Roboto Condensed"/>
      </rPr>
      <t xml:space="preserve">
</t>
    </r>
  </si>
  <si>
    <r>
      <rPr>
        <sz val="11"/>
        <color rgb="FF000000"/>
        <rFont val="Calibri"/>
      </rPr>
      <t>Administrators: Remote Access: Allow.</t>
    </r>
  </si>
  <si>
    <t>2.3.10.11</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</si>
  <si>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</si>
  <si>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</si>
  <si>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</si>
  <si>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HKLM\SYSTEM\CurrentControlSet\Services\LanManServer\Parameters:NullSessionShares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</si>
  <si>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</si>
  <si>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2.3.10.12</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</si>
  <si>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</si>
  <si>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</si>
  <si>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</si>
  <si>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</si>
  <si>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</si>
  <si>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b/>
        <sz val="11"/>
        <color rgb="FF000000"/>
        <rFont val="Calibri"/>
      </rPr>
      <t>On domain-joined computers:</t>
    </r>
    <r>
      <rPr>
        <sz val="11"/>
        <color rgb="FF000000"/>
        <rFont val="Calibri"/>
      </rPr>
      <t xml:space="preserve"> Classic - local users authenticate as themselves. (Network logons that use local account credentials authenticate by using those credentials.)</t>
    </r>
    <r>
      <rPr>
        <sz val="11"/>
        <color rgb="FF000000"/>
        <rFont val="Calibri"/>
      </rPr>
      <t xml:space="preserve">
</t>
    </r>
    <r>
      <rPr>
        <b/>
        <sz val="11"/>
        <color rgb="FF000000"/>
        <rFont val="Calibri"/>
      </rPr>
      <t>On stand-alone computers:</t>
    </r>
    <r>
      <rPr>
        <sz val="11"/>
        <color rgb="FF000000"/>
        <rFont val="Calibri"/>
      </rPr>
      <t xml:space="preserve">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</si>
  <si>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</si>
  <si>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</si>
  <si>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</si>
  <si>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</si>
  <si>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</si>
  <si>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</si>
  <si>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</si>
  <si>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</si>
  <si>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</si>
  <si>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</si>
  <si>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</si>
  <si>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</si>
  <si>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</si>
  <si>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</si>
  <si>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</si>
  <si>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</si>
  <si>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</si>
  <si>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</si>
  <si>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</si>
  <si>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</si>
  <si>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</si>
  <si>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</si>
  <si>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</si>
  <si>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</si>
  <si>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</si>
  <si>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Vista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 Troubleshoot Azure Files identity-based authentication and authorization issues (SMB) - Azure | Microsoft Learn </t>
    </r>
    <r>
      <rPr>
        <sz val="11"/>
        <color rgb="FF0000FF"/>
        <rFont val="Calibri"/>
      </rPr>
      <t>(https://learn.microsoft.com/en-us/troubleshoot/azure/azure-storage/files/security/files-troubleshoot-smb-authentication?tabs=azure-portal)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</si>
  <si>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HKLM\SOFTWARE\Microsoft\Windows\CurrentVersion\Policies\System\Kerberos\Parameters:SupportedEncryptionTypes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</si>
  <si>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</si>
  <si>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</si>
  <si>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</si>
  <si>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</si>
  <si>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</si>
  <si>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</si>
  <si>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</si>
  <si>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</si>
  <si>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</si>
  <si>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This policy setting determines which challenge or 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LAN Manager (LM) is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</si>
  <si>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</si>
  <si>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</si>
  <si>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</si>
  <si>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2.3.11.7</t>
  </si>
  <si>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</si>
  <si>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sealing</t>
    </r>
    <r>
      <rPr>
        <sz val="11"/>
        <color rgb="FF000000"/>
        <rFont val="Calibri"/>
      </rPr>
      <t xml:space="preserve"> or </t>
    </r>
    <r>
      <rPr>
        <b/>
        <sz val="11"/>
        <color rgb="FF000000"/>
        <rFont val="Calibri"/>
      </rPr>
      <t>Require sealing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encryption requirements</t>
    </r>
    <r>
      <rPr>
        <sz val="11"/>
        <color rgb="FF006096"/>
        <rFont val="Roboto Condensed"/>
      </rPr>
      <t xml:space="preserve">
</t>
    </r>
  </si>
  <si>
    <r>
      <rPr>
        <sz val="11"/>
        <color rgb="FF000000"/>
        <rFont val="Calibri"/>
      </rPr>
      <t>This policy setting determines the level of data encryption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sealing</t>
    </r>
    <r>
      <rPr>
        <sz val="11"/>
        <color rgb="FF000000"/>
        <rFont val="Calibri"/>
      </rPr>
      <t xml:space="preserve">. Configuring this setting to </t>
    </r>
    <r>
      <rPr>
        <b/>
        <sz val="11"/>
        <color rgb="FF000000"/>
        <rFont val="Calibri"/>
      </rPr>
      <t>Require sealing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</si>
  <si>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 xml:space="preserve">However, if this setting is configured to </t>
    </r>
    <r>
      <rPr>
        <i/>
        <sz val="11"/>
        <color rgb="FF000000"/>
        <rFont val="Calibri"/>
      </rPr>
      <t>require</t>
    </r>
    <r>
      <rPr>
        <sz val="11"/>
        <color rgb="FF000000"/>
        <rFont val="Calibri"/>
      </rPr>
      <t xml:space="preserve"> LDAP encryption on the server, then it must also be configured to </t>
    </r>
    <r>
      <rPr>
        <i/>
        <sz val="11"/>
        <color rgb="FF000000"/>
        <rFont val="Calibri"/>
      </rPr>
      <t>require</t>
    </r>
    <r>
      <rPr>
        <sz val="11"/>
        <color rgb="FF000000"/>
        <rFont val="Calibri"/>
      </rPr>
      <t xml:space="preserve"> on the client. If it is not configured on the client, it will not be able to communicate with the server, which could cause features to fail, including user authentication, Group Policy, and logon scripts. This is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</si>
  <si>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HKLM\SYSTEM\CurrentControlSet\Services\LDAP:LDAPClientConfidentiality</t>
    </r>
    <r>
      <rPr>
        <sz val="11"/>
        <color rgb="FF006096"/>
        <rFont val="Roboto Condensed"/>
      </rPr>
      <t xml:space="preserve">
</t>
    </r>
  </si>
  <si>
    <r>
      <rPr>
        <sz val="11"/>
        <color rgb="FF000000"/>
        <rFont val="Calibri"/>
      </rPr>
      <t>Enabled: Negotiate encryption (sealing).</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</si>
  <si>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</si>
  <si>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</si>
  <si>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</si>
  <si>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</si>
  <si>
    <r>
      <rPr>
        <sz val="11"/>
        <color rgb="FF000000"/>
        <rFont val="Calibri"/>
      </rPr>
      <t>None - this is the default behavior.</t>
    </r>
    <r>
      <rPr>
        <sz val="11"/>
        <color rgb="FF000000"/>
        <rFont val="Calibri"/>
      </rPr>
      <t xml:space="preserve">
</t>
    </r>
    <r>
      <rPr>
        <sz val="11"/>
        <color rgb="FF000000"/>
        <rFont val="Calibri"/>
      </rPr>
      <t xml:space="preserve">However, if the option to </t>
    </r>
    <r>
      <rPr>
        <i/>
        <sz val="11"/>
        <color rgb="FF000000"/>
        <rFont val="Calibri"/>
      </rPr>
      <t>require</t>
    </r>
    <r>
      <rPr>
        <sz val="11"/>
        <color rgb="FF000000"/>
        <rFont val="Calibri"/>
      </rPr>
      <t xml:space="preserve"> LDAP signatures tis selected, then the client must also be configured. If the client is not configured,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</si>
  <si>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</si>
  <si>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</si>
  <si>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</si>
  <si>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</si>
  <si>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</si>
  <si>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</si>
  <si>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</si>
  <si>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HKLM\SYSTEM\CurrentControlSet\Control\Lsa\MSV1_0:NTLMMinClientSec</t>
    </r>
    <r>
      <rPr>
        <sz val="11"/>
        <color rgb="FF006096"/>
        <rFont val="Roboto Condensed"/>
      </rPr>
      <t xml:space="preserve">
</t>
    </r>
  </si>
  <si>
    <r>
      <rPr>
        <sz val="11"/>
        <color rgb="FF000000"/>
        <rFont val="Calibri"/>
      </rPr>
      <t>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</si>
  <si>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</si>
  <si>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</si>
  <si>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</si>
  <si>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</si>
  <si>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</si>
  <si>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</si>
  <si>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</si>
  <si>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</si>
  <si>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</si>
  <si>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</si>
  <si>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</si>
  <si>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</si>
  <si>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</si>
  <si>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</si>
  <si>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</si>
  <si>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t>
    </r>
    <r>
      <rPr>
        <b/>
        <sz val="11"/>
        <color rgb="FF000000"/>
        <rFont val="Calibri"/>
      </rPr>
      <t>Deny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</si>
  <si>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</si>
  <si>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</si>
  <si>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</si>
  <si>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</si>
  <si>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System cryptography</t>
  </si>
  <si>
    <t>2.3.14.1</t>
  </si>
  <si>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</si>
  <si>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User is prompted when the key is first used</t>
    </r>
    <r>
      <rPr>
        <sz val="11"/>
        <color rgb="FF000000"/>
        <rFont val="Calibri"/>
      </rPr>
      <t xml:space="preserve"> or </t>
    </r>
    <r>
      <rPr>
        <b/>
        <sz val="11"/>
        <color rgb="FF000000"/>
        <rFont val="Calibri"/>
      </rPr>
      <t>User must enter a password each time they use a key</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cryptography: Force strong key protection for user keys stored on the computer</t>
    </r>
    <r>
      <rPr>
        <sz val="11"/>
        <color rgb="FF006096"/>
        <rFont val="Roboto Condensed"/>
      </rPr>
      <t xml:space="preserve">
</t>
    </r>
  </si>
  <si>
    <r>
      <rPr>
        <sz val="11"/>
        <color rgb="FF000000"/>
        <rFont val="Calibri"/>
      </rPr>
      <t>This policy setting determines whether users' private keys (such as their S-MIME keys) require a password to be used.</t>
    </r>
    <r>
      <rPr>
        <sz val="11"/>
        <color rgb="FF000000"/>
        <rFont val="Calibri"/>
      </rPr>
      <t xml:space="preserve">
</t>
    </r>
    <r>
      <rPr>
        <sz val="11"/>
        <color rgb="FF000000"/>
        <rFont val="Calibri"/>
      </rPr>
      <t xml:space="preserve">The recommended state for this setting is: </t>
    </r>
    <r>
      <rPr>
        <b/>
        <sz val="11"/>
        <color rgb="FF000000"/>
        <rFont val="Calibri"/>
      </rPr>
      <t>User is prompted when the key is first used</t>
    </r>
    <r>
      <rPr>
        <sz val="11"/>
        <color rgb="FF000000"/>
        <rFont val="Calibri"/>
      </rPr>
      <t xml:space="preserve">. Configuring this setting to </t>
    </r>
    <r>
      <rPr>
        <b/>
        <sz val="11"/>
        <color rgb="FF000000"/>
        <rFont val="Calibri"/>
      </rPr>
      <t>User must enter a password each time they use a key</t>
    </r>
    <r>
      <rPr>
        <sz val="11"/>
        <color rgb="FF000000"/>
        <rFont val="Calibri"/>
      </rPr>
      <t xml:space="preserve"> also conforms to the benchmark.</t>
    </r>
  </si>
  <si>
    <r>
      <rPr>
        <sz val="11"/>
        <color rgb="FF000000"/>
        <rFont val="Calibri"/>
      </rPr>
      <t xml:space="preserve">Users will have to enter their password the first time they access a key that is stored on their computer. For example, if users use an S-MIME certificate to digitally sign their e-mail they will be forced to enter the password for that certificate the first time that they send a signed e-mail message. For even stronger security, the value </t>
    </r>
    <r>
      <rPr>
        <b/>
        <sz val="11"/>
        <color rgb="FF000000"/>
        <rFont val="Calibri"/>
      </rPr>
      <t>User must enter a password each time they use a key</t>
    </r>
    <r>
      <rPr>
        <sz val="11"/>
        <color rgb="FF000000"/>
        <rFont val="Calibri"/>
      </rPr>
      <t xml:space="preserve"> can be set, but the overhead that is involved using this configuration may be too high for some organizations.</t>
    </r>
    <r>
      <rPr>
        <sz val="11"/>
        <color rgb="FF000000"/>
        <rFont val="Calibri"/>
      </rPr>
      <t xml:space="preserve">
</t>
    </r>
    <r>
      <rPr>
        <sz val="11"/>
        <color rgb="FF000000"/>
        <rFont val="Calibri"/>
      </rPr>
      <t xml:space="preserve">Microsoft does not recommend enforcing this setting on servers due to the significant impact on manageability. For example, you may not be able to configure Remote Desktop Services to use SSL certificates. More information is available in the Windows PKI TechNet Blog here: What is a strong key protection in Windows? </t>
    </r>
    <r>
      <rPr>
        <sz val="11"/>
        <color rgb="FF0000FF"/>
        <rFont val="Calibri"/>
      </rPr>
      <t>(https://blogs.technet.microsoft.com/pki/2009/06/16/what-is-a-strong-key-protection-in-windows/)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</si>
  <si>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HKLM\SOFTWARE\Policies\Microsoft\Cryptography:ForceKeyProtection</t>
    </r>
    <r>
      <rPr>
        <sz val="11"/>
        <color rgb="FF006096"/>
        <rFont val="Roboto Condensed"/>
      </rPr>
      <t xml:space="preserve">
</t>
    </r>
  </si>
  <si>
    <r>
      <rPr>
        <sz val="11"/>
        <color rgb="FF000000"/>
        <rFont val="Calibri"/>
      </rPr>
      <t>User input is not required when new keys are stored and used.</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</si>
  <si>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</si>
  <si>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</si>
  <si>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</si>
  <si>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</si>
  <si>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</si>
  <si>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</si>
  <si>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</si>
  <si>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</si>
  <si>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</si>
  <si>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</si>
  <si>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</si>
  <si>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</si>
  <si>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</si>
  <si>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</si>
  <si>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</si>
  <si>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</si>
  <si>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</si>
  <si>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</si>
  <si>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</si>
  <si>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</si>
  <si>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</si>
  <si>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</si>
  <si>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</si>
  <si>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</si>
  <si>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</si>
  <si>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</si>
  <si>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</si>
  <si>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</si>
  <si>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</si>
  <si>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</si>
  <si>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</si>
  <si>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</si>
  <si>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</si>
  <si>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</si>
  <si>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</si>
  <si>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</si>
  <si>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</si>
  <si>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</si>
  <si>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</si>
  <si>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</si>
  <si>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</si>
  <si>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</si>
  <si>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</si>
  <si>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</si>
  <si>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</si>
  <si>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</si>
  <si>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</si>
  <si>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</si>
  <si>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</si>
  <si>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</si>
  <si>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</si>
  <si>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</si>
  <si>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</si>
  <si>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</si>
  <si>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</si>
  <si>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</si>
  <si>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</si>
  <si>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</si>
  <si>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</si>
  <si>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</si>
  <si>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</si>
  <si>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</si>
  <si>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</si>
  <si>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</si>
  <si>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HKLM\SOFTWARE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</si>
  <si>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</si>
  <si>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</si>
  <si>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</si>
  <si>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</si>
  <si>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</si>
  <si>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Services\Bluetooth Audio Gateway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service was first introduced in Windows 10 Release 1803. It appears to have replaced the older </t>
    </r>
    <r>
      <rPr>
        <i/>
        <sz val="11"/>
        <color rgb="FF000000"/>
        <rFont val="Calibri"/>
      </rPr>
      <t>Bluetooth Handsfree Service (BthHFSrv)</t>
    </r>
    <r>
      <rPr>
        <sz val="11"/>
        <color rgb="FF000000"/>
        <rFont val="Calibri"/>
      </rPr>
      <t>, which was removed from Windows in that release (it is not simply a rename, but a different service).</t>
    </r>
  </si>
  <si>
    <r>
      <rPr>
        <sz val="11"/>
        <color rgb="FF000000"/>
        <rFont val="Calibri"/>
      </rPr>
      <t>Service supporting the audio gateway role of the Bluetooth Handsfree Profile.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</si>
  <si>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Bluetooth hands-free devices will not function properly with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</si>
  <si>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HKLM\SYSTEM\CurrentControlSet\Services\BTAGService:Start</t>
    </r>
    <r>
      <rPr>
        <sz val="11"/>
        <color rgb="FF006096"/>
        <rFont val="Roboto Condensed"/>
      </rPr>
      <t xml:space="preserve">
</t>
    </r>
  </si>
  <si>
    <r>
      <rPr>
        <sz val="11"/>
        <color rgb="FF000000"/>
        <rFont val="Calibri"/>
      </rPr>
      <t>Manual (Trigger Start)</t>
    </r>
  </si>
  <si>
    <t>5.2</t>
  </si>
  <si>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</si>
  <si>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Services\Bluetooth Support Service</t>
    </r>
    <r>
      <rPr>
        <sz val="11"/>
        <color rgb="FF006096"/>
        <rFont val="Roboto Condensed"/>
      </rPr>
      <t xml:space="preserve">
</t>
    </r>
  </si>
  <si>
    <r>
      <rPr>
        <sz val="11"/>
        <color rgb="FF000000"/>
        <rFont val="Calibri"/>
      </rPr>
      <t>The Bluetooth service supports discovery and association of remote Bluetooth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</si>
  <si>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Already installed Bluetooth devices may fail to operate properly and new devices may be prevented from being discovered or associated. If Bluetooth devices were installed, then some Windows components, such as Devices and Printers, may fail to operate correctly - including hanging/freezing when opened. The solution, besides re-enabling this service, is to disable or delete the offending Bluetooth device(s) in Device Manager, or disable the device altogether via the system BIOS (if it is an on-board Bluetooth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</si>
  <si>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HKLM\SYSTEM\CurrentControlSet\Services\bthserv:Start</t>
    </r>
    <r>
      <rPr>
        <sz val="11"/>
        <color rgb="FF006096"/>
        <rFont val="Roboto Condensed"/>
      </rPr>
      <t xml:space="preserve">
</t>
    </r>
  </si>
  <si>
    <r>
      <rPr>
        <b/>
        <sz val="11"/>
        <color rgb="FF000000"/>
        <rFont val="Calibri"/>
      </rPr>
      <t>Windows 7:</t>
    </r>
    <r>
      <rPr>
        <sz val="11"/>
        <color rgb="FF000000"/>
        <rFont val="Calibri"/>
      </rPr>
      <t xml:space="preserve"> Manual</t>
    </r>
    <r>
      <rPr>
        <sz val="11"/>
        <color rgb="FF000000"/>
        <rFont val="Calibri"/>
      </rPr>
      <t xml:space="preserve">
</t>
    </r>
    <r>
      <rPr>
        <b/>
        <sz val="11"/>
        <color rgb="FF000000"/>
        <rFont val="Calibri"/>
      </rPr>
      <t>Windows 8.0 or newer:</t>
    </r>
    <r>
      <rPr>
        <sz val="11"/>
        <color rgb="FF000000"/>
        <rFont val="Calibri"/>
      </rPr>
      <t xml:space="preserve"> Manual (Trigger Start)</t>
    </r>
  </si>
  <si>
    <t>5.3</t>
  </si>
  <si>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</si>
  <si>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Services\Computer Browser</t>
    </r>
    <r>
      <rPr>
        <sz val="11"/>
        <color rgb="FF006096"/>
        <rFont val="Roboto Condensed"/>
      </rPr>
      <t xml:space="preserve">
</t>
    </r>
  </si>
  <si>
    <r>
      <rPr>
        <sz val="11"/>
        <color rgb="FF000000"/>
        <rFont val="Calibri"/>
      </rPr>
      <t>Maintains an updated list of computers on the network and supplies this list to computers designated as browsers.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8.1 and Windows 10, this service is bundled with the </t>
    </r>
    <r>
      <rPr>
        <i/>
        <sz val="11"/>
        <color rgb="FF000000"/>
        <rFont val="Calibri"/>
      </rPr>
      <t>SMB 1.0/CIFS File Sharing Support</t>
    </r>
    <r>
      <rPr>
        <sz val="11"/>
        <color rgb="FF000000"/>
        <rFont val="Calibri"/>
      </rPr>
      <t xml:space="preserve"> optional feature. As a result, removing that feature (highly recommended unless backward compatibility is needed to XP/2003 and older Windows OSes - see Stop using SMB1 | Storage at Microsoft </t>
    </r>
    <r>
      <rPr>
        <sz val="11"/>
        <color rgb="FF0000FF"/>
        <rFont val="Calibri"/>
      </rPr>
      <t>(https://blogs.technet.microsoft.com/filecab/2016/09/16/stop-using-smb1/)</t>
    </r>
    <r>
      <rPr>
        <sz val="11"/>
        <color rgb="FF000000"/>
        <rFont val="Calibri"/>
      </rPr>
      <t>) will also remediate this recommendation. The feature is not installed by default starting with Windows 10 R1709.</t>
    </r>
  </si>
  <si>
    <r>
      <rPr>
        <sz val="11"/>
        <color rgb="FF000000"/>
        <rFont val="Calibri"/>
      </rPr>
      <t>The list of computers and their shares on the network will not be updated or maintained.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</si>
  <si>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HKLM\SYSTEM\CurrentControlSet\Services\Browser:Start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</si>
  <si>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through Windows 10 R1703: Manual (Trigger Start)</t>
    </r>
    <r>
      <rPr>
        <sz val="11"/>
        <color rgb="FF000000"/>
        <rFont val="Calibri"/>
      </rPr>
      <t xml:space="preserve">
</t>
    </r>
    <r>
      <rPr>
        <sz val="11"/>
        <color rgb="FF000000"/>
        <rFont val="Calibri"/>
      </rPr>
      <t>Windows 10 R1709 or newer: Not Installed (Manual (Trigger Start) when installed)</t>
    </r>
  </si>
  <si>
    <t>5.4</t>
  </si>
  <si>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</si>
  <si>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Services\Downloaded Maps Manager</t>
    </r>
    <r>
      <rPr>
        <sz val="11"/>
        <color rgb="FF006096"/>
        <rFont val="Roboto Condensed"/>
      </rPr>
      <t xml:space="preserve">
</t>
    </r>
  </si>
  <si>
    <r>
      <rPr>
        <sz val="11"/>
        <color rgb="FF000000"/>
        <rFont val="Calibri"/>
      </rPr>
      <t>Windows service for application access to downloaded maps. This service is started on-demand by application accessing downloaded maps.</t>
    </r>
  </si>
  <si>
    <r>
      <rPr>
        <sz val="11"/>
        <color rgb="FF000000"/>
        <rFont val="Calibri"/>
      </rPr>
      <t>Applications will be prevented from accessing maps data.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</si>
  <si>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HKLM\SYSTEM\CurrentControlSet\Services\MapsBroker:Start</t>
    </r>
    <r>
      <rPr>
        <sz val="11"/>
        <color rgb="FF006096"/>
        <rFont val="Roboto Condensed"/>
      </rPr>
      <t xml:space="preserve">
</t>
    </r>
  </si>
  <si>
    <r>
      <rPr>
        <sz val="11"/>
        <color rgb="FF000000"/>
        <rFont val="Calibri"/>
      </rPr>
      <t>Automatic (Delayed Start)</t>
    </r>
  </si>
  <si>
    <t>5.5</t>
  </si>
  <si>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</si>
  <si>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Services\GameInput Service</t>
    </r>
    <r>
      <rPr>
        <sz val="11"/>
        <color rgb="FF006096"/>
        <rFont val="Roboto Condensed"/>
      </rPr>
      <t xml:space="preserve">
</t>
    </r>
  </si>
  <si>
    <r>
      <rPr>
        <sz val="11"/>
        <color rgb="FF000000"/>
        <rFont val="Calibri"/>
      </rPr>
      <t>This service enables the use of keyboards, mice, gamepads, and other input devices to be used with the GameInput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GameInput service runs as LocalSystem in its own process of GameInputSvc.exe and doesn't share its process with other services.</t>
    </r>
  </si>
  <si>
    <r>
      <rPr>
        <sz val="11"/>
        <color rgb="FF000000"/>
        <rFont val="Calibri"/>
      </rPr>
      <t>Input devices will not be able to utilize the GameInput API.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</si>
  <si>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HKLM\SYSTEM\CurrentControlSet\Services\GameInputSvc:Start</t>
    </r>
    <r>
      <rPr>
        <sz val="11"/>
        <color rgb="FF006096"/>
        <rFont val="Roboto Condensed"/>
      </rPr>
      <t xml:space="preserve">
</t>
    </r>
  </si>
  <si>
    <r>
      <rPr>
        <sz val="11"/>
        <color rgb="FF000000"/>
        <rFont val="Calibri"/>
      </rPr>
      <t>Windows 11 Release 24H2 or newer: Manual (Trigger Start)</t>
    </r>
  </si>
  <si>
    <t>5.6</t>
  </si>
  <si>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</si>
  <si>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Services\Geolocation Service</t>
    </r>
    <r>
      <rPr>
        <sz val="11"/>
        <color rgb="FF006096"/>
        <rFont val="Roboto Condensed"/>
      </rPr>
      <t xml:space="preserve">
</t>
    </r>
  </si>
  <si>
    <r>
      <rPr>
        <sz val="11"/>
        <color rgb="FF000000"/>
        <rFont val="Calibri"/>
      </rPr>
      <t>This service monitors the current location of the system and manages geofences (a geographical location with associated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</si>
  <si>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Applications will be unable to use or receive notifications for geolocation or geofences.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</si>
  <si>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HKLM\SYSTEM\CurrentControlSet\Services\lfsvc:Start</t>
    </r>
    <r>
      <rPr>
        <sz val="11"/>
        <color rgb="FF006096"/>
        <rFont val="Roboto Condensed"/>
      </rPr>
      <t xml:space="preserve">
</t>
    </r>
  </si>
  <si>
    <t>5.7</t>
  </si>
  <si>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</si>
  <si>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Services\IIS Admin Service</t>
    </r>
    <r>
      <rPr>
        <sz val="11"/>
        <color rgb="FF006096"/>
        <rFont val="Roboto Condensed"/>
      </rPr>
      <t xml:space="preserve">
</t>
    </r>
  </si>
  <si>
    <r>
      <rPr>
        <sz val="11"/>
        <color rgb="FF000000"/>
        <rFont val="Calibri"/>
      </rPr>
      <t>Enables the server to administer the IIS metabase. The IIS metabase stores configuration for the SMTP and FTP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</si>
  <si>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will not function, including Web, SMTP or FTP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</si>
  <si>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HKLM\SYSTEM\CurrentControlSet\Services\IISADMIN:Start</t>
    </r>
    <r>
      <rPr>
        <sz val="11"/>
        <color rgb="FF006096"/>
        <rFont val="Roboto Condensed"/>
      </rPr>
      <t xml:space="preserve">
</t>
    </r>
  </si>
  <si>
    <r>
      <rPr>
        <sz val="11"/>
        <color rgb="FF000000"/>
        <rFont val="Calibri"/>
      </rPr>
      <t>Not Installed (Automatic when installed)</t>
    </r>
  </si>
  <si>
    <t>5.8</t>
  </si>
  <si>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</si>
  <si>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Services\Infrared monitor service</t>
    </r>
    <r>
      <rPr>
        <sz val="11"/>
        <color rgb="FF006096"/>
        <rFont val="Roboto Condensed"/>
      </rPr>
      <t xml:space="preserve">
</t>
    </r>
  </si>
  <si>
    <r>
      <rPr>
        <sz val="11"/>
        <color rgb="FF000000"/>
        <rFont val="Calibri"/>
      </rPr>
      <t>Detects other Infrared devices that are in range and launches the file transfer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</si>
  <si>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Infrared file transfers will be prevented from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</si>
  <si>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HKLM\SYSTEM\CurrentControlSet\Services\irmon:Start</t>
    </r>
    <r>
      <rPr>
        <sz val="11"/>
        <color rgb="FF006096"/>
        <rFont val="Roboto Condensed"/>
      </rPr>
      <t xml:space="preserve">
</t>
    </r>
  </si>
  <si>
    <r>
      <rPr>
        <sz val="11"/>
        <color rgb="FF000000"/>
        <rFont val="Calibri"/>
      </rPr>
      <t>Windows 10 R1607 through Windows 10 R1809: Manual</t>
    </r>
    <r>
      <rPr>
        <sz val="11"/>
        <color rgb="FF000000"/>
        <rFont val="Calibri"/>
      </rPr>
      <t xml:space="preserve">
</t>
    </r>
    <r>
      <rPr>
        <sz val="11"/>
        <color rgb="FF000000"/>
        <rFont val="Calibri"/>
      </rPr>
      <t>Windows 10 R1903 or newer: Not Installed (Manual when installed)</t>
    </r>
  </si>
  <si>
    <t>5.9</t>
  </si>
  <si>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</si>
  <si>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Services\Link-Layer Topology Discovery Mapper</t>
    </r>
    <r>
      <rPr>
        <sz val="11"/>
        <color rgb="FF006096"/>
        <rFont val="Roboto Condensed"/>
      </rPr>
      <t xml:space="preserve">
</t>
    </r>
  </si>
  <si>
    <r>
      <rPr>
        <sz val="11"/>
        <color rgb="FF000000"/>
        <rFont val="Calibri"/>
      </rPr>
      <t>Creates a Network Map, consisting of PC and device topology (connectivity) information, and metadata describing each PC and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</si>
  <si>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Network Map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</si>
  <si>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HKLM\SYSTEM\CurrentControlSet\Services\lltdsvc:Start</t>
    </r>
    <r>
      <rPr>
        <sz val="11"/>
        <color rgb="FF006096"/>
        <rFont val="Roboto Condensed"/>
      </rPr>
      <t xml:space="preserve">
</t>
    </r>
  </si>
  <si>
    <r>
      <rPr>
        <sz val="11"/>
        <color rgb="FF000000"/>
        <rFont val="Calibri"/>
      </rPr>
      <t>Manual</t>
    </r>
  </si>
  <si>
    <t>5.10</t>
  </si>
  <si>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</si>
  <si>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Services\Microsoft FTP Service</t>
    </r>
    <r>
      <rPr>
        <sz val="11"/>
        <color rgb="FF006096"/>
        <rFont val="Roboto Condensed"/>
      </rPr>
      <t xml:space="preserve">
</t>
    </r>
  </si>
  <si>
    <r>
      <rPr>
        <sz val="11"/>
        <color rgb="FF000000"/>
        <rFont val="Calibri"/>
      </rPr>
      <t>Enables the server to be a File Transfer Protocol (FTP)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FTP Server</t>
    </r>
    <r>
      <rPr>
        <sz val="11"/>
        <color rgb="FF000000"/>
        <rFont val="Calibri"/>
      </rPr>
      <t>).</t>
    </r>
  </si>
  <si>
    <r>
      <rPr>
        <sz val="11"/>
        <color rgb="FF000000"/>
        <rFont val="Calibri"/>
      </rPr>
      <t>The computer will not function as an FTP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</si>
  <si>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HKLM\SYSTEM\CurrentControlSet\Services\FTPSVC:Start</t>
    </r>
    <r>
      <rPr>
        <sz val="11"/>
        <color rgb="FF006096"/>
        <rFont val="Roboto Condensed"/>
      </rPr>
      <t xml:space="preserve">
</t>
    </r>
  </si>
  <si>
    <t>5.11</t>
  </si>
  <si>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</si>
  <si>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Services\Microsoft iSCSI Initiator Service</t>
    </r>
    <r>
      <rPr>
        <sz val="11"/>
        <color rgb="FF006096"/>
        <rFont val="Roboto Condensed"/>
      </rPr>
      <t xml:space="preserve">
</t>
    </r>
  </si>
  <si>
    <r>
      <rPr>
        <sz val="11"/>
        <color rgb="FF000000"/>
        <rFont val="Calibri"/>
      </rPr>
      <t>Manages Internet SCSI (iSCSI) sessions from this computer to remote target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</si>
  <si>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directly login to or access iSCSI targets.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</si>
  <si>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HKLM\SYSTEM\CurrentControlSet\Services\MSiSCSI:Start</t>
    </r>
    <r>
      <rPr>
        <sz val="11"/>
        <color rgb="FF006096"/>
        <rFont val="Roboto Condensed"/>
      </rPr>
      <t xml:space="preserve">
</t>
    </r>
  </si>
  <si>
    <t>5.12</t>
  </si>
  <si>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</si>
  <si>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Services\OpenSSH SSH Server</t>
    </r>
    <r>
      <rPr>
        <sz val="11"/>
        <color rgb="FF006096"/>
        <rFont val="Roboto Condensed"/>
      </rPr>
      <t xml:space="preserve">
</t>
    </r>
  </si>
  <si>
    <r>
      <rPr>
        <sz val="11"/>
        <color rgb="FF000000"/>
        <rFont val="Calibri"/>
      </rPr>
      <t>SSH protocol based service to provide secure encrypted communications between two untrusted hosts over an insecure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feature (</t>
    </r>
    <r>
      <rPr>
        <i/>
        <sz val="11"/>
        <color rgb="FF000000"/>
        <rFont val="Calibri"/>
      </rPr>
      <t>OpenSSH Server</t>
    </r>
    <r>
      <rPr>
        <sz val="11"/>
        <color rgb="FF000000"/>
        <rFont val="Calibri"/>
      </rPr>
      <t>).</t>
    </r>
  </si>
  <si>
    <r>
      <rPr>
        <sz val="11"/>
        <color rgb="FF000000"/>
        <rFont val="Calibri"/>
      </rPr>
      <t>The workstation will not be permitted to be a SSH host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</si>
  <si>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HKLM\SYSTEM\CurrentControlSet\Services\sshd:Start</t>
    </r>
    <r>
      <rPr>
        <sz val="11"/>
        <color rgb="FF006096"/>
        <rFont val="Roboto Condensed"/>
      </rPr>
      <t xml:space="preserve">
</t>
    </r>
  </si>
  <si>
    <r>
      <rPr>
        <sz val="11"/>
        <color rgb="FF000000"/>
        <rFont val="Calibri"/>
      </rPr>
      <t>Not Installed (Manual when installed)</t>
    </r>
  </si>
  <si>
    <t>5.13</t>
  </si>
  <si>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</si>
  <si>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Services\Peer Name Resolution Protocol</t>
    </r>
    <r>
      <rPr>
        <sz val="11"/>
        <color rgb="FF006096"/>
        <rFont val="Roboto Condensed"/>
      </rPr>
      <t xml:space="preserve">
</t>
    </r>
  </si>
  <si>
    <r>
      <rPr>
        <sz val="11"/>
        <color rgb="FF000000"/>
        <rFont val="Calibri"/>
      </rPr>
      <t>Enables serverless peer name resolution over the Internet using the Peer Name Resolution Protocol (PNRP).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</si>
  <si>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Some peer-to-peer and collaborative applications, such as Remote Assistance,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</si>
  <si>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HKLM\SYSTEM\CurrentControlSet\Services\PNRPsvc:Start</t>
    </r>
    <r>
      <rPr>
        <sz val="11"/>
        <color rgb="FF006096"/>
        <rFont val="Roboto Condensed"/>
      </rPr>
      <t xml:space="preserve">
</t>
    </r>
  </si>
  <si>
    <t>5.14</t>
  </si>
  <si>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</si>
  <si>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Services\Peer Networking Grouping</t>
    </r>
    <r>
      <rPr>
        <sz val="11"/>
        <color rgb="FF006096"/>
        <rFont val="Roboto Condensed"/>
      </rPr>
      <t xml:space="preserve">
</t>
    </r>
  </si>
  <si>
    <r>
      <rPr>
        <sz val="11"/>
        <color rgb="FF000000"/>
        <rFont val="Calibri"/>
      </rPr>
      <t>Enables multi-party communication using Peer-to-Peer Grouping.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</si>
  <si>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Some applications, such as HomeGroup,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</si>
  <si>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HKLM\SYSTEM\CurrentControlSet\Services\p2psvc:Start</t>
    </r>
    <r>
      <rPr>
        <sz val="11"/>
        <color rgb="FF006096"/>
        <rFont val="Roboto Condensed"/>
      </rPr>
      <t xml:space="preserve">
</t>
    </r>
  </si>
  <si>
    <t>5.15</t>
  </si>
  <si>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</si>
  <si>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Services\Peer Networking Identity Manager</t>
    </r>
    <r>
      <rPr>
        <sz val="11"/>
        <color rgb="FF006096"/>
        <rFont val="Roboto Condensed"/>
      </rPr>
      <t xml:space="preserve">
</t>
    </r>
  </si>
  <si>
    <r>
      <rPr>
        <sz val="11"/>
        <color rgb="FF000000"/>
        <rFont val="Calibri"/>
      </rPr>
      <t>Provides identity services for the Peer Name Resolution Protocol (PNRP) and Peer-to-Peer Grouping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</si>
  <si>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The Peer Name Resolution Protocol (PNRP) and Peer-to-Peer Grouping services may not function, and some applications, such as HomeGroup and Remote Assistance, may not function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</si>
  <si>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HKLM\SYSTEM\CurrentControlSet\Services\p2pimsvc:Start</t>
    </r>
    <r>
      <rPr>
        <sz val="11"/>
        <color rgb="FF006096"/>
        <rFont val="Roboto Condensed"/>
      </rPr>
      <t xml:space="preserve">
</t>
    </r>
  </si>
  <si>
    <t>5.16</t>
  </si>
  <si>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</si>
  <si>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Services\PNRP Machine Name Publication Service</t>
    </r>
    <r>
      <rPr>
        <sz val="11"/>
        <color rgb="FF006096"/>
        <rFont val="Roboto Condensed"/>
      </rPr>
      <t xml:space="preserve">
</t>
    </r>
  </si>
  <si>
    <r>
      <rPr>
        <sz val="11"/>
        <color rgb="FF000000"/>
        <rFont val="Calibri"/>
      </rPr>
      <t>This service publishes a machine name using the Peer Name Resolution Protocol. Configuration is managed via the netsh context ‘p2p pnrp peer’.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</si>
  <si>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HKLM\SYSTEM\CurrentControlSet\Services\PNRPAutoReg:Start</t>
    </r>
    <r>
      <rPr>
        <sz val="11"/>
        <color rgb="FF006096"/>
        <rFont val="Roboto Condensed"/>
      </rPr>
      <t xml:space="preserve">
</t>
    </r>
  </si>
  <si>
    <t>5.17</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</si>
  <si>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</si>
  <si>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</si>
  <si>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</si>
  <si>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</si>
  <si>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HKLM\SYSTEM\CurrentControlSet\Services\Spooler:Start</t>
    </r>
    <r>
      <rPr>
        <sz val="11"/>
        <color rgb="FF006096"/>
        <rFont val="Roboto Condensed"/>
      </rPr>
      <t xml:space="preserve">
</t>
    </r>
  </si>
  <si>
    <r>
      <rPr>
        <sz val="11"/>
        <color rgb="FF000000"/>
        <rFont val="Calibri"/>
      </rPr>
      <t>Automatic</t>
    </r>
  </si>
  <si>
    <t>5.18</t>
  </si>
  <si>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</si>
  <si>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Services\Problem Reports and Solutions Control Panel Support</t>
    </r>
    <r>
      <rPr>
        <sz val="11"/>
        <color rgb="FF006096"/>
        <rFont val="Roboto Condensed"/>
      </rPr>
      <t xml:space="preserve">
</t>
    </r>
  </si>
  <si>
    <r>
      <rPr>
        <sz val="11"/>
        <color rgb="FF000000"/>
        <rFont val="Calibri"/>
      </rPr>
      <t>This service provides support for viewing, sending and deletion of system-level problem reports for the Problem Reports and Solutions control panel.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</si>
  <si>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Sending and viewing system-level problem reports and solutions to and from Microsoft may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</si>
  <si>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HKLM\SYSTEM\CurrentControlSet\Services\wercplsupport:Start</t>
    </r>
    <r>
      <rPr>
        <sz val="11"/>
        <color rgb="FF006096"/>
        <rFont val="Roboto Condensed"/>
      </rPr>
      <t xml:space="preserve">
</t>
    </r>
  </si>
  <si>
    <t>5.19</t>
  </si>
  <si>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</si>
  <si>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Access Auto Connection Manager</t>
    </r>
    <r>
      <rPr>
        <sz val="11"/>
        <color rgb="FF006096"/>
        <rFont val="Roboto Condensed"/>
      </rPr>
      <t xml:space="preserve">
</t>
    </r>
  </si>
  <si>
    <r>
      <rPr>
        <sz val="11"/>
        <color rgb="FF000000"/>
        <rFont val="Calibri"/>
      </rPr>
      <t>Creates a connection to a remote network whenever a program references a remote DNS or NetBIOS name or address.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</si>
  <si>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"Dial on demand" functionality will no longer operate - remote dial-in (POTS) and VPN connections must be initiated manually by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</si>
  <si>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HKLM\SYSTEM\CurrentControlSet\Services\RasAuto:Start</t>
    </r>
    <r>
      <rPr>
        <sz val="11"/>
        <color rgb="FF006096"/>
        <rFont val="Roboto Condensed"/>
      </rPr>
      <t xml:space="preserve">
</t>
    </r>
  </si>
  <si>
    <t>5.20</t>
  </si>
  <si>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</si>
  <si>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Configuration</t>
    </r>
    <r>
      <rPr>
        <sz val="11"/>
        <color rgb="FF006096"/>
        <rFont val="Roboto Condensed"/>
      </rPr>
      <t xml:space="preserve">
</t>
    </r>
  </si>
  <si>
    <r>
      <rPr>
        <sz val="11"/>
        <color rgb="FF000000"/>
        <rFont val="Calibri"/>
      </rPr>
      <t>Remote Desktop Configuration service (RDCS) is responsible for all Remote Desktop related configuration and session maintenance activities that require SYSTEM context. These include per-session temporary folders, RD themes, and RD certificates.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</si>
  <si>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Remote Assistance.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</si>
  <si>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HKLM\SYSTEM\CurrentControlSet\Services\SessionEnv:Start</t>
    </r>
    <r>
      <rPr>
        <sz val="11"/>
        <color rgb="FF006096"/>
        <rFont val="Roboto Condensed"/>
      </rPr>
      <t xml:space="preserve">
</t>
    </r>
  </si>
  <si>
    <t>5.21</t>
  </si>
  <si>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</si>
  <si>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Services</t>
    </r>
    <r>
      <rPr>
        <sz val="11"/>
        <color rgb="FF006096"/>
        <rFont val="Roboto Condensed"/>
      </rPr>
      <t xml:space="preserve">
</t>
    </r>
  </si>
  <si>
    <r>
      <rPr>
        <sz val="11"/>
        <color rgb="FF000000"/>
        <rFont val="Calibri"/>
      </rPr>
      <t>Allows users to connect interactively to a remote computer. Remote Desktop and Remote Desktop Session Host Server depend on this service.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</si>
  <si>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Desktop Services will not be available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</si>
  <si>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HKLM\SYSTEM\CurrentControlSet\Services\TermService:Start</t>
    </r>
    <r>
      <rPr>
        <sz val="11"/>
        <color rgb="FF006096"/>
        <rFont val="Roboto Condensed"/>
      </rPr>
      <t xml:space="preserve">
</t>
    </r>
  </si>
  <si>
    <t>5.22</t>
  </si>
  <si>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</si>
  <si>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Services UserMode Port Redirector</t>
    </r>
    <r>
      <rPr>
        <sz val="11"/>
        <color rgb="FF006096"/>
        <rFont val="Roboto Condensed"/>
      </rPr>
      <t xml:space="preserve">
</t>
    </r>
  </si>
  <si>
    <r>
      <rPr>
        <sz val="11"/>
        <color rgb="FF000000"/>
        <rFont val="Calibri"/>
      </rPr>
      <t>Allows the redirection of Printers/Drives/Ports for RDP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</si>
  <si>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Printers, drives and ports (COM, LPT, PnP, etc.) will not be allowed to be redirected inside RDP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</si>
  <si>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HKLM\SYSTEM\CurrentControlSet\Services\UmRdpService:Start</t>
    </r>
    <r>
      <rPr>
        <sz val="11"/>
        <color rgb="FF006096"/>
        <rFont val="Roboto Condensed"/>
      </rPr>
      <t xml:space="preserve">
</t>
    </r>
  </si>
  <si>
    <t>5.23</t>
  </si>
  <si>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</si>
  <si>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Procedure Call (RPC) Locator</t>
    </r>
  </si>
  <si>
    <r>
      <rPr>
        <sz val="11"/>
        <color rgb="FF000000"/>
        <rFont val="Calibri"/>
      </rPr>
      <t>In Windows 2003 and older versions of Windows, the Remote Procedure Call (RPC) Locator service manages the RPC name service database. In Windows Vista or newer versions of Windows, this service does not provide any functionality and is present for application compatibility.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</si>
  <si>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 impact, unless an old, legacy application requires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</si>
  <si>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HKLM\SYSTEM\CurrentControlSet\Services\RpcLocator:Start</t>
    </r>
    <r>
      <rPr>
        <sz val="11"/>
        <color rgb="FF006096"/>
        <rFont val="Roboto Condensed"/>
      </rPr>
      <t xml:space="preserve">
</t>
    </r>
  </si>
  <si>
    <t>5.24</t>
  </si>
  <si>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</si>
  <si>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Registry</t>
    </r>
    <r>
      <rPr>
        <sz val="11"/>
        <color rgb="FF006096"/>
        <rFont val="Roboto Condensed"/>
      </rPr>
      <t xml:space="preserve">
</t>
    </r>
  </si>
  <si>
    <r>
      <rPr>
        <sz val="11"/>
        <color rgb="FF000000"/>
        <rFont val="Calibri"/>
      </rPr>
      <t>Enables remote users to view and modify registry settings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</si>
  <si>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registry can be viewed and modified only by users on the computer.</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Remote Registry service to be operational for remote management. In addition, many vulnerability scanners use this service to access the registry remotely.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</si>
  <si>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HKLM\SYSTEM\CurrentControlSet\Services\RemoteRegistry:Start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</si>
  <si>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Disabled</t>
    </r>
  </si>
  <si>
    <t>5.25</t>
  </si>
  <si>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</si>
  <si>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Services\Routing and Remote Access</t>
    </r>
    <r>
      <rPr>
        <sz val="11"/>
        <color rgb="FF006096"/>
        <rFont val="Roboto Condensed"/>
      </rPr>
      <t xml:space="preserve">
</t>
    </r>
  </si>
  <si>
    <r>
      <rPr>
        <sz val="11"/>
        <color rgb="FF000000"/>
        <rFont val="Calibri"/>
      </rPr>
      <t>Offers routing services to businesses in local area and wide area network environments.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</si>
  <si>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be configured as a Windows router between different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</si>
  <si>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HKLM\SYSTEM\CurrentControlSet\Services\RemoteAccess:Start</t>
    </r>
    <r>
      <rPr>
        <sz val="11"/>
        <color rgb="FF006096"/>
        <rFont val="Roboto Condensed"/>
      </rPr>
      <t xml:space="preserve">
</t>
    </r>
  </si>
  <si>
    <r>
      <rPr>
        <sz val="11"/>
        <color rgb="FF000000"/>
        <rFont val="Calibri"/>
      </rPr>
      <t>Disabled</t>
    </r>
  </si>
  <si>
    <t>5.26</t>
  </si>
  <si>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</si>
  <si>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Services\Server</t>
    </r>
    <r>
      <rPr>
        <sz val="11"/>
        <color rgb="FF006096"/>
        <rFont val="Roboto Condensed"/>
      </rPr>
      <t xml:space="preserve">
</t>
    </r>
  </si>
  <si>
    <r>
      <rPr>
        <sz val="11"/>
        <color rgb="FF000000"/>
        <rFont val="Calibri"/>
      </rPr>
      <t>Supports file, print, and named-pipe sharing over the network for this computer. If this service is stopped, these functions will be unavailable.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</si>
  <si>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File, print and named-pipe sharing functions will be unavailable from this machine over the network.</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Server service to be operational for remote management. In addition, many vulnerability scanners use this service to scan the file system remotely.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</si>
  <si>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HKLM\SYSTEM\CurrentControlSet\Services\LanmanServer:Start</t>
    </r>
    <r>
      <rPr>
        <sz val="11"/>
        <color rgb="FF006096"/>
        <rFont val="Roboto Condensed"/>
      </rPr>
      <t xml:space="preserve">
</t>
    </r>
  </si>
  <si>
    <r>
      <rPr>
        <sz val="11"/>
        <color rgb="FF000000"/>
        <rFont val="Calibri"/>
      </rPr>
      <t>Windows 7 through Windows 10 R1703: Automatic</t>
    </r>
    <r>
      <rPr>
        <sz val="11"/>
        <color rgb="FF000000"/>
        <rFont val="Calibri"/>
      </rPr>
      <t xml:space="preserve">
</t>
    </r>
    <r>
      <rPr>
        <sz val="11"/>
        <color rgb="FF000000"/>
        <rFont val="Calibri"/>
      </rPr>
      <t>Windows 10 R1709 or newer: Automatic (Trigger Start)</t>
    </r>
  </si>
  <si>
    <t>5.27</t>
  </si>
  <si>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</si>
  <si>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Services\Simple TCP/IP Services</t>
    </r>
    <r>
      <rPr>
        <sz val="11"/>
        <color rgb="FF006096"/>
        <rFont val="Roboto Condensed"/>
      </rPr>
      <t xml:space="preserve">
</t>
    </r>
  </si>
  <si>
    <r>
      <rPr>
        <sz val="11"/>
        <color rgb="FF000000"/>
        <rFont val="Calibri"/>
      </rPr>
      <t>Supports the following TCP/IP services: Character Generator, Daytime, Discard, Echo, and Quote of the Day.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TCPIP services (i.e. echo, daytime etc)</t>
    </r>
    <r>
      <rPr>
        <sz val="11"/>
        <color rgb="FF000000"/>
        <rFont val="Calibri"/>
      </rPr>
      <t>).</t>
    </r>
  </si>
  <si>
    <r>
      <rPr>
        <sz val="11"/>
        <color rgb="FF000000"/>
        <rFont val="Calibri"/>
      </rPr>
      <t>The Simple TCP/IP services (Character Generator, Daytime, Discard, Echo and Quote of the Day)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</si>
  <si>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HKLM\SYSTEM\CurrentControlSet\Services\simptcp:Start</t>
    </r>
    <r>
      <rPr>
        <sz val="11"/>
        <color rgb="FF006096"/>
        <rFont val="Roboto Condensed"/>
      </rPr>
      <t xml:space="preserve">
</t>
    </r>
  </si>
  <si>
    <t>5.28</t>
  </si>
  <si>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</si>
  <si>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Services\SNMP Service</t>
    </r>
    <r>
      <rPr>
        <sz val="11"/>
        <color rgb="FF006096"/>
        <rFont val="Roboto Condensed"/>
      </rPr>
      <t xml:space="preserve">
</t>
    </r>
  </si>
  <si>
    <r>
      <rPr>
        <sz val="11"/>
        <color rgb="FF000000"/>
        <rFont val="Calibri"/>
      </rPr>
      <t>Enables Simple Network Management Protocol (SNMP) requests to be processed by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Network Management Protocol (SNMP)</t>
    </r>
    <r>
      <rPr>
        <sz val="11"/>
        <color rgb="FF000000"/>
        <rFont val="Calibri"/>
      </rPr>
      <t>).</t>
    </r>
  </si>
  <si>
    <r>
      <rPr>
        <sz val="11"/>
        <color rgb="FF000000"/>
        <rFont val="Calibri"/>
      </rPr>
      <t>The computer will be unable to process SNMP requests.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</si>
  <si>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HKLM\SYSTEM\CurrentControlSet\Services\SNMP:Start</t>
    </r>
    <r>
      <rPr>
        <sz val="11"/>
        <color rgb="FF006096"/>
        <rFont val="Roboto Condensed"/>
      </rPr>
      <t xml:space="preserve">
</t>
    </r>
  </si>
  <si>
    <t>5.29</t>
  </si>
  <si>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</si>
  <si>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Services\Special Administration Console Helper</t>
    </r>
    <r>
      <rPr>
        <sz val="11"/>
        <color rgb="FF006096"/>
        <rFont val="Roboto Condensed"/>
      </rPr>
      <t xml:space="preserve">
</t>
    </r>
  </si>
  <si>
    <r>
      <rPr>
        <sz val="11"/>
        <color rgb="FF000000"/>
        <rFont val="Calibri"/>
      </rPr>
      <t>This service allows administrators to remotely access a command prompt using Emergency Management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capability (</t>
    </r>
    <r>
      <rPr>
        <i/>
        <sz val="11"/>
        <color rgb="FF000000"/>
        <rFont val="Calibri"/>
      </rPr>
      <t>Windows Emergency Management Services and Serial Console</t>
    </r>
    <r>
      <rPr>
        <sz val="11"/>
        <color rgb="FF000000"/>
        <rFont val="Calibri"/>
      </rPr>
      <t>).</t>
    </r>
  </si>
  <si>
    <r>
      <rPr>
        <sz val="11"/>
        <color rgb="FF000000"/>
        <rFont val="Calibri"/>
      </rPr>
      <t>Users will not have access to a remote command prompt using Emergency Management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</si>
  <si>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HKLM\SYSTEM\CurrentControlSet\Services\sacsvr:Start</t>
    </r>
    <r>
      <rPr>
        <sz val="11"/>
        <color rgb="FF006096"/>
        <rFont val="Roboto Condensed"/>
      </rPr>
      <t xml:space="preserve">
</t>
    </r>
  </si>
  <si>
    <t>5.30</t>
  </si>
  <si>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</si>
  <si>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Services\SSDP Discovery</t>
    </r>
    <r>
      <rPr>
        <sz val="11"/>
        <color rgb="FF006096"/>
        <rFont val="Roboto Condensed"/>
      </rPr>
      <t xml:space="preserve">
</t>
    </r>
  </si>
  <si>
    <r>
      <rPr>
        <sz val="11"/>
        <color rgb="FF000000"/>
        <rFont val="Calibri"/>
      </rPr>
      <t>Discovers networked devices and services that use the SSDP discovery protocol, such as UPnP devices. Also announces SSDP devices and services running on the local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</si>
  <si>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SSDP-based devices will not be discovered.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</si>
  <si>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HKLM\SYSTEM\CurrentControlSet\Services\SSDPSRV:Start</t>
    </r>
    <r>
      <rPr>
        <sz val="11"/>
        <color rgb="FF006096"/>
        <rFont val="Roboto Condensed"/>
      </rPr>
      <t xml:space="preserve">
</t>
    </r>
  </si>
  <si>
    <t>5.31</t>
  </si>
  <si>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</si>
  <si>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Services\UPnP Device Host</t>
    </r>
    <r>
      <rPr>
        <sz val="11"/>
        <color rgb="FF006096"/>
        <rFont val="Roboto Condensed"/>
      </rPr>
      <t xml:space="preserve">
</t>
    </r>
  </si>
  <si>
    <r>
      <rPr>
        <sz val="11"/>
        <color rgb="FF000000"/>
        <rFont val="Calibri"/>
      </rPr>
      <t>Allows UPnP devices to be hosted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</si>
  <si>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hosted UPnP devices will stop functioning and no additional hosted devices can be added.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</si>
  <si>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HKLM\SYSTEM\CurrentControlSet\Services\upnphost:Start</t>
    </r>
    <r>
      <rPr>
        <sz val="11"/>
        <color rgb="FF006096"/>
        <rFont val="Roboto Condensed"/>
      </rPr>
      <t xml:space="preserve">
</t>
    </r>
  </si>
  <si>
    <t>5.32</t>
  </si>
  <si>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</si>
  <si>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Services\Web Management Service</t>
    </r>
    <r>
      <rPr>
        <sz val="11"/>
        <color rgb="FF006096"/>
        <rFont val="Roboto Condensed"/>
      </rPr>
      <t xml:space="preserve">
</t>
    </r>
  </si>
  <si>
    <r>
      <rPr>
        <sz val="11"/>
        <color rgb="FF000000"/>
        <rFont val="Calibri"/>
      </rPr>
      <t>The Web Management Service enables remote and delegated management capabilities for administrators to manage for the Web server, sites and applications present on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Web Management Tools - IIS Management Service</t>
    </r>
    <r>
      <rPr>
        <sz val="11"/>
        <color rgb="FF000000"/>
        <rFont val="Calibri"/>
      </rPr>
      <t>).</t>
    </r>
  </si>
  <si>
    <r>
      <rPr>
        <sz val="11"/>
        <color rgb="FF000000"/>
        <rFont val="Calibri"/>
      </rPr>
      <t>Remote web-based management of IIS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</si>
  <si>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HKLM\SYSTEM\CurrentControlSet\Services\WMSvc:Start</t>
    </r>
    <r>
      <rPr>
        <sz val="11"/>
        <color rgb="FF006096"/>
        <rFont val="Roboto Condensed"/>
      </rPr>
      <t xml:space="preserve">
</t>
    </r>
  </si>
  <si>
    <t>5.33</t>
  </si>
  <si>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</si>
  <si>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Error Reporting Service</t>
    </r>
    <r>
      <rPr>
        <sz val="11"/>
        <color rgb="FF006096"/>
        <rFont val="Roboto Condensed"/>
      </rPr>
      <t xml:space="preserve">
</t>
    </r>
  </si>
  <si>
    <r>
      <rPr>
        <sz val="11"/>
        <color rgb="FF000000"/>
        <rFont val="Calibri"/>
      </rPr>
      <t>Allows errors to be reported when programs stop working or responding and allows existing solutions to be delivered. Also allows logs to be generated for diagnostic and repair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</si>
  <si>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error reporting might not work correctly and results of diagnostic services and repairs might not be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</si>
  <si>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HKLM\SYSTEM\CurrentControlSet\Services\WerSvc:Start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</si>
  <si>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Manual (Trigger Start)</t>
    </r>
  </si>
  <si>
    <t>5.34</t>
  </si>
  <si>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</si>
  <si>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Event Collector</t>
    </r>
    <r>
      <rPr>
        <sz val="11"/>
        <color rgb="FF006096"/>
        <rFont val="Roboto Condensed"/>
      </rPr>
      <t xml:space="preserve">
</t>
    </r>
  </si>
  <si>
    <r>
      <rPr>
        <sz val="11"/>
        <color rgb="FF000000"/>
        <rFont val="Calibri"/>
      </rPr>
      <t>This service manages persistent subscriptions to events from remote sources that support WS-Management protocol. This includes Windows Vista event logs, hardware and IPMI-enabled event sources. The service stores forwarded events in a local Event Log.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</si>
  <si>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or disabled event subscriptions cannot be created and forwarded events cannot be accepted.</t>
    </r>
    <r>
      <rPr>
        <sz val="11"/>
        <color rgb="FF000000"/>
        <rFont val="Calibri"/>
      </rPr>
      <t xml:space="preserve">
</t>
    </r>
    <r>
      <rPr>
        <b/>
        <sz val="11"/>
        <color rgb="FF000000"/>
        <rFont val="Calibri"/>
      </rPr>
      <t>Note:</t>
    </r>
    <r>
      <rPr>
        <sz val="11"/>
        <color rgb="FF000000"/>
        <rFont val="Calibri"/>
      </rPr>
      <t xml:space="preserve"> Many remote management tools and third-party security audit tools depend on this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</si>
  <si>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HKLM\SYSTEM\CurrentControlSet\Services\Wecsvc:Start</t>
    </r>
    <r>
      <rPr>
        <sz val="11"/>
        <color rgb="FF006096"/>
        <rFont val="Roboto Condensed"/>
      </rPr>
      <t xml:space="preserve">
</t>
    </r>
  </si>
  <si>
    <t>5.35</t>
  </si>
  <si>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</si>
  <si>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Services\Windows Media Player Network Sharing Service</t>
    </r>
    <r>
      <rPr>
        <sz val="11"/>
        <color rgb="FF006096"/>
        <rFont val="Roboto Condensed"/>
      </rPr>
      <t xml:space="preserve">
</t>
    </r>
  </si>
  <si>
    <r>
      <rPr>
        <sz val="11"/>
        <color rgb="FF000000"/>
        <rFont val="Calibri"/>
      </rPr>
      <t>Shares Windows Media Player libraries to other networked players and media devices using Universal Plug and Play.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</si>
  <si>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Windows Media Player libraries will not be shared over the network to other devices and systems.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</si>
  <si>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HKLM\SYSTEM\CurrentControlSet\Services\WMPNetworkSvc:Start</t>
    </r>
    <r>
      <rPr>
        <sz val="11"/>
        <color rgb="FF006096"/>
        <rFont val="Roboto Condensed"/>
      </rPr>
      <t xml:space="preserve">
</t>
    </r>
  </si>
  <si>
    <t>5.36</t>
  </si>
  <si>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</si>
  <si>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Mobile Hotspot Service</t>
    </r>
    <r>
      <rPr>
        <sz val="11"/>
        <color rgb="FF006096"/>
        <rFont val="Roboto Condensed"/>
      </rPr>
      <t xml:space="preserve">
</t>
    </r>
  </si>
  <si>
    <r>
      <rPr>
        <sz val="11"/>
        <color rgb="FF000000"/>
        <rFont val="Calibri"/>
      </rPr>
      <t>Provides the ability to share a cellular data connection with another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</si>
  <si>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Mobile Hotspot feature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</si>
  <si>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HKLM\SYSTEM\CurrentControlSet\Services\icssvc:Start</t>
    </r>
    <r>
      <rPr>
        <sz val="11"/>
        <color rgb="FF006096"/>
        <rFont val="Roboto Condensed"/>
      </rPr>
      <t xml:space="preserve">
</t>
    </r>
  </si>
  <si>
    <t>5.37</t>
  </si>
  <si>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</si>
  <si>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Push Notifications System Service</t>
    </r>
    <r>
      <rPr>
        <sz val="11"/>
        <color rgb="FF006096"/>
        <rFont val="Roboto Condensed"/>
      </rPr>
      <t xml:space="preserve">
</t>
    </r>
  </si>
  <si>
    <r>
      <rPr>
        <sz val="11"/>
        <color rgb="FF000000"/>
        <rFont val="Calibri"/>
      </rPr>
      <t>This service runs in session 0 and hosts the notification platform and connection provider which handles the connection between the device and WNS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the first two releases of Windows 10 (R1507 &amp; R1511), the display name of this service was initially named </t>
    </r>
    <r>
      <rPr>
        <i/>
        <sz val="11"/>
        <color rgb="FF000000"/>
        <rFont val="Calibri"/>
      </rPr>
      <t>Windows Push Notifications Service</t>
    </r>
    <r>
      <rPr>
        <sz val="11"/>
        <color rgb="FF000000"/>
        <rFont val="Calibri"/>
      </rPr>
      <t xml:space="preserve"> - but it was renamed to </t>
    </r>
    <r>
      <rPr>
        <i/>
        <sz val="11"/>
        <color rgb="FF000000"/>
        <rFont val="Calibri"/>
      </rPr>
      <t xml:space="preserve">Windows Push Notifications </t>
    </r>
    <r>
      <rPr>
        <b/>
        <i/>
        <sz val="11"/>
        <color rgb="FF000000"/>
        <rFont val="Calibri"/>
      </rPr>
      <t>System</t>
    </r>
    <r>
      <rPr>
        <i/>
        <sz val="11"/>
        <color rgb="FF000000"/>
        <rFont val="Calibri"/>
      </rPr>
      <t xml:space="preserve"> Service</t>
    </r>
    <r>
      <rPr>
        <sz val="11"/>
        <color rgb="FF000000"/>
        <rFont val="Calibri"/>
      </rPr>
      <t xml:space="preserve"> starting with Windows 10 R1607.</t>
    </r>
  </si>
  <si>
    <r>
      <rPr>
        <sz val="11"/>
        <color rgb="FF000000"/>
        <rFont val="Calibri"/>
      </rPr>
      <t>Live Tiles and other features will not get live updates.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</si>
  <si>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HKLM\SYSTEM\CurrentControlSet\Services\WpnService:Start</t>
    </r>
    <r>
      <rPr>
        <sz val="11"/>
        <color rgb="FF006096"/>
        <rFont val="Roboto Condensed"/>
      </rPr>
      <t xml:space="preserve">
</t>
    </r>
  </si>
  <si>
    <t>5.38</t>
  </si>
  <si>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</si>
  <si>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PushToInstall Service (PushToInstall)</t>
    </r>
    <r>
      <rPr>
        <sz val="11"/>
        <color rgb="FF006096"/>
        <rFont val="Roboto Condensed"/>
      </rPr>
      <t xml:space="preserve">
</t>
    </r>
  </si>
  <si>
    <r>
      <rPr>
        <sz val="11"/>
        <color rgb="FF000000"/>
        <rFont val="Calibri"/>
      </rPr>
      <t>This service manages Apps that are pushed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</si>
  <si>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</si>
  <si>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HKLM\SYSTEM\CurrentControlSet\Services\PushToInstall:Start</t>
    </r>
    <r>
      <rPr>
        <sz val="11"/>
        <color rgb="FF006096"/>
        <rFont val="Roboto Condensed"/>
      </rPr>
      <t xml:space="preserve">
</t>
    </r>
  </si>
  <si>
    <t>5.39</t>
  </si>
  <si>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</si>
  <si>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Remote Management (WS-Management)</t>
    </r>
    <r>
      <rPr>
        <sz val="11"/>
        <color rgb="FF006096"/>
        <rFont val="Roboto Condensed"/>
      </rPr>
      <t xml:space="preserve">
</t>
    </r>
  </si>
  <si>
    <r>
      <rPr>
        <sz val="11"/>
        <color rgb="FF000000"/>
        <rFont val="Calibri"/>
      </rPr>
      <t>Windows Remote Management (WinRM) service implements the WS-Management protocol for remote management. WS-Management is a standard web services protocol used for remote software and hardware management. The WinRM service listens on the network for WS-Management requests and processes them.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</si>
  <si>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ability to remotely manage the system with WinRM will be lost.</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may require the WinRM service to be operational for remote management.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</si>
  <si>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HKLM\SYSTEM\CurrentControlSet\Services\WinRM:Start</t>
    </r>
    <r>
      <rPr>
        <sz val="11"/>
        <color rgb="FF006096"/>
        <rFont val="Roboto Condensed"/>
      </rPr>
      <t xml:space="preserve">
</t>
    </r>
  </si>
  <si>
    <t>5.40</t>
  </si>
  <si>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</si>
  <si>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Services\World Wide Web Publishing Service</t>
    </r>
    <r>
      <rPr>
        <sz val="11"/>
        <color rgb="FF006096"/>
        <rFont val="Roboto Condensed"/>
      </rPr>
      <t xml:space="preserve">
</t>
    </r>
  </si>
  <si>
    <r>
      <rPr>
        <sz val="11"/>
        <color rgb="FF000000"/>
        <rFont val="Calibri"/>
      </rPr>
      <t>Provides Web connectivity and administration through the Internet Information Services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World Wide Web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and develop web pages. However, the organization should track those machines and ensure the security controls and mitigations are kept up to date, to reduce risk of compromise.</t>
    </r>
  </si>
  <si>
    <r>
      <rPr>
        <sz val="11"/>
        <color rgb="FF000000"/>
        <rFont val="Calibri"/>
      </rPr>
      <t>IIS Web Services will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</si>
  <si>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HKLM\SYSTEM\CurrentControlSet\Services\W3SVC:Start</t>
    </r>
    <r>
      <rPr>
        <sz val="11"/>
        <color rgb="FF006096"/>
        <rFont val="Roboto Condensed"/>
      </rPr>
      <t xml:space="preserve">
</t>
    </r>
  </si>
  <si>
    <t>5.41</t>
  </si>
  <si>
    <r>
      <rPr>
        <sz val="11"/>
        <rFont val="Calibri"/>
      </rPr>
      <t xml:space="preserve">Ensure </t>
    </r>
    <r>
      <rPr>
        <sz val="11"/>
        <color rgb="FF000000"/>
        <rFont val="Calibri"/>
      </rPr>
      <t>'</t>
    </r>
    <r>
      <rPr>
        <b/>
        <sz val="11"/>
        <color rgb="FF000000"/>
        <rFont val="Calibri"/>
      </rPr>
      <t>Xbox Accessory Management Service (XboxGipSvc)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</si>
  <si>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Accessory Management Service</t>
    </r>
    <r>
      <rPr>
        <sz val="11"/>
        <color rgb="FF006096"/>
        <rFont val="Roboto Condensed"/>
      </rPr>
      <t xml:space="preserve">
</t>
    </r>
  </si>
  <si>
    <r>
      <rPr>
        <sz val="11"/>
        <color rgb="FF000000"/>
        <rFont val="Calibri"/>
      </rPr>
      <t>This service manages connected Xbox Accessories.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</si>
  <si>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Connected Xbox accessories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</si>
  <si>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HKLM\SYSTEM\CurrentControlSet\Services\XboxGipSvc:Start</t>
    </r>
    <r>
      <rPr>
        <sz val="11"/>
        <color rgb="FF006096"/>
        <rFont val="Roboto Condensed"/>
      </rPr>
      <t xml:space="preserve">
</t>
    </r>
  </si>
  <si>
    <r>
      <rPr>
        <sz val="11"/>
        <color rgb="FF000000"/>
        <rFont val="Calibri"/>
      </rPr>
      <t>Windows 10 R1703: Manual</t>
    </r>
    <r>
      <rPr>
        <sz val="11"/>
        <color rgb="FF000000"/>
        <rFont val="Calibri"/>
      </rPr>
      <t xml:space="preserve">
</t>
    </r>
    <r>
      <rPr>
        <sz val="11"/>
        <color rgb="FF000000"/>
        <rFont val="Calibri"/>
      </rPr>
      <t>Windows 10 R1709 or newer: Manual (Trigger Start)</t>
    </r>
  </si>
  <si>
    <t>5.42</t>
  </si>
  <si>
    <r>
      <rPr>
        <sz val="11"/>
        <rFont val="Calibri"/>
      </rPr>
      <t xml:space="preserve">Ensure </t>
    </r>
    <r>
      <rPr>
        <sz val="11"/>
        <color rgb="FF000000"/>
        <rFont val="Calibri"/>
      </rPr>
      <t>'</t>
    </r>
    <r>
      <rPr>
        <b/>
        <sz val="11"/>
        <color rgb="FF000000"/>
        <rFont val="Calibri"/>
      </rPr>
      <t>Xbox Live Auth Manager (XblAuthManager)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</si>
  <si>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Auth Manager</t>
    </r>
    <r>
      <rPr>
        <sz val="11"/>
        <color rgb="FF006096"/>
        <rFont val="Roboto Condensed"/>
      </rPr>
      <t xml:space="preserve">
</t>
    </r>
  </si>
  <si>
    <r>
      <rPr>
        <sz val="11"/>
        <color rgb="FF000000"/>
        <rFont val="Calibri"/>
      </rPr>
      <t>Provides authentication and authorization services for interacting with Xbox Live.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</si>
  <si>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Connections to Xbox Live may fail and applications that interact with that service may also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</si>
  <si>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HKLM\SYSTEM\CurrentControlSet\Services\XblAuthManager:Start</t>
    </r>
    <r>
      <rPr>
        <sz val="11"/>
        <color rgb="FF006096"/>
        <rFont val="Roboto Condensed"/>
      </rPr>
      <t xml:space="preserve">
</t>
    </r>
  </si>
  <si>
    <t>5.43</t>
  </si>
  <si>
    <r>
      <rPr>
        <sz val="11"/>
        <rFont val="Calibri"/>
      </rPr>
      <t xml:space="preserve">Ensure </t>
    </r>
    <r>
      <rPr>
        <sz val="11"/>
        <color rgb="FF000000"/>
        <rFont val="Calibri"/>
      </rPr>
      <t>'</t>
    </r>
    <r>
      <rPr>
        <b/>
        <sz val="11"/>
        <color rgb="FF000000"/>
        <rFont val="Calibri"/>
      </rPr>
      <t>Xbox Live Game Save (XblGameSave)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</si>
  <si>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Game Save</t>
    </r>
    <r>
      <rPr>
        <sz val="11"/>
        <color rgb="FF006096"/>
        <rFont val="Roboto Condensed"/>
      </rPr>
      <t xml:space="preserve">
</t>
    </r>
  </si>
  <si>
    <r>
      <rPr>
        <sz val="11"/>
        <color rgb="FF000000"/>
        <rFont val="Calibri"/>
      </rPr>
      <t>This service syncs save data for Xbox Live save enabled games.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</si>
  <si>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Game save data will not upload to or download from Xbox Live.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</si>
  <si>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HKLM\SYSTEM\CurrentControlSet\Services\XblGameSave:Start</t>
    </r>
    <r>
      <rPr>
        <sz val="11"/>
        <color rgb="FF006096"/>
        <rFont val="Roboto Condensed"/>
      </rPr>
      <t xml:space="preserve">
</t>
    </r>
  </si>
  <si>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</si>
  <si>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5.44</t>
  </si>
  <si>
    <r>
      <rPr>
        <sz val="11"/>
        <rFont val="Calibri"/>
      </rPr>
      <t xml:space="preserve">Ensure </t>
    </r>
    <r>
      <rPr>
        <sz val="11"/>
        <color rgb="FF000000"/>
        <rFont val="Calibri"/>
      </rPr>
      <t>'</t>
    </r>
    <r>
      <rPr>
        <b/>
        <sz val="11"/>
        <color rgb="FF000000"/>
        <rFont val="Calibri"/>
      </rPr>
      <t>Xbox Live Networking Service (XboxNetApiSvc)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</si>
  <si>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Networking Service</t>
    </r>
  </si>
  <si>
    <r>
      <rPr>
        <sz val="11"/>
        <color rgb="FF000000"/>
        <rFont val="Calibri"/>
      </rPr>
      <t>This service supports the Windows.Networking.XboxLive application programming interface.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</si>
  <si>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HKLM\SYSTEM\CurrentControlSet\Services\XboxNetApiSvc:Start</t>
    </r>
    <r>
      <rPr>
        <sz val="11"/>
        <color rgb="FF006096"/>
        <rFont val="Roboto Condensed"/>
      </rPr>
      <t xml:space="preserve">
</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</si>
  <si>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</si>
  <si>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</si>
  <si>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</si>
  <si>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</si>
  <si>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This policy setting controls whether the built-in Domain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</si>
  <si>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</si>
  <si>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</si>
  <si>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</si>
  <si>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</si>
  <si>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</si>
  <si>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policy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</si>
  <si>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</si>
  <si>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</si>
  <si>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</si>
  <si>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</si>
  <si>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</si>
  <si>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</si>
  <si>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</si>
  <si>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</si>
  <si>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</si>
  <si>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</si>
  <si>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</si>
  <si>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</si>
  <si>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%SystemRoot%\System32\logfiles\firewall\domainfw.log</t>
    </r>
    <r>
      <rPr>
        <sz val="11"/>
        <color rgb="FF000000"/>
        <rFont val="Calibri"/>
      </rPr>
      <t>.</t>
    </r>
  </si>
  <si>
    <r>
      <rPr>
        <sz val="11"/>
        <color rgb="FF000000"/>
        <rFont val="Calibri"/>
      </rPr>
      <t>The log file will be stored in the location and file specified by the organization.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</si>
  <si>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</si>
  <si>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</si>
  <si>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</si>
  <si>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</si>
  <si>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</si>
  <si>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</si>
  <si>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</si>
  <si>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</si>
  <si>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</si>
  <si>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</si>
  <si>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</si>
  <si>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</si>
  <si>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</si>
  <si>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</si>
  <si>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</si>
  <si>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</si>
  <si>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</si>
  <si>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</si>
  <si>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</si>
  <si>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</si>
  <si>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</si>
  <si>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</si>
  <si>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</si>
  <si>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</si>
  <si>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</si>
  <si>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</si>
  <si>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</si>
  <si>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This policy setting controls whether the built-in Private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</si>
  <si>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</si>
  <si>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</si>
  <si>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</si>
  <si>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</si>
  <si>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</si>
  <si>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</si>
  <si>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</si>
  <si>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</si>
  <si>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</si>
  <si>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</si>
  <si>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</si>
  <si>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</si>
  <si>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</si>
  <si>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</si>
  <si>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</si>
  <si>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</si>
  <si>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</si>
  <si>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</si>
  <si>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</si>
  <si>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</si>
  <si>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</si>
  <si>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</si>
  <si>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</si>
  <si>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</si>
  <si>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</si>
  <si>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</si>
  <si>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</si>
  <si>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</si>
  <si>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</si>
  <si>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</si>
  <si>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</si>
  <si>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This policy setting controls whether the built-in Public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</si>
  <si>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</si>
  <si>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</si>
  <si>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</si>
  <si>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</si>
  <si>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</si>
  <si>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</si>
  <si>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</si>
  <si>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</si>
  <si>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</si>
  <si>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</si>
  <si>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</si>
  <si>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</si>
  <si>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</si>
  <si>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</si>
  <si>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</si>
  <si>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</si>
  <si>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</si>
  <si>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</si>
  <si>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</si>
  <si>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</si>
  <si>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</si>
  <si>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</si>
  <si>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</si>
  <si>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</si>
  <si>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</si>
  <si>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</si>
  <si>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</si>
  <si>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</si>
  <si>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</si>
  <si>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</si>
  <si>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</si>
  <si>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</si>
  <si>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</si>
  <si>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</si>
  <si>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</si>
  <si>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</si>
  <si>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</si>
  <si>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</si>
  <si>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</si>
  <si>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</si>
  <si>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</si>
  <si>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</si>
  <si>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</si>
  <si>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</si>
  <si>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</si>
  <si>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</si>
  <si>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</si>
  <si>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</si>
  <si>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</si>
  <si>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No Auditing.</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</si>
  <si>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</si>
  <si>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</si>
  <si>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</si>
  <si>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</si>
  <si>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</si>
  <si>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</si>
  <si>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t>17.2.2</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</si>
  <si>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</si>
  <si>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</si>
  <si>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</si>
  <si>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</si>
  <si>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r>
      <rPr>
        <sz val="11"/>
        <color rgb="FF000000"/>
        <rFont val="Calibri"/>
      </rPr>
      <t>Success.</t>
    </r>
  </si>
  <si>
    <t>17.2.3</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</si>
  <si>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</si>
  <si>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</si>
  <si>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</si>
  <si>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</si>
  <si>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</si>
  <si>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</si>
  <si>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</si>
  <si>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</si>
  <si>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</si>
  <si>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Enabling this setting will allow a user to audit events when a device is plugged into a system. This can help alert IT staff if unapproved devices are plugged in.</t>
    </r>
    <r>
      <rPr>
        <sz val="11"/>
        <color rgb="FF000000"/>
        <rFont val="Calibri"/>
      </rPr>
      <t xml:space="preserve">
</t>
    </r>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</si>
  <si>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</si>
  <si>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</si>
  <si>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</si>
  <si>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</si>
  <si>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</si>
  <si>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</si>
  <si>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</si>
  <si>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</si>
  <si>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</si>
  <si>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</si>
  <si>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</si>
  <si>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</si>
  <si>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</si>
  <si>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</si>
  <si>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</si>
  <si>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</si>
  <si>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</si>
  <si>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</si>
  <si>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</si>
  <si>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</si>
  <si>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</si>
  <si>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</si>
  <si>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</si>
  <si>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</si>
  <si>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</si>
  <si>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</si>
  <si>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</si>
  <si>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</si>
  <si>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</si>
  <si>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</si>
  <si>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</si>
  <si>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</si>
  <si>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</si>
  <si>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</si>
  <si>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</si>
  <si>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</si>
  <si>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</si>
  <si>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</si>
  <si>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</si>
  <si>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</si>
  <si>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</si>
  <si>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</si>
  <si>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</si>
  <si>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</si>
  <si>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</si>
  <si>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</si>
  <si>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</si>
  <si>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</si>
  <si>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</si>
  <si>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</si>
  <si>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</si>
  <si>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</si>
  <si>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</si>
  <si>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</si>
  <si>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</si>
  <si>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</si>
  <si>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</si>
  <si>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</si>
  <si>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</si>
  <si>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</si>
  <si>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</si>
  <si>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</si>
  <si>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</si>
  <si>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</si>
  <si>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</si>
  <si>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</si>
  <si>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</si>
  <si>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</si>
  <si>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</si>
  <si>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</si>
  <si>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</si>
  <si>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</si>
  <si>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</si>
  <si>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</si>
  <si>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</si>
  <si>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</si>
  <si>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</si>
  <si>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</si>
  <si>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</si>
  <si>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</si>
  <si>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</si>
  <si>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</si>
  <si>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</si>
  <si>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</si>
  <si>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</si>
  <si>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</si>
  <si>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</si>
  <si>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</si>
  <si>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</si>
  <si>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</si>
  <si>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</si>
  <si>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</si>
  <si>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</si>
  <si>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</si>
  <si>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</si>
  <si>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</si>
  <si>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</si>
  <si>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</si>
  <si>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</si>
  <si>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</si>
  <si>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</si>
  <si>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r>
      <rPr>
        <sz val="11"/>
        <color rgb="FF000000"/>
        <rFont val="Calibri"/>
      </rPr>
      <t>Success and Failure.</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</si>
  <si>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</si>
  <si>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</si>
  <si>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</si>
  <si>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</si>
  <si>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</si>
  <si>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</si>
  <si>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</si>
  <si>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</si>
  <si>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</si>
  <si>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</si>
  <si>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</si>
  <si>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</si>
  <si>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</si>
  <si>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</si>
  <si>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</si>
  <si>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</si>
  <si>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</si>
  <si>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</si>
  <si>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</si>
  <si>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</si>
  <si>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</si>
  <si>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</si>
  <si>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</si>
  <si>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</si>
  <si>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</si>
  <si>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</si>
  <si>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</si>
  <si>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</si>
  <si>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</si>
  <si>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</si>
  <si>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</si>
  <si>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</si>
  <si>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</si>
  <si>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</si>
  <si>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</si>
  <si>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</si>
  <si>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</si>
  <si>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</si>
  <si>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</si>
  <si>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</si>
  <si>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</si>
  <si>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</si>
  <si>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</si>
  <si>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</si>
  <si>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</si>
  <si>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</si>
  <si>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</si>
  <si>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</si>
  <si>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</si>
  <si>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</si>
  <si>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</si>
  <si>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</si>
  <si>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</si>
  <si>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</si>
  <si>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</si>
  <si>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</si>
  <si>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</si>
  <si>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</si>
  <si>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HKLM\SYSTEM\CurrentControlSet\Services\mrxsmb10:Start</t>
    </r>
    <r>
      <rPr>
        <sz val="11"/>
        <color rgb="FF006096"/>
        <rFont val="Roboto Condensed"/>
      </rPr>
      <t xml:space="preserve">
</t>
    </r>
  </si>
  <si>
    <r>
      <rPr>
        <sz val="11"/>
        <color rgb="FF000000"/>
        <rFont val="Calibri"/>
      </rPr>
      <t>Windows 7 and Windows 8.0: Enabled: Manual start.</t>
    </r>
    <r>
      <rPr>
        <sz val="11"/>
        <color rgb="FF000000"/>
        <rFont val="Calibri"/>
      </rPr>
      <t xml:space="preserve">
</t>
    </r>
    <r>
      <rPr>
        <sz val="11"/>
        <color rgb="FF000000"/>
        <rFont val="Calibri"/>
      </rPr>
      <t>Windows 8.1 and Windows 10 (up to R1703): Enabled: Automatic start.</t>
    </r>
    <r>
      <rPr>
        <sz val="11"/>
        <color rgb="FF000000"/>
        <rFont val="Calibri"/>
      </rPr>
      <t xml:space="preserve">
</t>
    </r>
    <r>
      <rPr>
        <sz val="11"/>
        <color rgb="FF000000"/>
        <rFont val="Calibri"/>
      </rPr>
      <t>Windows 10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</si>
  <si>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</si>
  <si>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</si>
  <si>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</si>
  <si>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</si>
  <si>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</si>
  <si>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10 R1703 and older: Enabled.</t>
    </r>
    <r>
      <rPr>
        <sz val="11"/>
        <color rgb="FF000000"/>
        <rFont val="Calibri"/>
      </rPr>
      <t xml:space="preserve">
</t>
    </r>
    <r>
      <rPr>
        <sz val="11"/>
        <color rgb="FF000000"/>
        <rFont val="Calibri"/>
      </rPr>
      <t>Windows 10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</si>
  <si>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</si>
  <si>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</si>
  <si>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</si>
  <si>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</si>
  <si>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</si>
  <si>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</si>
  <si>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</si>
  <si>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</si>
  <si>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</si>
  <si>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</si>
  <si>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</si>
  <si>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</si>
  <si>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</si>
  <si>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</si>
  <si>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</si>
  <si>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</si>
  <si>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</si>
  <si>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</si>
  <si>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</si>
  <si>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</si>
  <si>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</si>
  <si>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18.4.7</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</si>
  <si>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</si>
  <si>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</si>
  <si>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</si>
  <si>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Windows 8.1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</si>
  <si>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</si>
  <si>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Windows 8.0 and older: Enabled. (Lsass.exe retains a copy of the user's plaintext password in memory, where it is at risk of theft.)</t>
    </r>
    <r>
      <rPr>
        <sz val="11"/>
        <color rgb="FF000000"/>
        <rFont val="Calibri"/>
      </rPr>
      <t xml:space="preserve">
</t>
    </r>
    <r>
      <rPr>
        <sz val="11"/>
        <color rgb="FF000000"/>
        <rFont val="Calibri"/>
      </rPr>
      <t>On Windows 8.1 or newer: Disabled. (Lsass.exe does not retain a copy of the user's plaintext password in memory.)</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</si>
  <si>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</si>
  <si>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</si>
  <si>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</si>
  <si>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</si>
  <si>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</si>
  <si>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</si>
  <si>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</si>
  <si>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</si>
  <si>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</si>
  <si>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</si>
  <si>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</si>
  <si>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</si>
  <si>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</si>
  <si>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</si>
  <si>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</si>
  <si>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</si>
  <si>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</si>
  <si>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</si>
  <si>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</si>
  <si>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</si>
  <si>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</si>
  <si>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Templates\MSS (Legacy)\MSS:(DisableSavePassword) Prevent the dial-up password from being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</si>
  <si>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When you dial a phonebook or VPN entry in Dial-Up Networking, you can use the "Save Password" option so that your Dial-Up Networking password is cached and you will not need to enter it on successive dial attempts. For security, administrators may want to prevent users from caching passwords.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</si>
  <si>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automatically store their logon credentials for dial-up and VPN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</si>
  <si>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HKLM\SYSTEM\CurrentControlSet\Services\RasMan\Parameters:DisableSavePassword</t>
    </r>
    <r>
      <rPr>
        <sz val="11"/>
        <color rgb="FF006096"/>
        <rFont val="Roboto Condensed"/>
      </rPr>
      <t xml:space="preserve">
</t>
    </r>
  </si>
  <si>
    <r>
      <rPr>
        <sz val="11"/>
        <color rgb="FF000000"/>
        <rFont val="Calibri"/>
      </rPr>
      <t>Disabled. (Saving of dial-up and VPN passwords is allowed.)</t>
    </r>
  </si>
  <si>
    <t>18.5.5</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</si>
  <si>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</si>
  <si>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</si>
  <si>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</si>
  <si>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</si>
  <si>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</si>
  <si>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</si>
  <si>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18.5.6</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</si>
  <si>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</si>
  <si>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</si>
  <si>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</si>
  <si>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</si>
  <si>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HKLM\SYSTEM\CurrentControlSet\Services\Tcpip\Parameters:KeepAliveTime</t>
    </r>
    <r>
      <rPr>
        <sz val="11"/>
        <color rgb="FF006096"/>
        <rFont val="Roboto Condensed"/>
      </rPr>
      <t xml:space="preserve">
</t>
    </r>
  </si>
  <si>
    <r>
      <rPr>
        <sz val="11"/>
        <color rgb="FF000000"/>
        <rFont val="Calibri"/>
      </rPr>
      <t>7,200,000 milliseconds or 120 minutes.</t>
    </r>
  </si>
  <si>
    <t>18.5.7</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</si>
  <si>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</si>
  <si>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</si>
  <si>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</si>
  <si>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</si>
  <si>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18.5.8</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</si>
  <si>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</si>
  <si>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</si>
  <si>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</si>
  <si>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</si>
  <si>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</si>
  <si>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</si>
  <si>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18.5.9</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</si>
  <si>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</si>
  <si>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</si>
  <si>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 xml:space="preserve">When enabled, the registry value is set to </t>
    </r>
    <r>
      <rPr>
        <b/>
        <sz val="11"/>
        <color rgb="FF000000"/>
        <rFont val="Calibri"/>
      </rPr>
      <t>1</t>
    </r>
    <r>
      <rPr>
        <sz val="11"/>
        <color rgb="FF000000"/>
        <rFont val="Calibri"/>
      </rPr>
      <t xml:space="preserve">. With a setting of </t>
    </r>
    <r>
      <rPr>
        <b/>
        <sz val="11"/>
        <color rgb="FF000000"/>
        <rFont val="Calibri"/>
      </rPr>
      <t>1</t>
    </r>
    <r>
      <rPr>
        <sz val="11"/>
        <color rgb="FF000000"/>
        <rFont val="Calibri"/>
      </rPr>
      <t>,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</si>
  <si>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</si>
  <si>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18.5.10</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</si>
  <si>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</si>
  <si>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</si>
  <si>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</si>
  <si>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</si>
  <si>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HKLM\SYSTEM\CurrentControlSet\Services\TCPIP6\Parameters:TcpMaxDataRetransmissions</t>
    </r>
    <r>
      <rPr>
        <sz val="11"/>
        <color rgb="FF006096"/>
        <rFont val="Roboto Condensed"/>
      </rPr>
      <t xml:space="preserve">
</t>
    </r>
  </si>
  <si>
    <r>
      <rPr>
        <sz val="11"/>
        <color rgb="FF000000"/>
        <rFont val="Calibri"/>
      </rPr>
      <t>5 times.</t>
    </r>
  </si>
  <si>
    <t>18.5.11</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</si>
  <si>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</si>
  <si>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</si>
  <si>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HKLM\SYSTEM\CurrentControlSet\Services\Tcpip\Parameters:TcpMaxDataRetransmissions</t>
    </r>
    <r>
      <rPr>
        <sz val="11"/>
        <color rgb="FF006096"/>
        <rFont val="Roboto Condensed"/>
      </rPr>
      <t xml:space="preserve">
</t>
    </r>
  </si>
  <si>
    <t>18.5.12</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</si>
  <si>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</si>
  <si>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</si>
  <si>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</si>
  <si>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</si>
  <si>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HKLM\SYSTEM\CurrentControlSet\Services\Eventlog\Security:WarningLevel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</si>
  <si>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</si>
  <si>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</si>
  <si>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</si>
  <si>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</si>
  <si>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</si>
  <si>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</si>
  <si>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</si>
  <si>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</si>
  <si>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</si>
  <si>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</si>
  <si>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</si>
  <si>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</si>
  <si>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</si>
  <si>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</si>
  <si>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</si>
  <si>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</si>
  <si>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</si>
  <si>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</si>
  <si>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</si>
  <si>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</si>
  <si>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</si>
  <si>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</si>
  <si>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</si>
  <si>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</si>
  <si>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</si>
  <si>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</si>
  <si>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</si>
  <si>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</si>
  <si>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</si>
  <si>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</si>
  <si>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</si>
  <si>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</si>
  <si>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</si>
  <si>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</si>
  <si>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</si>
  <si>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</si>
  <si>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Server</t>
  </si>
  <si>
    <t>18.6.7.1</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</si>
  <si>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</si>
  <si>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client does not support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</si>
  <si>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server will log events when the SMB client doesn't support encryption.</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Logs\Microsoft\Windows\SMBClient\Audit</t>
    </r>
    <r>
      <rPr>
        <sz val="11"/>
        <color rgb="FF000000"/>
        <rFont val="Calibri"/>
      </rPr>
      <t xml:space="preserve">, with Event ID </t>
    </r>
    <r>
      <rPr>
        <b/>
        <sz val="11"/>
        <color rgb="FF000000"/>
        <rFont val="Calibri"/>
      </rPr>
      <t>31998</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</si>
  <si>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SMB traffic that is unencrypted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</si>
  <si>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HKLM\SOFTWARE\Policies\Microsoft\Windows\LanmanServer:AuditClientDoesNotSupportEncryption</t>
    </r>
    <r>
      <rPr>
        <sz val="11"/>
        <color rgb="FF006096"/>
        <rFont val="Roboto Condensed"/>
      </rPr>
      <t xml:space="preserve">
</t>
    </r>
  </si>
  <si>
    <r>
      <rPr>
        <sz val="11"/>
        <color rgb="FF000000"/>
        <rFont val="Calibri"/>
      </rPr>
      <t>Disabled. (The SMB server will not log the event.)</t>
    </r>
  </si>
  <si>
    <t>18.6.7.2</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</si>
  <si>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</si>
  <si>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client does not support signing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</si>
  <si>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server will log events when the SMB client doesn't support signing.</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Logs\Microsoft\Windows\SMBClient\Audit</t>
    </r>
    <r>
      <rPr>
        <sz val="11"/>
        <color rgb="FF000000"/>
        <rFont val="Calibri"/>
      </rPr>
      <t xml:space="preserve">, with Event ID </t>
    </r>
    <r>
      <rPr>
        <b/>
        <sz val="11"/>
        <color rgb="FF000000"/>
        <rFont val="Calibri"/>
      </rPr>
      <t>31999</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</si>
  <si>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SMB traffic that is unsigned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</si>
  <si>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HKLM\SOFTWARE\Policies\Microsoft\Windows\LanmanServer:AuditClientDoesNotSupportSigning</t>
    </r>
    <r>
      <rPr>
        <sz val="11"/>
        <color rgb="FF006096"/>
        <rFont val="Roboto Condensed"/>
      </rPr>
      <t xml:space="preserve">
</t>
    </r>
  </si>
  <si>
    <t>18.6.7.3</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</si>
  <si>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</si>
  <si>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insecure guest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</si>
  <si>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determines whether the Server Message Block (SMB) server will log events when the client is logged on as guest account.</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 Logs\Microsoft\Windows\SMBServer\Security</t>
    </r>
    <r>
      <rPr>
        <sz val="11"/>
        <color rgb="FF000000"/>
        <rFont val="Calibri"/>
      </rPr>
      <t xml:space="preserve">, with Event IDs </t>
    </r>
    <r>
      <rPr>
        <b/>
        <sz val="11"/>
        <color rgb="FF000000"/>
        <rFont val="Calibri"/>
      </rPr>
      <t>3023</t>
    </r>
    <r>
      <rPr>
        <sz val="11"/>
        <color rgb="FF000000"/>
        <rFont val="Calibri"/>
      </rPr>
      <t xml:space="preserve">, </t>
    </r>
    <r>
      <rPr>
        <b/>
        <sz val="11"/>
        <color rgb="FF000000"/>
        <rFont val="Calibri"/>
      </rPr>
      <t>31017</t>
    </r>
    <r>
      <rPr>
        <sz val="11"/>
        <color rgb="FF000000"/>
        <rFont val="Calibri"/>
      </rPr>
      <t xml:space="preserve">, </t>
    </r>
    <r>
      <rPr>
        <b/>
        <sz val="11"/>
        <color rgb="FF000000"/>
        <rFont val="Calibri"/>
      </rPr>
      <t>31018</t>
    </r>
    <r>
      <rPr>
        <sz val="11"/>
        <color rgb="FF000000"/>
        <rFont val="Calibri"/>
      </rPr>
      <t xml:space="preserve">, and </t>
    </r>
    <r>
      <rPr>
        <b/>
        <sz val="11"/>
        <color rgb="FF000000"/>
        <rFont val="Calibri"/>
      </rPr>
      <t>31022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</si>
  <si>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insecure guest logons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</si>
  <si>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HKLM\SOFTWARE\Policies\Microsoft\Windows\LanmanServer:AuditInsecureGuestLogon</t>
    </r>
    <r>
      <rPr>
        <sz val="11"/>
        <color rgb="FF006096"/>
        <rFont val="Roboto Condensed"/>
      </rPr>
      <t xml:space="preserve">
</t>
    </r>
  </si>
  <si>
    <t>18.6.7.4</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</si>
  <si>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</si>
  <si>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Server\Enable authentication rate limiter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</si>
  <si>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configures the Server Message Block (SMB) server authentication rate limiter. The authentication rate limiter is a feature of SMB that is designed to address brute force attacks.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should be used in conjunction with the setting </t>
    </r>
    <r>
      <rPr>
        <i/>
        <sz val="11"/>
        <color rgb="FF000000"/>
        <rFont val="Calibri"/>
      </rPr>
      <t>Set authentication rate limiter delay (milliseconds)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</si>
  <si>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HKLM\SOFTWARE\Policies\Microsoft\Windows\LanmanServer:EnableAuthRateLimiter</t>
    </r>
    <r>
      <rPr>
        <sz val="11"/>
        <color rgb="FF006096"/>
        <rFont val="Roboto Condensed"/>
      </rPr>
      <t xml:space="preserve">
</t>
    </r>
  </si>
  <si>
    <r>
      <rPr>
        <sz val="11"/>
        <color rgb="FF000000"/>
        <rFont val="Calibri"/>
      </rPr>
      <t>Enabled. (2 seconds.)</t>
    </r>
  </si>
  <si>
    <t>18.6.7.5</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</si>
  <si>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</si>
  <si>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Server\Enable remote mailslots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is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</si>
  <si>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whether the SMB server will use remote mailslots over the computer browser service. The remote mailslots protocol is an old, simple, unreliable, and insecure inter-process communication method.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</si>
  <si>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the remote mailslots feature was in operation, it will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</si>
  <si>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HKLM\SOFTWARE\Policies\Microsoft\Windows\Bowser:EnableMailslots</t>
    </r>
    <r>
      <rPr>
        <sz val="11"/>
        <color rgb="FF006096"/>
        <rFont val="Roboto Condensed"/>
      </rPr>
      <t xml:space="preserve">
</t>
    </r>
  </si>
  <si>
    <r>
      <rPr>
        <sz val="11"/>
        <color rgb="FF000000"/>
        <rFont val="Calibri"/>
      </rPr>
      <t>Enabled. (The computer browser may still be working with remote mailslots enabled.)</t>
    </r>
  </si>
  <si>
    <t>18.6.7.6</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</si>
  <si>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</si>
  <si>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Server\Mandate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</si>
  <si>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the minimum version of Server Message Block (SMB) protocol that can be used on the system.</t>
    </r>
    <r>
      <rPr>
        <sz val="11"/>
        <color rgb="FF000000"/>
        <rFont val="Calibri"/>
      </rPr>
      <t xml:space="preserve">
</t>
    </r>
    <r>
      <rPr>
        <sz val="11"/>
        <color rgb="FF000000"/>
        <rFont val="Calibri"/>
      </rPr>
      <t xml:space="preserve">The recommended state for this setting is: </t>
    </r>
    <r>
      <rPr>
        <b/>
        <sz val="11"/>
        <color rgb="FF000000"/>
        <rFont val="Calibri"/>
      </rPr>
      <t>Enabled: 3.1.1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group policy setting does not prevent the use of SMBv1 if it is installed and enabled on the system. If the following recommendations are configured as prescribed in this benchmark, SMBv1 will be disabled on the system: </t>
    </r>
    <r>
      <rPr>
        <i/>
        <sz val="11"/>
        <color rgb="FF000000"/>
        <rFont val="Calibri"/>
      </rPr>
      <t>Configure SMB v1 client driver</t>
    </r>
    <r>
      <rPr>
        <sz val="11"/>
        <color rgb="FF000000"/>
        <rFont val="Calibri"/>
      </rPr>
      <t xml:space="preserve"> and </t>
    </r>
    <r>
      <rPr>
        <i/>
        <sz val="11"/>
        <color rgb="FF000000"/>
        <rFont val="Calibri"/>
      </rPr>
      <t>Configure SMB v1 server</t>
    </r>
    <r>
      <rPr>
        <sz val="11"/>
        <color rgb="FF000000"/>
        <rFont val="Calibri"/>
      </rPr>
      <t>.</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</si>
  <si>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prevent third-party clients that do not support SMB v3.1.1 from connecting.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</si>
  <si>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HKLM\SOFTWARE\Policies\Microsoft\Windows\LanmanServer:MinSmb2Dialect</t>
    </r>
    <r>
      <rPr>
        <sz val="11"/>
        <color rgb="FF006096"/>
        <rFont val="Roboto Condensed"/>
      </rPr>
      <t xml:space="preserve">
</t>
    </r>
  </si>
  <si>
    <r>
      <rPr>
        <sz val="11"/>
        <color rgb="FF000000"/>
        <rFont val="Calibri"/>
      </rPr>
      <t>Disabled. (SMB v2.0 or higher are enabled by default.)</t>
    </r>
  </si>
  <si>
    <t>18.6.7.7</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</si>
  <si>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</si>
  <si>
    <r>
      <rPr>
        <sz val="11"/>
        <color rgb="FF000000"/>
        <rFont val="Calibri"/>
      </rPr>
      <t xml:space="preserve">Set the following UI path to </t>
    </r>
    <r>
      <rPr>
        <b/>
        <sz val="11"/>
        <color rgb="FF000000"/>
        <rFont val="Calibri"/>
      </rPr>
      <t>Enabled: 2000</t>
    </r>
    <r>
      <rPr>
        <sz val="11"/>
        <color rgb="FF000000"/>
        <rFont val="Calibri"/>
      </rPr>
      <t xml:space="preserve"> or more:</t>
    </r>
    <r>
      <rPr>
        <sz val="11"/>
        <color rgb="FF000000"/>
        <rFont val="Calibri"/>
      </rPr>
      <t xml:space="preserve">
</t>
    </r>
    <r>
      <rPr>
        <sz val="11"/>
        <color rgb="FF006096"/>
        <rFont val="Roboto Condensed"/>
      </rPr>
      <t>Computer Configuration\Policies\Administrative Templates\Network\Lanman Server\Set authentication rate limiter delay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</si>
  <si>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configures the SMB server invalid authentication delay value in milliseconds.</t>
    </r>
    <r>
      <rPr>
        <sz val="11"/>
        <color rgb="FF000000"/>
        <rFont val="Calibri"/>
      </rPr>
      <t xml:space="preserve">
</t>
    </r>
    <r>
      <rPr>
        <sz val="11"/>
        <color rgb="FF000000"/>
        <rFont val="Calibri"/>
      </rPr>
      <t xml:space="preserve">The recommended state for this setting is: </t>
    </r>
    <r>
      <rPr>
        <b/>
        <sz val="11"/>
        <color rgb="FF000000"/>
        <rFont val="Calibri"/>
      </rPr>
      <t>Enabled: 2000</t>
    </r>
    <r>
      <rPr>
        <sz val="11"/>
        <color rgb="FF000000"/>
        <rFont val="Calibri"/>
      </rPr>
      <t xml:space="preserve"> or more.</t>
    </r>
    <r>
      <rPr>
        <sz val="11"/>
        <color rgb="FF000000"/>
        <rFont val="Calibri"/>
      </rPr>
      <t xml:space="preserve">
</t>
    </r>
    <r>
      <rPr>
        <b/>
        <sz val="11"/>
        <color rgb="FF000000"/>
        <rFont val="Calibri"/>
      </rPr>
      <t>Note:</t>
    </r>
    <r>
      <rPr>
        <sz val="11"/>
        <color rgb="FF000000"/>
        <rFont val="Calibri"/>
      </rPr>
      <t xml:space="preserve"> This setting should be used in conjunction with the setting </t>
    </r>
    <r>
      <rPr>
        <i/>
        <sz val="11"/>
        <color rgb="FF000000"/>
        <rFont val="Calibri"/>
      </rPr>
      <t>Enable authentication rate limiter</t>
    </r>
    <r>
      <rPr>
        <sz val="11"/>
        <color rgb="FF000000"/>
        <rFont val="Calibri"/>
      </rPr>
      <t>.</t>
    </r>
  </si>
  <si>
    <r>
      <rPr>
        <sz val="11"/>
        <color rgb="FF000000"/>
        <rFont val="Calibri"/>
      </rPr>
      <t>None - 2,000 milliseconds (2 seconds)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</si>
  <si>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2000</t>
    </r>
    <r>
      <rPr>
        <sz val="11"/>
        <color rgb="FF000000"/>
        <rFont val="Calibri"/>
      </rPr>
      <t xml:space="preserve"> or more.</t>
    </r>
    <r>
      <rPr>
        <sz val="11"/>
        <color rgb="FF000000"/>
        <rFont val="Calibri"/>
      </rPr>
      <t xml:space="preserve">
</t>
    </r>
    <r>
      <rPr>
        <sz val="11"/>
        <color rgb="FF006096"/>
        <rFont val="Roboto Condensed"/>
      </rPr>
      <t>HKLM\SOFTWARE\Policies\Microsoft\Windows\LanmanServer:InvalidAuthenticationDelayTimeInMs</t>
    </r>
    <r>
      <rPr>
        <sz val="11"/>
        <color rgb="FF006096"/>
        <rFont val="Roboto Condensed"/>
      </rPr>
      <t xml:space="preserve">
</t>
    </r>
  </si>
  <si>
    <r>
      <rPr>
        <sz val="11"/>
        <color rgb="FF000000"/>
        <rFont val="Calibri"/>
      </rPr>
      <t>Enabled. (2 seconds)</t>
    </r>
  </si>
  <si>
    <t>Lanman Workstation</t>
  </si>
  <si>
    <t>18.6.8.1</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</si>
  <si>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insecure guest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</si>
  <si>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determines whether the Server Message Block (SMB) client will log events when the client is logged on as guest account.</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 Logs\Microsoft\Windows\SMBClient\Security</t>
    </r>
    <r>
      <rPr>
        <sz val="11"/>
        <color rgb="FF000000"/>
        <rFont val="Calibri"/>
      </rPr>
      <t xml:space="preserve">, with Event IDs </t>
    </r>
    <r>
      <rPr>
        <b/>
        <sz val="11"/>
        <color rgb="FF000000"/>
        <rFont val="Calibri"/>
      </rPr>
      <t>3023</t>
    </r>
    <r>
      <rPr>
        <sz val="11"/>
        <color rgb="FF000000"/>
        <rFont val="Calibri"/>
      </rPr>
      <t xml:space="preserve">, </t>
    </r>
    <r>
      <rPr>
        <b/>
        <sz val="11"/>
        <color rgb="FF000000"/>
        <rFont val="Calibri"/>
      </rPr>
      <t>31017</t>
    </r>
    <r>
      <rPr>
        <sz val="11"/>
        <color rgb="FF000000"/>
        <rFont val="Calibri"/>
      </rPr>
      <t xml:space="preserve">, </t>
    </r>
    <r>
      <rPr>
        <b/>
        <sz val="11"/>
        <color rgb="FF000000"/>
        <rFont val="Calibri"/>
      </rPr>
      <t>31018</t>
    </r>
    <r>
      <rPr>
        <sz val="11"/>
        <color rgb="FF000000"/>
        <rFont val="Calibri"/>
      </rPr>
      <t xml:space="preserve">, and </t>
    </r>
    <r>
      <rPr>
        <b/>
        <sz val="11"/>
        <color rgb="FF000000"/>
        <rFont val="Calibri"/>
      </rPr>
      <t>31022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</si>
  <si>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HKLM\SOFTWARE\Policies\Microsoft\Windows\LanmanWorkstation:AuditInsecureGuestLogon</t>
    </r>
    <r>
      <rPr>
        <sz val="11"/>
        <color rgb="FF006096"/>
        <rFont val="Roboto Condensed"/>
      </rPr>
      <t xml:space="preserve">
</t>
    </r>
  </si>
  <si>
    <r>
      <rPr>
        <sz val="11"/>
        <color rgb="FF000000"/>
        <rFont val="Calibri"/>
      </rPr>
      <t>Disabled. (The SMB client will not log the event.)</t>
    </r>
  </si>
  <si>
    <t>18.6.8.2</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</si>
  <si>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</si>
  <si>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server does not support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</si>
  <si>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client will log events when the SMB server doesn't support encryption.</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Logs\Microsoft\Windows\SMBServer\Audit</t>
    </r>
    <r>
      <rPr>
        <sz val="11"/>
        <color rgb="FF000000"/>
        <rFont val="Calibri"/>
      </rPr>
      <t xml:space="preserve">, with Event ID </t>
    </r>
    <r>
      <rPr>
        <b/>
        <sz val="11"/>
        <color rgb="FF000000"/>
        <rFont val="Calibri"/>
      </rPr>
      <t>3021</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</si>
  <si>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HKLM\SOFTWARE\Policies\Microsoft\Windows\LanmanWorkstation:AuditServerDoesNotSupportEncryption</t>
    </r>
    <r>
      <rPr>
        <sz val="11"/>
        <color rgb="FF006096"/>
        <rFont val="Roboto Condensed"/>
      </rPr>
      <t xml:space="preserve">
</t>
    </r>
  </si>
  <si>
    <t>18.6.8.3</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</si>
  <si>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</si>
  <si>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server does not support signing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</si>
  <si>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client will log events when the SMB server doesn't support signing.</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Logs\Microsoft\Windows\SMBServer\Audit</t>
    </r>
    <r>
      <rPr>
        <sz val="11"/>
        <color rgb="FF000000"/>
        <rFont val="Calibri"/>
      </rPr>
      <t xml:space="preserve">, with Event ID </t>
    </r>
    <r>
      <rPr>
        <b/>
        <sz val="11"/>
        <color rgb="FF000000"/>
        <rFont val="Calibri"/>
      </rPr>
      <t>3022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</si>
  <si>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HKLM\SOFTWARE\Policies\Microsoft\Windows\LanmanWorkstation:AuditServerDoesNotSupportSigning</t>
    </r>
    <r>
      <rPr>
        <sz val="11"/>
        <color rgb="FF006096"/>
        <rFont val="Roboto Condensed"/>
      </rPr>
      <t xml:space="preserve">
</t>
    </r>
  </si>
  <si>
    <t>18.6.8.4</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</si>
  <si>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</si>
  <si>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</si>
  <si>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</si>
  <si>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10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</si>
  <si>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</si>
  <si>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Windows 10 R1703 or older: Enabled. (The SMB client will allow insecure guest logons.)</t>
    </r>
    <r>
      <rPr>
        <sz val="11"/>
        <color rgb="FF000000"/>
        <rFont val="Calibri"/>
      </rPr>
      <t xml:space="preserve">
</t>
    </r>
    <r>
      <rPr>
        <sz val="11"/>
        <color rgb="FF000000"/>
        <rFont val="Calibri"/>
      </rPr>
      <t>Windows 10 R1709 or newer: Disabled. (The SMB client will reject insecure guest logons.)</t>
    </r>
  </si>
  <si>
    <t>18.6.8.5</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</si>
  <si>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Workstation\Enable remote mailslots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is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</si>
  <si>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settings controls whether the SMB client will use remote mailslots over Multiple UNC Provider (MUP). The remote mailslots protocol is an old, simple, unreliable, and insecure inter-process communication method.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</si>
  <si>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HKLM\SOFTWARE\Policies\Microsoft\Windows\NetworkProvider:EnableMailslots</t>
    </r>
    <r>
      <rPr>
        <sz val="11"/>
        <color rgb="FF006096"/>
        <rFont val="Roboto Condensed"/>
      </rPr>
      <t xml:space="preserve">
</t>
    </r>
  </si>
  <si>
    <r>
      <rPr>
        <sz val="11"/>
        <color rgb="FF000000"/>
        <rFont val="Calibri"/>
      </rPr>
      <t>Enabled. (Remote mailslots may be allowed through MUP.)</t>
    </r>
  </si>
  <si>
    <t>18.6.8.6</t>
  </si>
  <si>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</si>
  <si>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affect connecting to third-party devices and appliances that do not support SMB v3.1.1.</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</si>
  <si>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HKLM\SOFTWARE\Policies\Microsoft\Windows\LanmanWorkstation:MinSmb2Dialect</t>
    </r>
    <r>
      <rPr>
        <sz val="11"/>
        <color rgb="FF006096"/>
        <rFont val="Roboto Condensed"/>
      </rPr>
      <t xml:space="preserve">
</t>
    </r>
  </si>
  <si>
    <t>18.6.8.7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</si>
  <si>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</si>
  <si>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Workstation\Require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</si>
  <si>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SMB client will require encryption.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The SMB server must support and have SMB encryption enabled (requires SMB v3.0 or later).</t>
    </r>
  </si>
  <si>
    <r>
      <rPr>
        <sz val="11"/>
        <color rgb="FF000000"/>
        <rFont val="Calibri"/>
      </rPr>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</si>
  <si>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HKLM\SOFTWARE\Policies\Microsoft\Windows\LanmanWorkstation:RequireEncryption</t>
    </r>
    <r>
      <rPr>
        <sz val="11"/>
        <color rgb="FF006096"/>
        <rFont val="Roboto Condensed"/>
      </rPr>
      <t xml:space="preserve">
</t>
    </r>
  </si>
  <si>
    <r>
      <rPr>
        <sz val="11"/>
        <color rgb="FF000000"/>
        <rFont val="Calibri"/>
      </rPr>
      <t>Disabled. (The SMB client will not require encryption. However, SMB encryption may still be required by the server.)</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</si>
  <si>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</si>
  <si>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</si>
  <si>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</si>
  <si>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</si>
  <si>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</si>
  <si>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Some real-time applications could have issues with short network disconnections. For more information visit: Network disconnection after configuring the LLTDIO and RSPNDR group policy objects - Windows Server | Microsoft Learn </t>
    </r>
    <r>
      <rPr>
        <sz val="11"/>
        <color rgb="FF0000FF"/>
        <rFont val="Calibri"/>
      </rPr>
      <t>(https://learn.microsoft.com/en-us/troubleshoot/windows-server/group-policy/network-disconnection-after-configuring-lltdio-rspndr-gpos)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</si>
  <si>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HKLM\SOFTWARE\Policies\Microsoft\Windows\LLTD:AllowLLTDIOOnDomain</t>
    </r>
    <r>
      <rPr>
        <sz val="11"/>
        <color rgb="FF006096"/>
        <rFont val="Roboto Condensed"/>
      </rPr>
      <t xml:space="preserve">
</t>
    </r>
    <r>
      <rPr>
        <sz val="11"/>
        <color rgb="FF006096"/>
        <rFont val="Roboto Condensed"/>
      </rPr>
      <t>HKLM\SOFTWARE\Policies\Microsoft\Windows\LLTD:AllowLLTDIOOnPublicNet</t>
    </r>
    <r>
      <rPr>
        <sz val="11"/>
        <color rgb="FF006096"/>
        <rFont val="Roboto Condensed"/>
      </rPr>
      <t xml:space="preserve">
</t>
    </r>
    <r>
      <rPr>
        <sz val="11"/>
        <color rgb="FF006096"/>
        <rFont val="Roboto Condensed"/>
      </rPr>
      <t>HKLM\SOFTWARE\Policies\Microsoft\Windows\LLTD:EnableLLTDIO</t>
    </r>
    <r>
      <rPr>
        <sz val="11"/>
        <color rgb="FF006096"/>
        <rFont val="Roboto Condensed"/>
      </rPr>
      <t xml:space="preserve">
</t>
    </r>
    <r>
      <rPr>
        <sz val="11"/>
        <color rgb="FF006096"/>
        <rFont val="Roboto Condensed"/>
      </rPr>
      <t>HKLM\SOFTWARE\Policies\Microsoft\Windows\LLTD:ProhibitLLTDIOOnPrivateNet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</si>
  <si>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</si>
  <si>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</si>
  <si>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</si>
  <si>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</si>
  <si>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</si>
  <si>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HKLM\SOFTWARE\Policies\Microsoft\Windows\LLTD:AllowRspndrOnDomain</t>
    </r>
    <r>
      <rPr>
        <sz val="11"/>
        <color rgb="FF006096"/>
        <rFont val="Roboto Condensed"/>
      </rPr>
      <t xml:space="preserve">
</t>
    </r>
    <r>
      <rPr>
        <sz val="11"/>
        <color rgb="FF006096"/>
        <rFont val="Roboto Condensed"/>
      </rPr>
      <t>HKLM\SOFTWARE\Policies\Microsoft\Windows\LLTD:AllowRspndrOnPublicNet</t>
    </r>
    <r>
      <rPr>
        <sz val="11"/>
        <color rgb="FF006096"/>
        <rFont val="Roboto Condensed"/>
      </rPr>
      <t xml:space="preserve">
</t>
    </r>
    <r>
      <rPr>
        <sz val="11"/>
        <color rgb="FF006096"/>
        <rFont val="Roboto Condensed"/>
      </rPr>
      <t>HKLM\SOFTWARE\Policies\Microsoft\Windows\LLTD:EnableRspndr</t>
    </r>
    <r>
      <rPr>
        <sz val="11"/>
        <color rgb="FF006096"/>
        <rFont val="Roboto Condensed"/>
      </rPr>
      <t xml:space="preserve">
</t>
    </r>
    <r>
      <rPr>
        <sz val="11"/>
        <color rgb="FF006096"/>
        <rFont val="Roboto Condensed"/>
      </rPr>
      <t>HKLM\SOFTWARE\Policies\Microsoft\Windows\LLTD:ProhibitRspndrOnPrivateNet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</si>
  <si>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</si>
  <si>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</si>
  <si>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</si>
  <si>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</si>
  <si>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</si>
  <si>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</si>
  <si>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</si>
  <si>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</si>
  <si>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</si>
  <si>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</si>
  <si>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</si>
  <si>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</si>
  <si>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</si>
  <si>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</si>
  <si>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</si>
  <si>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</si>
  <si>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</si>
  <si>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</si>
  <si>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</si>
  <si>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</si>
  <si>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is no longer available starting with Windows 11, version 24H2. If the environment is running version 24H2 or later, an exception to this recommendation will be required. This recommendation will be removed from the Benchmark in November 2026, after Windows 11 version 23H2 reaches end of life.</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</si>
  <si>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</si>
  <si>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</si>
  <si>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</si>
  <si>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</si>
  <si>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</si>
  <si>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</si>
  <si>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</si>
  <si>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</si>
  <si>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</si>
  <si>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</si>
  <si>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</si>
  <si>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</si>
  <si>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</si>
  <si>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</si>
  <si>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Universal Naming Convention (UNC) paths. UNC paths identify network resources using a specific notation. These names consist of three parts: a host device name, a share name, and an optional file path.</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</si>
  <si>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</si>
  <si>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HKLM\SOFTWARE\Policies\Microsoft\Windows\NetworkProvider\HardenedPaths:\\*\NETLOGON</t>
    </r>
    <r>
      <rPr>
        <sz val="11"/>
        <color rgb="FF006096"/>
        <rFont val="Roboto Condensed"/>
      </rPr>
      <t xml:space="preserve">
</t>
    </r>
    <r>
      <rPr>
        <sz val="11"/>
        <color rgb="FF006096"/>
        <rFont val="Roboto Condensed"/>
      </rPr>
      <t>HKLM\SOFTWARE\Policies\Microsoft\Windows\NetworkProvider\HardenedPaths:\\*\SYSVOL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</si>
  <si>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</si>
  <si>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</si>
  <si>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</si>
  <si>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</si>
  <si>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</si>
  <si>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</si>
  <si>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</si>
  <si>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</si>
  <si>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</si>
  <si>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</si>
  <si>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</si>
  <si>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</si>
  <si>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</si>
  <si>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</si>
  <si>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</si>
  <si>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HKLM\SOFTWARE\Policies\Microsoft\Windows\WCN\Registrars:EnableRegistrars</t>
    </r>
    <r>
      <rPr>
        <sz val="11"/>
        <color rgb="FF006096"/>
        <rFont val="Roboto Condensed"/>
      </rPr>
      <t xml:space="preserve">
</t>
    </r>
    <r>
      <rPr>
        <sz val="11"/>
        <color rgb="FF006096"/>
        <rFont val="Roboto Condensed"/>
      </rPr>
      <t>HKLM\SOFTWARE\Policies\Microsoft\Windows\WCN\Registrars:DisableUPnPRegistrar</t>
    </r>
    <r>
      <rPr>
        <sz val="11"/>
        <color rgb="FF006096"/>
        <rFont val="Roboto Condensed"/>
      </rPr>
      <t xml:space="preserve">
</t>
    </r>
    <r>
      <rPr>
        <sz val="11"/>
        <color rgb="FF006096"/>
        <rFont val="Roboto Condensed"/>
      </rPr>
      <t>HKLM\SOFTWARE\Policies\Microsoft\Windows\WCN\Registrars:DisableInBand802DOT11Registrar</t>
    </r>
    <r>
      <rPr>
        <sz val="11"/>
        <color rgb="FF006096"/>
        <rFont val="Roboto Condensed"/>
      </rPr>
      <t xml:space="preserve">
</t>
    </r>
    <r>
      <rPr>
        <sz val="11"/>
        <color rgb="FF006096"/>
        <rFont val="Roboto Condensed"/>
      </rPr>
      <t>HKLM\SOFTWARE\Policies\Microsoft\Windows\WCN\Registrars:DisableFlashConfigRegistrar</t>
    </r>
    <r>
      <rPr>
        <sz val="11"/>
        <color rgb="FF006096"/>
        <rFont val="Roboto Condensed"/>
      </rPr>
      <t xml:space="preserve">
</t>
    </r>
    <r>
      <rPr>
        <sz val="11"/>
        <color rgb="FF006096"/>
        <rFont val="Roboto Condensed"/>
      </rPr>
      <t>HKLM\SOFTWARE\Policies\Microsoft\Windows\WCN\Registrars:DisableWPDRegistrar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</si>
  <si>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</si>
  <si>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</si>
  <si>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</si>
  <si>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</si>
  <si>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</si>
  <si>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</si>
  <si>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</si>
  <si>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</si>
  <si>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</si>
  <si>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</si>
  <si>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</si>
  <si>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</si>
  <si>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</si>
  <si>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</si>
  <si>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</si>
  <si>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</si>
  <si>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</si>
  <si>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</si>
  <si>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</si>
  <si>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</si>
  <si>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</si>
  <si>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</si>
  <si>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</si>
  <si>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WLAN Settings</t>
  </si>
  <si>
    <t>18.6.23.2.1</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</si>
  <si>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</si>
  <si>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wlansvc.admx/adml</t>
    </r>
    <r>
      <rPr>
        <sz val="11"/>
        <color rgb="FF000000"/>
        <rFont val="Calibri"/>
      </rPr>
      <t xml:space="preserve"> that is included with the Microsoft Windows 10 Release 1511 Administrative Templates (or newer).</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</si>
  <si>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 "Connect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 "Connect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 "Enable paid services" enables Windows to temporarily connect to open hotspots to determine if paid services are 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features are also known by the name "</t>
    </r>
    <r>
      <rPr>
        <i/>
        <sz val="11"/>
        <color rgb="FF000000"/>
        <rFont val="Calibri"/>
      </rPr>
      <t>Wi-Fi Sense</t>
    </r>
    <r>
      <rPr>
        <sz val="11"/>
        <color rgb="FF000000"/>
        <rFont val="Calibri"/>
      </rPr>
      <t>".</t>
    </r>
  </si>
  <si>
    <r>
      <rPr>
        <i/>
        <sz val="11"/>
        <color rgb="FF000000"/>
        <rFont val="Calibri"/>
      </rPr>
      <t>Connect to suggested open hotspots</t>
    </r>
    <r>
      <rPr>
        <sz val="11"/>
        <color rgb="FF000000"/>
        <rFont val="Calibri"/>
      </rPr>
      <t xml:space="preserve">, </t>
    </r>
    <r>
      <rPr>
        <i/>
        <sz val="11"/>
        <color rgb="FF000000"/>
        <rFont val="Calibri"/>
      </rPr>
      <t>Connect to networks shared by my contacts</t>
    </r>
    <r>
      <rPr>
        <sz val="11"/>
        <color rgb="FF000000"/>
        <rFont val="Calibri"/>
      </rPr>
      <t xml:space="preserve">, and </t>
    </r>
    <r>
      <rPr>
        <i/>
        <sz val="11"/>
        <color rgb="FF000000"/>
        <rFont val="Calibri"/>
      </rPr>
      <t>Enable paid services</t>
    </r>
    <r>
      <rPr>
        <sz val="11"/>
        <color rgb="FF000000"/>
        <rFont val="Calibri"/>
      </rPr>
      <t xml:space="preserve"> will each be turned off and users on the device will be prevented from enabling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</si>
  <si>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HKLM\SOFTWARE\Microsoft\WcmSvc\wifinetworkmanager\config:AutoConnectAllowedOEM</t>
    </r>
    <r>
      <rPr>
        <sz val="11"/>
        <color rgb="FF006096"/>
        <rFont val="Roboto Condensed"/>
      </rPr>
      <t xml:space="preserve">
</t>
    </r>
  </si>
  <si>
    <r>
      <rPr>
        <sz val="11"/>
        <color rgb="FF000000"/>
        <rFont val="Calibri"/>
      </rPr>
      <t>Enabled. (Users can choose to enable or disable either "Connect to suggested open hotspots" or "Connect to networks shared by my contacts".)</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</si>
  <si>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</si>
  <si>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</si>
  <si>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</si>
  <si>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</si>
  <si>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</si>
  <si>
    <r>
      <rPr>
        <sz val="11"/>
        <color rgb="FF000000"/>
        <rFont val="Calibri"/>
      </rPr>
      <t xml:space="preserve">Provided that the Print Spooler service is not disabled, users will continue to be able to print </t>
    </r>
    <r>
      <rPr>
        <i/>
        <sz val="11"/>
        <color rgb="FF000000"/>
        <rFont val="Calibri"/>
      </rPr>
      <t>from their workstation</t>
    </r>
    <r>
      <rPr>
        <sz val="11"/>
        <color rgb="FF000000"/>
        <rFont val="Calibri"/>
      </rPr>
      <t>. However, the workstation's Print Spooler service will not accept client connections or allow users to share printers. Note that all printers that were already shared will continue to be shared.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</si>
  <si>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</si>
  <si>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</si>
  <si>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</si>
  <si>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</si>
  <si>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</si>
  <si>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</si>
  <si>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</si>
  <si>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</si>
  <si>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</si>
  <si>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</si>
  <si>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</si>
  <si>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</si>
  <si>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</si>
  <si>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</si>
  <si>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</si>
  <si>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</si>
  <si>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</si>
  <si>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</si>
  <si>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</si>
  <si>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</si>
  <si>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</si>
  <si>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</si>
  <si>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</si>
  <si>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</si>
  <si>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</si>
  <si>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</si>
  <si>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</si>
  <si>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</si>
  <si>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</si>
  <si>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</si>
  <si>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Configuring this setting to </t>
    </r>
    <r>
      <rPr>
        <b/>
        <sz val="11"/>
        <color rgb="FF000000"/>
        <rFont val="Calibri"/>
      </rPr>
      <t>Enabled: Kerberos</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</si>
  <si>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</si>
  <si>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</si>
  <si>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</si>
  <si>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</si>
  <si>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</si>
  <si>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</si>
  <si>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</si>
  <si>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</si>
  <si>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</si>
  <si>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</si>
  <si>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</si>
  <si>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</si>
  <si>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</si>
  <si>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</si>
  <si>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</si>
  <si>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</si>
  <si>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Windows protected print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</si>
  <si>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protected print is enabled on the system. Windows protected print uses the modern print platform and Windows protected print mode. Modern print is designed to work only with Mopria-certified printers. Mopria is a collection of printer manufacturers and software vendors that define standards for IPP printing and eSCL scanning.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Windows protected print will not prohibit administrators or users from installing third-party print drivers through an installation package provided by the print device manufacturer.</t>
    </r>
  </si>
  <si>
    <r>
      <rPr>
        <sz val="11"/>
        <color rgb="FF000000"/>
        <rFont val="Calibri"/>
      </rPr>
      <t>The use of use any printer which does not support Mopra will be prohibited. In addition, only Mopria-certified print drivers will continue to be deployed via Windows Update.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</si>
  <si>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NT\Printers\WPP:WindowsProtectedPrintGroupPolicyState</t>
    </r>
    <r>
      <rPr>
        <sz val="11"/>
        <color rgb="FF006096"/>
        <rFont val="Roboto Condensed"/>
      </rPr>
      <t xml:space="preserve">
</t>
    </r>
  </si>
  <si>
    <r>
      <rPr>
        <sz val="11"/>
        <color rgb="FF000000"/>
        <rFont val="Calibri"/>
      </rPr>
      <t>Disabled. (There are no restrictions on the print drivers that can be installed or print functionality.)</t>
    </r>
  </si>
  <si>
    <t>18.7.10</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</si>
  <si>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</si>
  <si>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</si>
  <si>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</si>
  <si>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</si>
  <si>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</si>
  <si>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18.7.11</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</si>
  <si>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</si>
  <si>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</si>
  <si>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</si>
  <si>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</si>
  <si>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</si>
  <si>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18.7.12</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</si>
  <si>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</si>
  <si>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</si>
  <si>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</si>
  <si>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</si>
  <si>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</si>
  <si>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18.7.13</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</si>
  <si>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</si>
  <si>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</si>
  <si>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</si>
  <si>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</si>
  <si>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</si>
  <si>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18.7.14</t>
  </si>
  <si>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</si>
  <si>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Templates\Printers\Require IPPS for IPP printers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</si>
  <si>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This policy setting determines whether communication with printers using the Microsoft Internet Printing Protocol (IPP) Class Driver uses IPPS. IPPS uses TLS for secure communication.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</si>
  <si>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IPP printers which use self-signed or locally issued certificates will be affected and may not function properly. Any attempts to install non-compliant IPP printers will fail and generate an event in the Application log.</t>
    </r>
    <r>
      <rPr>
        <sz val="11"/>
        <color rgb="FF000000"/>
        <rFont val="Calibri"/>
      </rPr>
      <t xml:space="preserve">
</t>
    </r>
    <r>
      <rPr>
        <b/>
        <sz val="11"/>
        <color rgb="FF000000"/>
        <rFont val="Calibri"/>
      </rPr>
      <t>Warning:</t>
    </r>
    <r>
      <rPr>
        <sz val="11"/>
        <color rgb="FF000000"/>
        <rFont val="Calibri"/>
      </rPr>
      <t xml:space="preserve"> It is recommended that all printers are assessed, and if they meet the requirements, then enable this policy.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</si>
  <si>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NT\Printers\IPP:RequireIpps</t>
    </r>
    <r>
      <rPr>
        <sz val="11"/>
        <color rgb="FF006096"/>
        <rFont val="Roboto Condensed"/>
      </rPr>
      <t xml:space="preserve">
</t>
    </r>
  </si>
  <si>
    <r>
      <rPr>
        <sz val="11"/>
        <color rgb="FF000000"/>
        <rFont val="Calibri"/>
      </rPr>
      <t>Disabled. (Allow the installation of IPP printers which do not support IPPS.)</t>
    </r>
  </si>
  <si>
    <t>18.7.15</t>
  </si>
  <si>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</si>
  <si>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invalid certificate authority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</si>
  <si>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This policy setting determines the TLS/SSL security policy (WINHTTP_OPTION_SECURITY_FLAGS) for printers using the Microsoft Internet Printing Protocol (IPP) Class Driver.</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</si>
  <si>
    <r>
      <rPr>
        <sz val="11"/>
        <color rgb="FF000000"/>
        <rFont val="Calibri"/>
      </rPr>
      <t>The system enforces certificate validation and blocks printing whenever certificate errors are detected.</t>
    </r>
    <r>
      <rPr>
        <sz val="11"/>
        <color rgb="FF000000"/>
        <rFont val="Calibri"/>
      </rPr>
      <t xml:space="preserve">
</t>
    </r>
    <r>
      <rPr>
        <b/>
        <sz val="11"/>
        <color rgb="FF000000"/>
        <rFont val="Calibri"/>
      </rPr>
      <t>Warning:</t>
    </r>
    <r>
      <rPr>
        <sz val="11"/>
        <color rgb="FF000000"/>
        <rFont val="Calibri"/>
      </rPr>
      <t xml:space="preserve"> It is recommended that all printers are assessed, and if they meet the requirements, then enable this policy.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</si>
  <si>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NT\Printers\IPP:SecurityFlagsBlockUnknownCA</t>
    </r>
    <r>
      <rPr>
        <sz val="11"/>
        <color rgb="FF006096"/>
        <rFont val="Roboto Condensed"/>
      </rPr>
      <t xml:space="preserve">
</t>
    </r>
  </si>
  <si>
    <r>
      <rPr>
        <sz val="11"/>
        <color rgb="FF000000"/>
        <rFont val="Calibri"/>
      </rPr>
      <t>Disabled. (Ignore invalid certificate authorities (unchecked).)</t>
    </r>
  </si>
  <si>
    <t>18.7.16</t>
  </si>
  <si>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</si>
  <si>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non-server certificates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</si>
  <si>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NT\Printers\IPP:SecurityFlagsBlockCertWrongUsage</t>
    </r>
    <r>
      <rPr>
        <sz val="11"/>
        <color rgb="FF006096"/>
        <rFont val="Roboto Condensed"/>
      </rPr>
      <t xml:space="preserve">
</t>
    </r>
  </si>
  <si>
    <r>
      <rPr>
        <sz val="11"/>
        <color rgb="FF000000"/>
        <rFont val="Calibri"/>
      </rPr>
      <t>Disabled. (Allow non-server certificates (unchecked).)</t>
    </r>
  </si>
  <si>
    <t>18.7.17</t>
  </si>
  <si>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</si>
  <si>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invalid certificate common 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</si>
  <si>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NT\Printers\IPP:SecurityFlagsBlockCertCNInvalid</t>
    </r>
    <r>
      <rPr>
        <sz val="11"/>
        <color rgb="FF006096"/>
        <rFont val="Roboto Condensed"/>
      </rPr>
      <t xml:space="preserve">
</t>
    </r>
  </si>
  <si>
    <r>
      <rPr>
        <sz val="11"/>
        <color rgb="FF000000"/>
        <rFont val="Calibri"/>
      </rPr>
      <t>Disabled. (Allow invalid certificate common name (unchecked).)</t>
    </r>
  </si>
  <si>
    <t>18.7.18</t>
  </si>
  <si>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</si>
  <si>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invalid certificate 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</si>
  <si>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NT\Printers\IPP:SecurityFlagsBlockCertDateInvalid</t>
    </r>
    <r>
      <rPr>
        <sz val="11"/>
        <color rgb="FF006096"/>
        <rFont val="Roboto Condensed"/>
      </rPr>
      <t xml:space="preserve">
</t>
    </r>
  </si>
  <si>
    <r>
      <rPr>
        <sz val="11"/>
        <color rgb="FF000000"/>
        <rFont val="Calibri"/>
      </rPr>
      <t>Disabled. (Allow invalid certificate date (unchecked).)</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</si>
  <si>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</si>
  <si>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</si>
  <si>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</si>
  <si>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Taskbar\Notifications\Turn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</si>
  <si>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</si>
  <si>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</si>
  <si>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</si>
  <si>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Start Menu and Taskbar</t>
  </si>
  <si>
    <t>18.8.2</t>
  </si>
  <si>
    <r>
      <rPr>
        <sz val="11"/>
        <rFont val="Calibri"/>
      </rPr>
      <t xml:space="preserve">Ensure </t>
    </r>
    <r>
      <rPr>
        <sz val="11"/>
        <color rgb="FF000000"/>
        <rFont val="Calibri"/>
      </rPr>
      <t>'</t>
    </r>
    <r>
      <rPr>
        <b/>
        <sz val="11"/>
        <color rgb="FF000000"/>
        <rFont val="Calibri"/>
      </rPr>
      <t>Remove Personalized Website Recommendations from the Recommended section in the Start Menu</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</si>
  <si>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Taskbar\Remove Personalized Website Recommendations from the Recommended section in the Start Menu</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StartMenu.admx/adml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</si>
  <si>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whether personalized website recommendations are shown in the in the Start Menu.</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</si>
  <si>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Personalized website recommendations will not be shown in the Start Menu.</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</si>
  <si>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HKLM\SOFTWARE\Policies\Microsoft\Windows\Explorer:HideRecommendedPersonalizedSites</t>
    </r>
    <r>
      <rPr>
        <sz val="11"/>
        <color rgb="FF006096"/>
        <rFont val="Roboto Condensed"/>
      </rPr>
      <t xml:space="preserve">
</t>
    </r>
  </si>
  <si>
    <r>
      <rPr>
        <sz val="11"/>
        <color rgb="FF000000"/>
        <rFont val="Calibri"/>
      </rPr>
      <t>Disabled. (Personalized website recommendations will be shown in the Start Menu.)</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</si>
  <si>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</si>
  <si>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</si>
  <si>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</si>
  <si>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</si>
  <si>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workstation OSes older than Windows 8.1. However, in February 2015 Microsoft added support for the feature to Windows 7 and Windows 8.0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</si>
  <si>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</si>
  <si>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</si>
  <si>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(Process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</si>
  <si>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</si>
  <si>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</si>
  <si>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</si>
  <si>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</si>
  <si>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</si>
  <si>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</si>
  <si>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</si>
  <si>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</si>
  <si>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</si>
  <si>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</si>
  <si>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</si>
  <si>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When using credential delegation, devices provide an exportable version of credentials to the remote host. This exposes users to the risk of credential theft from threat actors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</si>
  <si>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</si>
  <si>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</si>
  <si>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</si>
  <si>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</si>
  <si>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</si>
  <si>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</si>
  <si>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</si>
  <si>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r>
      <rPr>
        <sz val="11"/>
        <color rgb="FF000000"/>
        <rFont val="Calibri"/>
      </rPr>
      <t xml:space="preserve">
</t>
    </r>
    <r>
      <rPr>
        <b/>
        <sz val="11"/>
        <color rgb="FF000000"/>
        <rFont val="Calibri"/>
      </rPr>
      <t>Note #3:</t>
    </r>
    <r>
      <rPr>
        <sz val="11"/>
        <color rgb="FF000000"/>
        <rFont val="Calibri"/>
      </rPr>
      <t xml:space="preserve"> If the Level 2 recommendation to configure </t>
    </r>
    <r>
      <rPr>
        <i/>
        <sz val="11"/>
        <color rgb="FF000000"/>
        <rFont val="Calibri"/>
      </rPr>
      <t>Log on as a service</t>
    </r>
    <r>
      <rPr>
        <sz val="11"/>
        <color rgb="FF000000"/>
        <rFont val="Calibri"/>
      </rPr>
      <t xml:space="preserve"> (from Section 2.2) is implemented, the additional security principal </t>
    </r>
    <r>
      <rPr>
        <b/>
        <sz val="11"/>
        <color rgb="FF000000"/>
        <rFont val="Calibri"/>
      </rPr>
      <t>WDAGUtilityAccount</t>
    </r>
    <r>
      <rPr>
        <sz val="11"/>
        <color rgb="FF000000"/>
        <rFont val="Calibri"/>
      </rPr>
      <t xml:space="preserve"> must also be granted that User Right Assignment in order for Virtualization Based Security (in Microsoft Defender Application Guard) with the Next Generation Windows Security (NGWS) profile to function.</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</si>
  <si>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</si>
  <si>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</si>
  <si>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</si>
  <si>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</si>
  <si>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</si>
  <si>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</si>
  <si>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</si>
  <si>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</si>
  <si>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</si>
  <si>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</si>
  <si>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</si>
  <si>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</si>
  <si>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</si>
  <si>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</si>
  <si>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</si>
  <si>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</si>
  <si>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</si>
  <si>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</si>
  <si>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</si>
  <si>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</si>
  <si>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</si>
  <si>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</si>
  <si>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</si>
  <si>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</si>
  <si>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</si>
  <si>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</si>
  <si>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</si>
  <si>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</si>
  <si>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</si>
  <si>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</si>
  <si>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</si>
  <si>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</si>
  <si>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18.9.5.7</t>
  </si>
  <si>
    <r>
      <rPr>
        <sz val="11"/>
        <rFont val="Calibri"/>
      </rPr>
      <t xml:space="preserve">Ensure </t>
    </r>
    <r>
      <rPr>
        <sz val="11"/>
        <color rgb="FF000000"/>
        <rFont val="Calibri"/>
      </rPr>
      <t>'</t>
    </r>
    <r>
      <rPr>
        <b/>
        <sz val="11"/>
        <color rgb="FF000000"/>
        <rFont val="Calibri"/>
      </rPr>
      <t>Turn On Virtualization Based Security: Kernel-mode Hardware-enforced Stack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in enforcement mode</t>
    </r>
    <r>
      <rPr>
        <sz val="11"/>
        <color rgb="FF000000"/>
        <rFont val="Calibri"/>
      </rPr>
      <t>'</t>
    </r>
  </si>
  <si>
    <r>
      <rPr>
        <sz val="11"/>
        <color rgb="FF000000"/>
        <rFont val="Calibri"/>
      </rPr>
      <t xml:space="preserve">Set the following UI path to </t>
    </r>
    <r>
      <rPr>
        <b/>
        <sz val="11"/>
        <color rgb="FF000000"/>
        <rFont val="Calibri"/>
      </rPr>
      <t>Enabled: Enabled in enforcement mode</t>
    </r>
    <r>
      <rPr>
        <sz val="11"/>
        <color rgb="FF000000"/>
        <rFont val="Calibri"/>
      </rPr>
      <t xml:space="preserve">
</t>
    </r>
    <r>
      <rPr>
        <sz val="11"/>
        <color rgb="FF006096"/>
        <rFont val="Roboto Condensed"/>
      </rPr>
      <t>Computer Configuration\Policies\Administrative Templates\System\Device Guard\Turn On Virtualization Based Security: Kernel-mode Hardware-enforced Stack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11 Release 22H2 Administrative Templates v1.0 (or newer).</t>
    </r>
  </si>
  <si>
    <r>
      <rPr>
        <sz val="11"/>
        <color rgb="FF000000"/>
        <rFont val="Calibri"/>
      </rPr>
      <t>This policy setting enables Hardware-enforced Stack Protection for kernel-mode code. Kernel-mode data stacks are hardened with hardware-based shadow stacks, which store intended return address targets to ensure that program control flow is not tampered.</t>
    </r>
    <r>
      <rPr>
        <sz val="11"/>
        <color rgb="FF000000"/>
        <rFont val="Calibri"/>
      </rPr>
      <t xml:space="preserve">
</t>
    </r>
    <r>
      <rPr>
        <sz val="11"/>
        <color rgb="FF000000"/>
        <rFont val="Calibri"/>
      </rPr>
      <t xml:space="preserve">The recommended state for this setting is: </t>
    </r>
    <r>
      <rPr>
        <b/>
        <sz val="11"/>
        <color rgb="FF000000"/>
        <rFont val="Calibri"/>
      </rPr>
      <t>Enabled: Enabled in enforcement mode</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This specific security feature of VBS is only compatible with Windows 11 Release 22H2 (or newer).</t>
    </r>
    <r>
      <rPr>
        <sz val="11"/>
        <color rgb="FF000000"/>
        <rFont val="Calibri"/>
      </rPr>
      <t xml:space="preserve">
</t>
    </r>
    <r>
      <rPr>
        <b/>
        <sz val="11"/>
        <color rgb="FF000000"/>
        <rFont val="Calibri"/>
      </rPr>
      <t>Note #3:</t>
    </r>
    <r>
      <rPr>
        <sz val="11"/>
        <color rgb="FF000000"/>
        <rFont val="Calibri"/>
      </rPr>
      <t xml:space="preserve"> Only Intel CPUs from Tiger Lake and beyond or AMD CPUs Zen3 and beyond (both were release in fall 2020) are compatible with this security feature.</t>
    </r>
    <r>
      <rPr>
        <sz val="11"/>
        <color rgb="FF000000"/>
        <rFont val="Calibri"/>
      </rPr>
      <t xml:space="preserve">
</t>
    </r>
    <r>
      <rPr>
        <b/>
        <sz val="11"/>
        <color rgb="FF000000"/>
        <rFont val="Calibri"/>
      </rPr>
      <t>Note #4:</t>
    </r>
    <r>
      <rPr>
        <sz val="11"/>
        <color rgb="FF000000"/>
        <rFont val="Calibri"/>
      </rPr>
      <t xml:space="preserve"> Credential Guard and Device Guard are not currently supported when using Azure IaaS VMs.</t>
    </r>
  </si>
  <si>
    <r>
      <rPr>
        <sz val="11"/>
        <color rgb="FF000000"/>
        <rFont val="Calibri"/>
      </rPr>
      <t>This setting is dependent upon Virtualization Based Protection of Code Integrity (aka HVCI) first being enabled, in addition to CPU hardware support for shadow stacks. If either HVCI is not enabled or hardware-based shadow stacks are not supported, this setting will have no effect.</t>
    </r>
    <r>
      <rPr>
        <sz val="11"/>
        <color rgb="FF000000"/>
        <rFont val="Calibri"/>
      </rPr>
      <t xml:space="preserve">
</t>
    </r>
    <r>
      <rPr>
        <sz val="11"/>
        <color rgb="FF000000"/>
        <rFont val="Calibri"/>
      </rPr>
      <t>If this setting is successfully enabled, shadow stack violations will be fatal.</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</si>
  <si>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HKLM\SOFTWARE\Policies\Microsoft\Windows\DeviceGuard:ConfigureKernelShadowStacksLaunch</t>
    </r>
    <r>
      <rPr>
        <sz val="11"/>
        <color rgb="FF006096"/>
        <rFont val="Roboto Condensed"/>
      </rPr>
      <t xml:space="preserve">
</t>
    </r>
  </si>
  <si>
    <r>
      <rPr>
        <sz val="11"/>
        <color rgb="FF000000"/>
        <rFont val="Calibri"/>
      </rPr>
      <t>Not Configured.</t>
    </r>
  </si>
  <si>
    <t>Device Installation Restrictions</t>
  </si>
  <si>
    <t>18.9.7.1.1</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</si>
  <si>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</si>
  <si>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</si>
  <si>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</si>
  <si>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Devices matching the specified device setup classes will be prevented from installation.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</si>
  <si>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t>
    </r>
    <r>
      <rPr>
        <sz val="11"/>
        <color rgb="FF006096"/>
        <rFont val="Roboto Condensed"/>
      </rPr>
      <t xml:space="preserve">
</t>
    </r>
  </si>
  <si>
    <r>
      <rPr>
        <sz val="11"/>
        <color rgb="FF000000"/>
        <rFont val="Calibri"/>
      </rPr>
      <t>Disabled. (Devices can be installed and updated as allowed or prevented by other policy settings.)</t>
    </r>
  </si>
  <si>
    <t>18.9.7.1.2</t>
  </si>
  <si>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</si>
  <si>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add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to the device setup classes list: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</si>
  <si>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Here are the four entries we recommend and what they translate to:</t>
    </r>
    <r>
      <rPr>
        <sz val="11"/>
        <color rgb="FF000000"/>
        <rFont val="Calibri"/>
      </rPr>
      <t xml:space="preserve">
</t>
    </r>
    <r>
      <rPr>
        <sz val="11"/>
        <color rgb="FF000000"/>
        <rFont val="Calibri"/>
      </rPr>
      <t xml:space="preserve">- </t>
    </r>
    <r>
      <rPr>
        <b/>
        <sz val="11"/>
        <color rgb="FF000000"/>
        <rFont val="Calibri"/>
      </rPr>
      <t>{d48179be-ec20-11d1-b6b8-00c04fa372a7}</t>
    </r>
    <r>
      <rPr>
        <sz val="11"/>
        <color rgb="FF000000"/>
        <rFont val="Calibri"/>
      </rPr>
      <t xml:space="preserve"> - IEEE 1394 devices that support the SBP2 Protocol Class</t>
    </r>
    <r>
      <rPr>
        <sz val="11"/>
        <color rgb="FF000000"/>
        <rFont val="Calibri"/>
      </rPr>
      <t xml:space="preserve">
</t>
    </r>
    <r>
      <rPr>
        <sz val="11"/>
        <color rgb="FF000000"/>
        <rFont val="Calibri"/>
      </rPr>
      <t xml:space="preserve">- </t>
    </r>
    <r>
      <rPr>
        <b/>
        <sz val="11"/>
        <color rgb="FF000000"/>
        <rFont val="Calibri"/>
      </rPr>
      <t>{7ebefbc0-3200-11d2-b4c2-00a0C9697d07}</t>
    </r>
    <r>
      <rPr>
        <sz val="11"/>
        <color rgb="FF000000"/>
        <rFont val="Calibri"/>
      </rPr>
      <t xml:space="preserve"> - IEEE 1394 devices that support the IEC-61883 Protocol Class</t>
    </r>
    <r>
      <rPr>
        <sz val="11"/>
        <color rgb="FF000000"/>
        <rFont val="Calibri"/>
      </rPr>
      <t xml:space="preserve">
</t>
    </r>
    <r>
      <rPr>
        <sz val="11"/>
        <color rgb="FF000000"/>
        <rFont val="Calibri"/>
      </rPr>
      <t xml:space="preserve">- </t>
    </r>
    <r>
      <rPr>
        <b/>
        <sz val="11"/>
        <color rgb="FF000000"/>
        <rFont val="Calibri"/>
      </rPr>
      <t>{c06ff265-ae09-48f0-812c-16753d7cba83}</t>
    </r>
    <r>
      <rPr>
        <sz val="11"/>
        <color rgb="FF000000"/>
        <rFont val="Calibri"/>
      </rPr>
      <t xml:space="preserve"> - IEEE 1394 devices that support the AVC Protocol Class</t>
    </r>
    <r>
      <rPr>
        <sz val="11"/>
        <color rgb="FF000000"/>
        <rFont val="Calibri"/>
      </rPr>
      <t xml:space="preserve">
</t>
    </r>
    <r>
      <rPr>
        <sz val="11"/>
        <color rgb="FF000000"/>
        <rFont val="Calibri"/>
      </rPr>
      <t xml:space="preserve">- </t>
    </r>
    <r>
      <rPr>
        <b/>
        <sz val="11"/>
        <color rgb="FF000000"/>
        <rFont val="Calibri"/>
      </rPr>
      <t>{6bdd1fc1-810f-11d0-bec7-08002be2092f}</t>
    </r>
    <r>
      <rPr>
        <sz val="11"/>
        <color rgb="FF000000"/>
        <rFont val="Calibri"/>
      </rPr>
      <t xml:space="preserve"> - IEEE 1394 Host Bus Controller Class</t>
    </r>
    <r>
      <rPr>
        <sz val="11"/>
        <color rgb="FF000000"/>
        <rFont val="Calibri"/>
      </rPr>
      <t xml:space="preserve">
</t>
    </r>
    <r>
      <rPr>
        <sz val="11"/>
        <color rgb="FF000000"/>
        <rFont val="Calibri"/>
      </rPr>
      <t xml:space="preserve">The full list of system-defined device setup classes available in Windows is here: System-Defined Device Setup Classes Available to Vendors | Microsoft Docs </t>
    </r>
    <r>
      <rPr>
        <sz val="11"/>
        <color rgb="FF0000FF"/>
        <rFont val="Calibri"/>
      </rPr>
      <t>(https://docs.microsoft.com/en-us/windows-hardware/drivers/install/system-defined-device-setup-classes-available-to-vendors)</t>
    </r>
    <r>
      <rPr>
        <sz val="11"/>
        <color rgb="FF000000"/>
        <rFont val="Calibri"/>
      </rPr>
      <t xml:space="preserve">
</t>
    </r>
    <r>
      <rPr>
        <sz val="11"/>
        <color rgb="FF000000"/>
        <rFont val="Calibri"/>
      </rPr>
      <t xml:space="preserve">The recommended state for this setting is: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
    </r>
    <r>
      <rPr>
        <b/>
        <sz val="11"/>
        <color rgb="FF000000"/>
        <rFont val="Calibri"/>
      </rPr>
      <t>Note:</t>
    </r>
    <r>
      <rPr>
        <sz val="11"/>
        <color rgb="FF000000"/>
        <rFont val="Calibri"/>
      </rPr>
      <t xml:space="preserve"> IEEE 1394 has also been known/branded as </t>
    </r>
    <r>
      <rPr>
        <i/>
        <sz val="11"/>
        <color rgb="FF000000"/>
        <rFont val="Calibri"/>
      </rPr>
      <t>FireWire</t>
    </r>
    <r>
      <rPr>
        <sz val="11"/>
        <color rgb="FF000000"/>
        <rFont val="Calibri"/>
      </rPr>
      <t xml:space="preserve"> (by Apple), </t>
    </r>
    <r>
      <rPr>
        <i/>
        <sz val="11"/>
        <color rgb="FF000000"/>
        <rFont val="Calibri"/>
      </rPr>
      <t>i.LINK</t>
    </r>
    <r>
      <rPr>
        <sz val="11"/>
        <color rgb="FF000000"/>
        <rFont val="Calibri"/>
      </rPr>
      <t xml:space="preserve"> (by Sony) and </t>
    </r>
    <r>
      <rPr>
        <i/>
        <sz val="11"/>
        <color rgb="FF000000"/>
        <rFont val="Calibri"/>
      </rPr>
      <t>Lynx</t>
    </r>
    <r>
      <rPr>
        <sz val="11"/>
        <color rgb="FF000000"/>
        <rFont val="Calibri"/>
      </rPr>
      <t xml:space="preserve"> (by Texas Instruments).</t>
    </r>
  </si>
  <si>
    <r>
      <rPr>
        <sz val="11"/>
        <color rgb="FF000000"/>
        <rFont val="Calibri"/>
      </rPr>
      <t>IEEE 1394 drives &amp; devices will be prevented from being installed in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</si>
  <si>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HKLM\SOFTWARE\Policies\Microsoft\Windows\DeviceInstall\Restrictions\DenyDeviceClasses:&lt;numeric value&gt;</t>
    </r>
    <r>
      <rPr>
        <sz val="11"/>
        <color rgb="FF006096"/>
        <rFont val="Roboto Condensed"/>
      </rPr>
      <t xml:space="preserve">
</t>
    </r>
  </si>
  <si>
    <r>
      <rPr>
        <sz val="11"/>
        <color rgb="FF000000"/>
        <rFont val="Calibri"/>
      </rPr>
      <t>None. (No device setup classes are prevented from installation.)</t>
    </r>
  </si>
  <si>
    <t>18.9.7.1.3</t>
  </si>
  <si>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</si>
  <si>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UI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checkbox:</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</si>
  <si>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</si>
  <si>
    <r>
      <rPr>
        <sz val="11"/>
        <color rgb="FF000000"/>
        <rFont val="Calibri"/>
      </rPr>
      <t>Existing devices (that match the device setup classes specified) that were previously installed prior to the hardening will be disabled or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</si>
  <si>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HKLM\SOFTWARE\Policies\Microsoft\Windows\DeviceInstall\Restrictions:DenyDeviceClassesRetroactive</t>
    </r>
    <r>
      <rPr>
        <sz val="11"/>
        <color rgb="FF006096"/>
        <rFont val="Roboto Condensed"/>
      </rPr>
      <t xml:space="preserve">
</t>
    </r>
  </si>
  <si>
    <r>
      <rPr>
        <sz val="11"/>
        <color rgb="FF000000"/>
        <rFont val="Calibri"/>
      </rPr>
      <t>False (unchecked). (Pre-existing devices matching the device setup classes will not be disabled or removed.)</t>
    </r>
  </si>
  <si>
    <t>Device Installation</t>
  </si>
  <si>
    <t>18.9.7.2</t>
  </si>
  <si>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</si>
  <si>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automatic download of applications associated with device metadata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Prevent device metadata retrieval from the Internet</t>
    </r>
    <r>
      <rPr>
        <sz val="11"/>
        <color rgb="FF000000"/>
        <rFont val="Calibri"/>
      </rPr>
      <t xml:space="preserve">. It was renamed to </t>
    </r>
    <r>
      <rPr>
        <i/>
        <sz val="11"/>
        <color rgb="FF000000"/>
        <rFont val="Calibri"/>
      </rPr>
      <t>Prevent automatic download of applications associated with device metadata</t>
    </r>
    <r>
      <rPr>
        <sz val="11"/>
        <color rgb="FF000000"/>
        <rFont val="Calibri"/>
      </rPr>
      <t xml:space="preserve"> starting with the Windows 11 25H2 Administrative Templates.</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</si>
  <si>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</si>
  <si>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</si>
  <si>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</si>
  <si>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</si>
  <si>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</si>
  <si>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</si>
  <si>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</si>
  <si>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</si>
  <si>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</si>
  <si>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</si>
  <si>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</si>
  <si>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Filesystem (formerly NTFS Filesystem)</t>
  </si>
  <si>
    <t>18.9.17.1</t>
  </si>
  <si>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</si>
  <si>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Templates\System\Filesystem\Enable / disable CLFS logfile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FileSys.admx/adml</t>
    </r>
    <r>
      <rPr>
        <sz val="11"/>
        <color rgb="FF000000"/>
        <rFont val="Calibri"/>
      </rPr>
      <t xml:space="preserve"> that is included with the Microsoft Windows 11 Release 25H2 Administrative Templates (or newer).</t>
    </r>
  </si>
  <si>
    <r>
      <rPr>
        <sz val="11"/>
        <color rgb="FF000000"/>
        <rFont val="Calibri"/>
      </rPr>
      <t>This policy setting configures Common Log File System (CLFS) logfile authentication.  Logfile authentication provides the ability for the CLFS driver to detect malicious modifications made to logfiles.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</si>
  <si>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Logfiles that were created on other systems will fail to open as these contain authentication codes created using a system-unique cryptographic key. To open a logfile that was created on another system an administrator must first use the </t>
    </r>
    <r>
      <rPr>
        <b/>
        <sz val="11"/>
        <color rgb="FF000000"/>
        <rFont val="Calibri"/>
      </rPr>
      <t>fsutil.exe clfs authenticate</t>
    </r>
    <r>
      <rPr>
        <sz val="11"/>
        <color rgb="FF000000"/>
        <rFont val="Calibri"/>
      </rPr>
      <t xml:space="preserve"> command to correct the authentication codes.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</si>
  <si>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HKLM\SYSTEM\CurrentControlSet\Policies:ClfsAuthenticationChecking</t>
    </r>
    <r>
      <rPr>
        <sz val="11"/>
        <color rgb="FF006096"/>
        <rFont val="Roboto Condensed"/>
      </rPr>
      <t xml:space="preserve">
</t>
    </r>
  </si>
  <si>
    <r>
      <rPr>
        <sz val="11"/>
        <color rgb="FF000000"/>
        <rFont val="Calibri"/>
      </rPr>
      <t>Enabled. (CLFS will perform logfile authentication.)</t>
    </r>
  </si>
  <si>
    <t>Group Policy</t>
  </si>
  <si>
    <t>18.9.19.2</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</si>
  <si>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</si>
  <si>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</si>
  <si>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</si>
  <si>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</si>
  <si>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</si>
  <si>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</si>
  <si>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</si>
  <si>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</si>
  <si>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</si>
  <si>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</si>
  <si>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</si>
  <si>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</si>
  <si>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</si>
  <si>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</si>
  <si>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</si>
  <si>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</si>
  <si>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</si>
  <si>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</si>
  <si>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</si>
  <si>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</si>
  <si>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18.9.19.5</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</si>
  <si>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</si>
  <si>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</si>
  <si>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</si>
  <si>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Navigate to the UI Path articulated in the Remediation section and confirm it is set as prescribed. This group policy setting is backed by the following registry location with the key not existing.</t>
    </r>
    <r>
      <rPr>
        <sz val="11"/>
        <color rgb="FF000000"/>
        <rFont val="Calibri"/>
      </rPr>
      <t xml:space="preserve">
</t>
    </r>
    <r>
      <rPr>
        <sz val="11"/>
        <color rgb="FF006096"/>
        <rFont val="Roboto Condensed"/>
      </rPr>
      <t>HKLM\SOFTWARE\Microsoft\Windows\CurrentVersion\Policies\System:DisableBkGndGroupPolicy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</si>
  <si>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</si>
  <si>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</si>
  <si>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</si>
  <si>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</si>
  <si>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access to the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</si>
  <si>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</si>
  <si>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"Look for an app in the Store" item in the Open With dialog is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</si>
  <si>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HKLM\SOFTWARE\Policies\Microsoft\Windows\Explorer:NoUseStoreOpenWith</t>
    </r>
    <r>
      <rPr>
        <sz val="11"/>
        <color rgb="FF006096"/>
        <rFont val="Roboto Condensed"/>
      </rPr>
      <t xml:space="preserve">
</t>
    </r>
  </si>
  <si>
    <r>
      <rPr>
        <sz val="11"/>
        <color rgb="FF000000"/>
        <rFont val="Calibri"/>
      </rPr>
      <t>Disabled. (Users are allowed to use the Store service and the Store item is available in the Open With dialog.)</t>
    </r>
  </si>
  <si>
    <t>18.9.20.1.2</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</si>
  <si>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</si>
  <si>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</si>
  <si>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</si>
  <si>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</si>
  <si>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</si>
  <si>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</si>
  <si>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18.9.20.1.3</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</si>
  <si>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</si>
  <si>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</si>
  <si>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</si>
  <si>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</si>
  <si>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</si>
  <si>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</si>
  <si>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18.9.20.1.4</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</si>
  <si>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</si>
  <si>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</si>
  <si>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</si>
  <si>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</si>
  <si>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</si>
  <si>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</si>
  <si>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18.9.20.1.5</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</si>
  <si>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</si>
  <si>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</si>
  <si>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</si>
  <si>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</si>
  <si>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</si>
  <si>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</si>
  <si>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18.9.20.1.6</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</si>
  <si>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</si>
  <si>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</si>
  <si>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</si>
  <si>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</si>
  <si>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</si>
  <si>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</si>
  <si>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18.9.20.1.7</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</si>
  <si>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</si>
  <si>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</si>
  <si>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</si>
  <si>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</si>
  <si>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</si>
  <si>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</si>
  <si>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18.9.20.1.8</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</si>
  <si>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</si>
  <si>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</si>
  <si>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</si>
  <si>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</si>
  <si>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</si>
  <si>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</si>
  <si>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18.9.20.1.9</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</si>
  <si>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</si>
  <si>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</si>
  <si>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</si>
  <si>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</si>
  <si>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</si>
  <si>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</si>
  <si>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18.9.20.1.10</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</si>
  <si>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</si>
  <si>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</si>
  <si>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</si>
  <si>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</si>
  <si>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</si>
  <si>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</si>
  <si>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18.9.20.1.11</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</si>
  <si>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</si>
  <si>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</si>
  <si>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 The Web Publishing wizard is used to download a list of providers and allow users to publish content to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</si>
  <si>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</si>
  <si>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</si>
  <si>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</si>
  <si>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18.9.20.1.12</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</si>
  <si>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</si>
  <si>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</si>
  <si>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</si>
  <si>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</si>
  <si>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</si>
  <si>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</si>
  <si>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18.9.20.1.13</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</si>
  <si>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</si>
  <si>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</si>
  <si>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t>
    </r>
    <r>
      <rPr>
        <sz val="11"/>
        <color rgb="FF000000"/>
        <rFont val="Calibri"/>
      </rPr>
      <t xml:space="preserve">
</t>
    </r>
    <r>
      <rPr>
        <sz val="11"/>
        <color rgb="FF000000"/>
        <rFont val="Calibri"/>
      </rPr>
      <t xml:space="preserve">Microsoft uses information collected through the Windows Customer Experience Improvement Program to detect software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</si>
  <si>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</si>
  <si>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</si>
  <si>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</si>
  <si>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18.9.20.1.14</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</si>
  <si>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</si>
  <si>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</si>
  <si>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</si>
  <si>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</si>
  <si>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(Disabled) and </t>
    </r>
    <r>
      <rPr>
        <b/>
        <sz val="11"/>
        <color rgb="FF000000"/>
        <rFont val="Calibri"/>
      </rPr>
      <t>0</t>
    </r>
    <r>
      <rPr>
        <sz val="11"/>
        <color rgb="FF000000"/>
        <rFont val="Calibri"/>
      </rPr>
      <t xml:space="preserve"> (DoReport).</t>
    </r>
    <r>
      <rPr>
        <sz val="11"/>
        <color rgb="FF000000"/>
        <rFont val="Calibri"/>
      </rPr>
      <t xml:space="preserve">
</t>
    </r>
    <r>
      <rPr>
        <sz val="11"/>
        <color rgb="FF006096"/>
        <rFont val="Roboto Condensed"/>
      </rPr>
      <t>HKLM\SOFTWARE\Policies\Microsoft\Windows\Windows Error Reporting:Disabled</t>
    </r>
    <r>
      <rPr>
        <sz val="11"/>
        <color rgb="FF006096"/>
        <rFont val="Roboto Condensed"/>
      </rPr>
      <t xml:space="preserve">
</t>
    </r>
    <r>
      <rPr>
        <sz val="11"/>
        <color rgb="FF006096"/>
        <rFont val="Roboto Condensed"/>
      </rPr>
      <t>HKLM\SOFTWARE\Policies\Microsoft\PCHealth\ErrorReporting:DoReport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</si>
  <si>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</si>
  <si>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</si>
  <si>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</si>
  <si>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</si>
  <si>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</si>
  <si>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</si>
  <si>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HKLM\SOFTWARE\Microsoft\Windows\CurrentVersion\Policies\System\kerberos\parameters:DevicePKInitBehavior</t>
    </r>
    <r>
      <rPr>
        <sz val="11"/>
        <color rgb="FF006096"/>
        <rFont val="Roboto Condensed"/>
      </rPr>
      <t xml:space="preserve">
</t>
    </r>
    <r>
      <rPr>
        <sz val="11"/>
        <color rgb="FF006096"/>
        <rFont val="Roboto Condensed"/>
      </rPr>
      <t>HKLM\SOFTWARE\Microsoft\Windows\CurrentVersion\Policies\System\kerberos\parameters:DevicePKInitEnabled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</si>
  <si>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</si>
  <si>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</si>
  <si>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</si>
  <si>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</si>
  <si>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</si>
  <si>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</si>
  <si>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</si>
  <si>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</si>
  <si>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10 R1803 or newer: Enabled if UEFI BIOS is present. Disabled if using legacy BIOS.</t>
    </r>
    <r>
      <rPr>
        <sz val="11"/>
        <color rgb="FF000000"/>
        <rFont val="Calibri"/>
      </rPr>
      <t xml:space="preserve">
</t>
    </r>
    <r>
      <rPr>
        <sz val="11"/>
        <color rgb="FF000000"/>
        <rFont val="Calibri"/>
      </rPr>
      <t>Older OSes: Not supported (i.e. Disabled).</t>
    </r>
  </si>
  <si>
    <t>LAPS</t>
  </si>
  <si>
    <t>18.9.26.1</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</si>
  <si>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</si>
  <si>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</si>
  <si>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</si>
  <si>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</si>
  <si>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</si>
  <si>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</si>
  <si>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18.9.26.2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</si>
  <si>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</si>
  <si>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23H2 Administrative Templates v2.0 (or newer).</t>
    </r>
    <r>
      <rPr>
        <sz val="11"/>
        <color rgb="FF000000"/>
        <rFont val="Calibri"/>
      </rPr>
      <t xml:space="preserve">
</t>
    </r>
    <r>
      <rPr>
        <b/>
        <sz val="11"/>
        <color rgb="FF000000"/>
        <rFont val="Calibri"/>
      </rPr>
      <t>Note #2:</t>
    </r>
    <r>
      <rPr>
        <sz val="11"/>
        <color rgb="FF000000"/>
        <rFont val="Calibri"/>
      </rPr>
      <t xml:space="preserve">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r>
  </si>
  <si>
    <r>
      <rPr>
        <sz val="11"/>
        <color rgb="FF000000"/>
        <rFont val="Calibri"/>
      </rPr>
      <t>This policy setting configures whether the password age dictated by the Windows LAPS "Password Settings" policy is enforced and cannot be extended manually (only shortened) by an authorized technician.</t>
    </r>
    <r>
      <rPr>
        <sz val="11"/>
        <color rgb="FF000000"/>
        <rFont val="Calibri"/>
      </rPr>
      <t xml:space="preserve">
</t>
    </r>
    <r>
      <rPr>
        <sz val="11"/>
        <color rgb="FF000000"/>
        <rFont val="Calibri"/>
      </rPr>
      <t>If an expiration is detected, the password is changed immediately, and password expiration is set according to policy.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</si>
  <si>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t>
    </r>
    <r>
      <rPr>
        <sz val="11"/>
        <color rgb="FF000000"/>
        <rFont val="Calibri"/>
      </rPr>
      <t xml:space="preserve">
</t>
    </r>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</si>
  <si>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HKLM\SOFTWARE\Microsoft\Windows\CurrentVersion\Policies\LAPS:PasswordExpirationProtectionEnabled</t>
    </r>
    <r>
      <rPr>
        <sz val="11"/>
        <color rgb="FF006096"/>
        <rFont val="Roboto Condensed"/>
      </rPr>
      <t xml:space="preserve">
</t>
    </r>
  </si>
  <si>
    <r>
      <rPr>
        <sz val="11"/>
        <color rgb="FF000000"/>
        <rFont val="Calibri"/>
      </rPr>
      <t>Enabled. (Planned password expiration longer than the password age policy is not allowed.)</t>
    </r>
  </si>
  <si>
    <t>18.9.26.3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</si>
  <si>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</si>
  <si>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</si>
  <si>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</si>
  <si>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</si>
  <si>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</si>
  <si>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</si>
  <si>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18.9.26.4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</si>
  <si>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</si>
  <si>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 xml:space="preserve">,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</si>
  <si>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 xml:space="preserve">. Configuring this setting to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Passphrase list is generated from Deep Dive: EFF´s New Wordlists for Random Passphrases </t>
    </r>
    <r>
      <rPr>
        <sz val="11"/>
        <color rgb="FF0000FF"/>
        <rFont val="Calibri"/>
      </rPr>
      <t>(https://www.eff.org/deeplinks/2016/07/new-wordlists-random-passphrases)</t>
    </r>
    <r>
      <rPr>
        <sz val="11"/>
        <color rgb="FF000000"/>
        <rFont val="Calibri"/>
      </rPr>
      <t xml:space="preserve"> by Electronic Frontier Foundation and only supports the English language.</t>
    </r>
    <r>
      <rPr>
        <sz val="11"/>
        <color rgb="FF000000"/>
        <rFont val="Calibri"/>
      </rPr>
      <t xml:space="preserve">
</t>
    </r>
    <r>
      <rPr>
        <b/>
        <sz val="11"/>
        <color rgb="FF000000"/>
        <rFont val="Calibri"/>
      </rPr>
      <t>Note #2:</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#3:</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</si>
  <si>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t>
    </r>
    <r>
      <rPr>
        <b/>
        <sz val="11"/>
        <color rgb="FF000000"/>
        <rFont val="Calibri"/>
      </rPr>
      <t>6</t>
    </r>
    <r>
      <rPr>
        <sz val="11"/>
        <color rgb="FF000000"/>
        <rFont val="Calibri"/>
      </rPr>
      <t xml:space="preserve">, </t>
    </r>
    <r>
      <rPr>
        <b/>
        <sz val="11"/>
        <color rgb="FF000000"/>
        <rFont val="Calibri"/>
      </rPr>
      <t>7</t>
    </r>
    <r>
      <rPr>
        <sz val="11"/>
        <color rgb="FF000000"/>
        <rFont val="Calibri"/>
      </rPr>
      <t xml:space="preserve">, or </t>
    </r>
    <r>
      <rPr>
        <b/>
        <sz val="11"/>
        <color rgb="FF000000"/>
        <rFont val="Calibri"/>
      </rPr>
      <t>8</t>
    </r>
    <r>
      <rPr>
        <sz val="11"/>
        <color rgb="FF000000"/>
        <rFont val="Calibri"/>
      </rPr>
      <t>.</t>
    </r>
    <r>
      <rPr>
        <sz val="11"/>
        <color rgb="FF000000"/>
        <rFont val="Calibri"/>
      </rPr>
      <t xml:space="preserve">
</t>
    </r>
    <r>
      <rPr>
        <sz val="11"/>
        <color rgb="FF006096"/>
        <rFont val="Roboto Condensed"/>
      </rPr>
      <t>HKLM\SOFTWARE\Microsoft\Windows\CurrentVersion\Policies\LAPS:PasswordComplexity</t>
    </r>
    <r>
      <rPr>
        <sz val="11"/>
        <color rgb="FF006096"/>
        <rFont val="Roboto Condensed"/>
      </rPr>
      <t xml:space="preserve">
</t>
    </r>
  </si>
  <si>
    <r>
      <rPr>
        <sz val="11"/>
        <color rgb="FF000000"/>
        <rFont val="Calibri"/>
      </rPr>
      <t>Large letters + small letters + numbers + special characters.</t>
    </r>
  </si>
  <si>
    <t>18.9.26.5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</si>
  <si>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</si>
  <si>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</si>
  <si>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</si>
  <si>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</si>
  <si>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</si>
  <si>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</si>
  <si>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18.9.26.6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</si>
  <si>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</si>
  <si>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</si>
  <si>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</si>
  <si>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</si>
  <si>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HKLM\SOFTWARE\Microsoft\Windows\CurrentVersion\Policies\LAPS:PasswordAgeDays</t>
    </r>
    <r>
      <rPr>
        <sz val="11"/>
        <color rgb="FF006096"/>
        <rFont val="Roboto Condensed"/>
      </rPr>
      <t xml:space="preserve">
</t>
    </r>
  </si>
  <si>
    <t>18.9.26.7</t>
  </si>
  <si>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</si>
  <si>
    <r>
      <rPr>
        <sz val="11"/>
        <color rgb="FF000000"/>
        <rFont val="Calibri"/>
      </rPr>
      <t xml:space="preserve">Set the following UI path to </t>
    </r>
    <r>
      <rPr>
        <b/>
        <sz val="11"/>
        <color rgb="FF000000"/>
        <rFont val="Calibri"/>
      </rPr>
      <t>Enabled: 8 or fewer hours, but not 0</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Grace period (hours)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</si>
  <si>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Enabled: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</si>
  <si>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</si>
  <si>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</si>
  <si>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</si>
  <si>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t>18.9.26.8</t>
  </si>
  <si>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</si>
  <si>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Reset the password and logoff the managed account</t>
    </r>
    <r>
      <rPr>
        <sz val="11"/>
        <color rgb="FF000000"/>
        <rFont val="Calibri"/>
      </rPr>
      <t xml:space="preserve">,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Actions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</si>
  <si>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sz val="11"/>
        <color rgb="FF000000"/>
        <rFont val="Calibri"/>
      </rPr>
      <t xml:space="preserve">- </t>
    </r>
    <r>
      <rPr>
        <b/>
        <sz val="11"/>
        <color rgb="FF000000"/>
        <rFont val="Calibri"/>
      </rPr>
      <t>Reset the password, logoff the managed account, and terminate any remaining processes</t>
    </r>
    <r>
      <rPr>
        <sz val="11"/>
        <color rgb="FF000000"/>
        <rFont val="Calibri"/>
      </rPr>
      <t>: upon expiration of the grace period, the managed account password is reset, any interactive logon sessions using the managed account are logged off, and any remaining processes are terminated.</t>
    </r>
    <r>
      <rPr>
        <sz val="11"/>
        <color rgb="FF000000"/>
        <rFont val="Calibri"/>
      </rPr>
      <t xml:space="preserve">
</t>
    </r>
    <r>
      <rPr>
        <sz val="11"/>
        <color rgb="FF000000"/>
        <rFont val="Calibri"/>
      </rPr>
      <t xml:space="preserve">The recommended state for this setting is: </t>
    </r>
    <r>
      <rPr>
        <b/>
        <sz val="11"/>
        <color rgb="FF000000"/>
        <rFont val="Calibri"/>
      </rPr>
      <t>Enabled: Reset the password and logoff the managed account</t>
    </r>
    <r>
      <rPr>
        <sz val="11"/>
        <color rgb="FF000000"/>
        <rFont val="Calibri"/>
      </rPr>
      <t xml:space="preserve">. Configuring this setting to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 xml:space="preserve"> also conforms to the benchmark.</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</si>
  <si>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</si>
  <si>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t>
    </r>
    <r>
      <rPr>
        <b/>
        <sz val="11"/>
        <color rgb="FF000000"/>
        <rFont val="Calibri"/>
      </rPr>
      <t>5</t>
    </r>
    <r>
      <rPr>
        <sz val="11"/>
        <color rgb="FF000000"/>
        <rFont val="Calibri"/>
      </rPr>
      <t xml:space="preserve"> or </t>
    </r>
    <r>
      <rPr>
        <b/>
        <sz val="11"/>
        <color rgb="FF000000"/>
        <rFont val="Calibri"/>
      </rPr>
      <t>11</t>
    </r>
    <r>
      <rPr>
        <sz val="11"/>
        <color rgb="FF000000"/>
        <rFont val="Calibri"/>
      </rPr>
      <t>.</t>
    </r>
    <r>
      <rPr>
        <sz val="11"/>
        <color rgb="FF000000"/>
        <rFont val="Calibri"/>
      </rPr>
      <t xml:space="preserve">
</t>
    </r>
    <r>
      <rPr>
        <sz val="11"/>
        <color rgb="FF006096"/>
        <rFont val="Roboto Condensed"/>
      </rPr>
      <t>HKLM\SOFTWARE\Microsoft\Windows\CurrentVersion\Policies\LAPS:PostAuthenticationActions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</si>
  <si>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</si>
  <si>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Local Security Authority</t>
  </si>
  <si>
    <t>18.9.27.1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</si>
  <si>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</si>
  <si>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</si>
  <si>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</si>
  <si>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</si>
  <si>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</si>
  <si>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</si>
  <si>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18.9.27.2</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</si>
  <si>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</si>
  <si>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</si>
  <si>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(or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</si>
  <si>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</si>
  <si>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</si>
  <si>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</si>
  <si>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</si>
  <si>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18.9.28.1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</si>
  <si>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</si>
  <si>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</si>
  <si>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</si>
  <si>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</si>
  <si>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</si>
  <si>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</si>
  <si>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</si>
  <si>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18.9.29.1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</si>
  <si>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</si>
  <si>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</si>
  <si>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</si>
  <si>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</si>
  <si>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</si>
  <si>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(Users may choose to show account details on the sign-in screen.)</t>
    </r>
  </si>
  <si>
    <t>18.9.29.2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</si>
  <si>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</si>
  <si>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</si>
  <si>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</si>
  <si>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</si>
  <si>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</si>
  <si>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</si>
  <si>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18.9.29.3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</si>
  <si>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</si>
  <si>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</si>
  <si>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</si>
  <si>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</si>
  <si>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</si>
  <si>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</si>
  <si>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18.9.29.4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</si>
  <si>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</si>
  <si>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</si>
  <si>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</si>
  <si>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</si>
  <si>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</si>
  <si>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18.9.29.5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</si>
  <si>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</si>
  <si>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</si>
  <si>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</si>
  <si>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</si>
  <si>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</si>
  <si>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</si>
  <si>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18.9.29.6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</si>
  <si>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</si>
  <si>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</si>
  <si>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</si>
  <si>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</si>
  <si>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</si>
  <si>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</si>
  <si>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18.9.29.7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</si>
  <si>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</si>
  <si>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</si>
  <si>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b/>
        <sz val="11"/>
        <color rgb="FF000000"/>
        <rFont val="Calibri"/>
      </rPr>
      <t>Note #2:</t>
    </r>
    <r>
      <rPr>
        <sz val="11"/>
        <color rgb="FF000000"/>
        <rFont val="Calibri"/>
      </rPr>
      <t xml:space="preserve"> If this setting is </t>
    </r>
    <r>
      <rPr>
        <b/>
        <sz val="11"/>
        <color rgb="FF000000"/>
        <rFont val="Calibri"/>
      </rPr>
      <t>Disabled</t>
    </r>
    <r>
      <rPr>
        <sz val="11"/>
        <color rgb="FF000000"/>
        <rFont val="Calibri"/>
      </rPr>
      <t>, Windows Hello will not allow Windows Hello Face or Fingerprint to be configured. An exception to this recommendation might be needed if these features are used in the environment.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</si>
  <si>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</si>
  <si>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</si>
  <si>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DC Locator DNS Records</t>
  </si>
  <si>
    <t>18.9.31.1.1</t>
  </si>
  <si>
    <r>
      <rPr>
        <sz val="11"/>
        <rFont val="Calibri"/>
      </rPr>
      <t xml:space="preserve">Ensure </t>
    </r>
    <r>
      <rPr>
        <sz val="11"/>
        <color rgb="FF000000"/>
        <rFont val="Calibri"/>
      </rPr>
      <t>'</t>
    </r>
    <r>
      <rPr>
        <b/>
        <sz val="11"/>
        <color rgb="FF000000"/>
        <rFont val="Calibri"/>
      </rPr>
      <t>Block NetBIOS-based discovery for domain controller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</si>
  <si>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Templates\System\Net Logon\DC Locator DNS Records\Block NetBIOS-based discovery for domain controller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Netlogon.admx/adml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</si>
  <si>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Domain Controller (DC) location algorithm uses NetBIOS-based discovery for the Domain Controller's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</si>
  <si>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HKLM\SOFTWARE\Policies\Microsoft\Netlogon\Parameters:BlockNetbiosDiscovery</t>
    </r>
    <r>
      <rPr>
        <sz val="11"/>
        <color rgb="FF006096"/>
        <rFont val="Roboto Condensed"/>
      </rPr>
      <t xml:space="preserve">
</t>
    </r>
  </si>
  <si>
    <r>
      <rPr>
        <sz val="11"/>
        <color rgb="FF000000"/>
        <rFont val="Calibri"/>
      </rPr>
      <t>Enabled. (The DC location algorithm will never use NetBIOS-based discovery.)</t>
    </r>
  </si>
  <si>
    <t>OS Policies</t>
  </si>
  <si>
    <t>18.9.33.1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</si>
  <si>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</si>
  <si>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</si>
  <si>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</si>
  <si>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Clipboard contents will not be shareable to other devices.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</si>
  <si>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</si>
  <si>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r>
      <rPr>
        <sz val="11"/>
        <color rgb="FF000000"/>
        <rFont val="Calibri"/>
      </rPr>
      <t>Enabled. (Clipboard contents are allowed to be synchronized across devices logged in under the same Microsoft account or Azure AD account.)</t>
    </r>
  </si>
  <si>
    <t>18.9.33.2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</si>
  <si>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</si>
  <si>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</si>
  <si>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</si>
  <si>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</si>
  <si>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</si>
  <si>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</si>
  <si>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</si>
  <si>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18.9.35.6.1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</si>
  <si>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</si>
  <si>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</si>
  <si>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</si>
  <si>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</si>
  <si>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</si>
  <si>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</si>
  <si>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18.9.35.6.2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</si>
  <si>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</si>
  <si>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</si>
  <si>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</si>
  <si>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</si>
  <si>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</si>
  <si>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18.9.35.6.3</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</si>
  <si>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</si>
  <si>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</si>
  <si>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</si>
  <si>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use Sleep (S3) while on battery,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</si>
  <si>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HKLM\SOFTWARE\Policies\Microsoft\Power\PowerSettings\abfc2519-3608-4c2a-94ea-171b0ed546ab:DCSettingIndex</t>
    </r>
    <r>
      <rPr>
        <sz val="11"/>
        <color rgb="FF006096"/>
        <rFont val="Roboto Condensed"/>
      </rPr>
      <t xml:space="preserve">
</t>
    </r>
  </si>
  <si>
    <r>
      <rPr>
        <sz val="11"/>
        <color rgb="FF000000"/>
        <rFont val="Calibri"/>
      </rPr>
      <t>Enabled. (Windows is allowed to use standby states when putting the computer in a sleep state.)</t>
    </r>
  </si>
  <si>
    <t>18.9.35.6.4</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</si>
  <si>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</si>
  <si>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</si>
  <si>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Users will not be able to use Sleep (S3) while plugged in,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</si>
  <si>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HKLM\SOFTWARE\Policies\Microsoft\Power\PowerSettings\abfc2519-3608-4c2a-94ea-171b0ed546ab:ACSettingIndex</t>
    </r>
    <r>
      <rPr>
        <sz val="11"/>
        <color rgb="FF006096"/>
        <rFont val="Roboto Condensed"/>
      </rPr>
      <t xml:space="preserve">
</t>
    </r>
  </si>
  <si>
    <t>18.9.35.6.5</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</si>
  <si>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</si>
  <si>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</si>
  <si>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</si>
  <si>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</si>
  <si>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</si>
  <si>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18.9.35.6.6</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</si>
  <si>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</si>
  <si>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</si>
  <si>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</si>
  <si>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</si>
  <si>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</si>
  <si>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18.9.37.1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</si>
  <si>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</si>
  <si>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</si>
  <si>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</si>
  <si>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</si>
  <si>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</si>
  <si>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18.9.37.2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</si>
  <si>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</si>
  <si>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</si>
  <si>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</si>
  <si>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</si>
  <si>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</si>
  <si>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</si>
  <si>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</si>
  <si>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18.9.38.1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</si>
  <si>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</si>
  <si>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</si>
  <si>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</si>
  <si>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r>
      <rPr>
        <sz val="11"/>
        <color rgb="FF000000"/>
        <rFont val="Calibri"/>
      </rPr>
      <t xml:space="preserve">
</t>
    </r>
    <r>
      <rPr>
        <b/>
        <sz val="11"/>
        <color rgb="FF000000"/>
        <rFont val="Calibri"/>
      </rPr>
      <t>Note:</t>
    </r>
    <r>
      <rPr>
        <sz val="11"/>
        <color rgb="FF000000"/>
        <rFont val="Calibri"/>
      </rPr>
      <t xml:space="preserve">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it is not recommend applying it to Domain Controllers.</t>
    </r>
    <r>
      <rPr>
        <sz val="11"/>
        <color rgb="FF000000"/>
        <rFont val="Calibri"/>
      </rPr>
      <t xml:space="preserve">
</t>
    </r>
    <r>
      <rPr>
        <b/>
        <sz val="11"/>
        <color rgb="FF000000"/>
        <rFont val="Calibri"/>
      </rPr>
      <t>Note #2:</t>
    </r>
    <r>
      <rPr>
        <sz val="11"/>
        <color rgb="FF000000"/>
        <rFont val="Calibri"/>
      </rPr>
      <t xml:space="preserve"> When this setting is combined with blocking or disabling the NTLM protocol, SID translation may not function.</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</si>
  <si>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</si>
  <si>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</si>
  <si>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18.9.38.2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</si>
  <si>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</si>
  <si>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</si>
  <si>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</si>
  <si>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</si>
  <si>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Authenticated. (Only authenticated RPC clients are allowed to connect to RPC servers running on the machine. Exemptions are granted to interfaces that have requested them.)</t>
    </r>
  </si>
  <si>
    <t>Security Account Manager</t>
  </si>
  <si>
    <t>18.9.41.1</t>
  </si>
  <si>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</si>
  <si>
    <r>
      <rPr>
        <sz val="11"/>
        <color rgb="FF000000"/>
        <rFont val="Calibri"/>
      </rPr>
      <t xml:space="preserve">Set the following UI path to </t>
    </r>
    <r>
      <rPr>
        <b/>
        <sz val="11"/>
        <color rgb="FF000000"/>
        <rFont val="Calibri"/>
      </rPr>
      <t>Enabled: Block all change password RPC methods</t>
    </r>
    <r>
      <rPr>
        <sz val="11"/>
        <color rgb="FF000000"/>
        <rFont val="Calibri"/>
      </rPr>
      <t>:</t>
    </r>
    <r>
      <rPr>
        <sz val="11"/>
        <color rgb="FF000000"/>
        <rFont val="Calibri"/>
      </rPr>
      <t xml:space="preserve">
</t>
    </r>
    <r>
      <rPr>
        <sz val="11"/>
        <color rgb="FF006096"/>
        <rFont val="Roboto Condensed"/>
      </rPr>
      <t>Computer Configuration\Policies\Administrative Templates\System\Security Account Manager\Configure SAM change password RPC methods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SAM.admx/adml</t>
    </r>
    <r>
      <rPr>
        <sz val="11"/>
        <color rgb="FF000000"/>
        <rFont val="Calibri"/>
      </rPr>
      <t xml:space="preserve"> that is included with the Microsoft Windows 11 Release 24H2 Administrative Templates (or newer).</t>
    </r>
  </si>
  <si>
    <r>
      <rPr>
        <sz val="11"/>
        <color rgb="FF000000"/>
        <rFont val="Calibri"/>
      </rPr>
      <t>This policy setting determines which RPC methods can be used to change passwords stored in the Security Account Manager (SAM).</t>
    </r>
    <r>
      <rPr>
        <sz val="11"/>
        <color rgb="FF000000"/>
        <rFont val="Calibri"/>
      </rPr>
      <t xml:space="preserve">
</t>
    </r>
    <r>
      <rPr>
        <sz val="11"/>
        <color rgb="FF000000"/>
        <rFont val="Calibri"/>
      </rPr>
      <t xml:space="preserve">The recommended state for this setting is: </t>
    </r>
    <r>
      <rPr>
        <b/>
        <sz val="11"/>
        <color rgb="FF000000"/>
        <rFont val="Calibri"/>
      </rPr>
      <t>Enabled: Block all change password RPC methods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</si>
  <si>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HKLM\SOFTWARE\Microsoft\Windows\CurrentVersion\Policies\System\SAM:SamrChangeUserPasswordApiPolicy</t>
    </r>
    <r>
      <rPr>
        <sz val="11"/>
        <color rgb="FF006096"/>
        <rFont val="Roboto Condensed"/>
      </rPr>
      <t xml:space="preserve">
</t>
    </r>
  </si>
  <si>
    <r>
      <rPr>
        <sz val="11"/>
        <color rgb="FF000000"/>
        <rFont val="Calibri"/>
      </rPr>
      <t>Enabled. (Block all change password RPC methods.)</t>
    </r>
  </si>
  <si>
    <t>Microsoft Support Diagnostic Tool</t>
  </si>
  <si>
    <t>18.9.49.5.1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</si>
  <si>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</si>
  <si>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</si>
  <si>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</si>
  <si>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</si>
  <si>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</si>
  <si>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</si>
  <si>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</si>
  <si>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18.9.49.11.1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</si>
  <si>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</si>
  <si>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</si>
  <si>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</si>
  <si>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</si>
  <si>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</si>
  <si>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</si>
  <si>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</si>
  <si>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18.9.51.1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</si>
  <si>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</si>
  <si>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</si>
  <si>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</si>
  <si>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</si>
  <si>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</si>
  <si>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</si>
  <si>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</si>
  <si>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18.9.53.1.1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</si>
  <si>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</si>
  <si>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</si>
  <si>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</si>
  <si>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</si>
  <si>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</si>
  <si>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</si>
  <si>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18.9.53.1.2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</si>
  <si>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</si>
  <si>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</si>
  <si>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</si>
  <si>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</si>
  <si>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</si>
  <si>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18.9.54</t>
  </si>
  <si>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</si>
  <si>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Templates\System\Configure the behavior of the sudo command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Sudo.admx</t>
    </r>
    <r>
      <rPr>
        <sz val="11"/>
        <color rgb="FF000000"/>
        <rFont val="Calibri"/>
      </rPr>
      <t xml:space="preserve"> that is included with the Microsoft Windows 11 Release 24H2 Administrative Templates (or newer).</t>
    </r>
  </si>
  <si>
    <r>
      <rPr>
        <sz val="11"/>
        <color rgb="FF000000"/>
        <rFont val="Calibri"/>
      </rPr>
      <t>This policy setting configures the use of the sudo.exe command line tool. The sudo feature in Windows allows users to run elevated commands (as an administrator) directly from an unelevated console session.</t>
    </r>
    <r>
      <rPr>
        <sz val="11"/>
        <color rgb="FF000000"/>
        <rFont val="Calibri"/>
      </rPr>
      <t xml:space="preserve">
</t>
    </r>
    <r>
      <rPr>
        <sz val="11"/>
        <color rgb="FF000000"/>
        <rFont val="Calibri"/>
      </rPr>
      <t xml:space="preserve">The recommended state for this setting is: </t>
    </r>
    <r>
      <rPr>
        <b/>
        <sz val="11"/>
        <color rgb="FF000000"/>
        <rFont val="Calibri"/>
      </rPr>
      <t>Enabled: Disabled</t>
    </r>
    <r>
      <rPr>
        <sz val="11"/>
        <color rgb="FF000000"/>
        <rFont val="Calibri"/>
      </rPr>
      <t>.</t>
    </r>
  </si>
  <si>
    <r>
      <rPr>
        <sz val="11"/>
        <color rgb="FF000000"/>
        <rFont val="Calibri"/>
      </rPr>
      <t>The sudo.exe command line tool will not be available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</si>
  <si>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HKLM\SOFTWARE\Policies\Microsoft\Windows\Sudo:Enabled</t>
    </r>
    <r>
      <rPr>
        <sz val="11"/>
        <color rgb="FF006096"/>
        <rFont val="Roboto Condensed"/>
      </rPr>
      <t xml:space="preserve">
</t>
    </r>
  </si>
  <si>
    <r>
      <rPr>
        <sz val="11"/>
        <color rgb="FF000000"/>
        <rFont val="Calibri"/>
      </rPr>
      <t>Disabled. (The user will be able to run sudo.exe normally (after enabling the setting in the Settings app).)</t>
    </r>
  </si>
  <si>
    <t>App and Device Inventory</t>
  </si>
  <si>
    <t>18.10.3.1</t>
  </si>
  <si>
    <r>
      <rPr>
        <sz val="11"/>
        <rFont val="Calibri"/>
      </rPr>
      <t xml:space="preserve">Ensure </t>
    </r>
    <r>
      <rPr>
        <sz val="11"/>
        <color rgb="FF000000"/>
        <rFont val="Calibri"/>
      </rPr>
      <t>'</t>
    </r>
    <r>
      <rPr>
        <b/>
        <sz val="11"/>
        <color rgb="FF000000"/>
        <rFont val="Calibri"/>
      </rPr>
      <t>Turn off API Sampling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</si>
  <si>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and Device Inventory\Turn off API Sampling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AppDeviceInventory.admx/adml</t>
    </r>
    <r>
      <rPr>
        <sz val="11"/>
        <color rgb="FF000000"/>
        <rFont val="Calibri"/>
      </rPr>
      <t xml:space="preserve"> that is included with the Microsoft Windows 11 Release 24H2 Administrative Templates (or newer).</t>
    </r>
  </si>
  <si>
    <r>
      <rPr>
        <sz val="11"/>
        <color rgb="FF000000"/>
        <rFont val="Calibri"/>
      </rPr>
      <t>This policy setting determines if API data sampling is sent to Microsoft. API sampling monitors the sampled collection of APIs used during system runtime to help diagnose compatibility problems in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</si>
  <si>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API data sampling will not be sent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</si>
  <si>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HKLM\SOFTWARE\Policies\Microsoft\Windows\AppCompat:DisableAPISamping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above registry value appears to have a typo (</t>
    </r>
    <r>
      <rPr>
        <b/>
        <sz val="11"/>
        <color rgb="FF000000"/>
        <rFont val="Calibri"/>
      </rPr>
      <t>Samping</t>
    </r>
    <r>
      <rPr>
        <sz val="11"/>
        <color rgb="FF000000"/>
        <rFont val="Calibri"/>
      </rPr>
      <t xml:space="preserve"> instead of </t>
    </r>
    <r>
      <rPr>
        <b/>
        <sz val="11"/>
        <color rgb="FF000000"/>
        <rFont val="Calibri"/>
      </rPr>
      <t>Sampling</t>
    </r>
    <r>
      <rPr>
        <sz val="11"/>
        <color rgb="FF000000"/>
        <rFont val="Calibri"/>
      </rPr>
      <t>), however it is correct.</t>
    </r>
  </si>
  <si>
    <r>
      <rPr>
        <sz val="11"/>
        <color rgb="FF000000"/>
        <rFont val="Calibri"/>
      </rPr>
      <t>Disabled. (API Sampling will be turned on.)</t>
    </r>
  </si>
  <si>
    <t>18.10.3.2</t>
  </si>
  <si>
    <r>
      <rPr>
        <sz val="11"/>
        <rFont val="Calibri"/>
      </rPr>
      <t xml:space="preserve">Ensure </t>
    </r>
    <r>
      <rPr>
        <sz val="11"/>
        <color rgb="FF000000"/>
        <rFont val="Calibri"/>
      </rPr>
      <t>'</t>
    </r>
    <r>
      <rPr>
        <b/>
        <sz val="11"/>
        <color rgb="FF000000"/>
        <rFont val="Calibri"/>
      </rPr>
      <t>Turn off Application Footprint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</si>
  <si>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and Device Inventory\Turn off Application Footprint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AppDeviceInventory.admx/adml</t>
    </r>
    <r>
      <rPr>
        <sz val="11"/>
        <color rgb="FF000000"/>
        <rFont val="Calibri"/>
      </rPr>
      <t xml:space="preserve"> that is included with the Microsoft Windows 11 Release 24H2 Administrative Templates (or newer).</t>
    </r>
  </si>
  <si>
    <r>
      <rPr>
        <sz val="11"/>
        <color rgb="FF000000"/>
        <rFont val="Calibri"/>
      </rPr>
      <t>This policy setting determines if Application Footprint data is sent to Microsoft. Application Footprint monitors a sampled collection of registry and file activity to help diagnose compatibility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</si>
  <si>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Data from Application Footprint sampling will not be sent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</si>
  <si>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HKLM\SOFTWARE\Policies\Microsoft\Windows\AppCompat:DisableApplicationFootprint</t>
    </r>
    <r>
      <rPr>
        <sz val="11"/>
        <color rgb="FF006096"/>
        <rFont val="Roboto Condensed"/>
      </rPr>
      <t xml:space="preserve">
</t>
    </r>
  </si>
  <si>
    <r>
      <rPr>
        <sz val="11"/>
        <color rgb="FF000000"/>
        <rFont val="Calibri"/>
      </rPr>
      <t>Disabled. (Application Footprint will be turned on.)</t>
    </r>
  </si>
  <si>
    <t>18.10.3.3</t>
  </si>
  <si>
    <r>
      <rPr>
        <sz val="11"/>
        <rFont val="Calibri"/>
      </rPr>
      <t xml:space="preserve">Ensure </t>
    </r>
    <r>
      <rPr>
        <sz val="11"/>
        <color rgb="FF000000"/>
        <rFont val="Calibri"/>
      </rPr>
      <t>'</t>
    </r>
    <r>
      <rPr>
        <b/>
        <sz val="11"/>
        <color rgb="FF000000"/>
        <rFont val="Calibri"/>
      </rPr>
      <t>Turn off Install Tracing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</si>
  <si>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and Device Inventory\Turn off Install Tracing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AppDeviceInventory.admx/adml</t>
    </r>
    <r>
      <rPr>
        <sz val="11"/>
        <color rgb="FF000000"/>
        <rFont val="Calibri"/>
      </rPr>
      <t xml:space="preserve"> that is included with the Microsoft Windows 11 Release 24H2 Administrative Templates (or newer).</t>
    </r>
  </si>
  <si>
    <r>
      <rPr>
        <sz val="11"/>
        <color rgb="FF000000"/>
        <rFont val="Calibri"/>
      </rPr>
      <t>This policy setting determines if Install Tracing data is sent to Microsoft. Install Tracing tracks application installs to help diagnose compatibility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</si>
  <si>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Data from Install Tracing sampling will not be sent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</si>
  <si>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HKLM\SOFTWARE\Policies\Microsoft\Windows\AppCompat:DisableInstallTracing</t>
    </r>
    <r>
      <rPr>
        <sz val="11"/>
        <color rgb="FF006096"/>
        <rFont val="Roboto Condensed"/>
      </rPr>
      <t xml:space="preserve">
</t>
    </r>
  </si>
  <si>
    <r>
      <rPr>
        <sz val="11"/>
        <color rgb="FF000000"/>
        <rFont val="Calibri"/>
      </rPr>
      <t>Disabled. (Install Tracing will be on.)</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</si>
  <si>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</si>
  <si>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</si>
  <si>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</si>
  <si>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</si>
  <si>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</si>
  <si>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</si>
  <si>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</si>
  <si>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18.10.4.2</t>
  </si>
  <si>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</si>
  <si>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Deployment\Not allow per-user unsigned packages to install by default (requires explicitly allow per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11 Release 24H2 Administrative Templates (or newer).</t>
    </r>
  </si>
  <si>
    <r>
      <rPr>
        <sz val="11"/>
        <color rgb="FF000000"/>
        <rFont val="Calibri"/>
      </rPr>
      <t>This setting manages a user's ability to install unsigned Windows App packages.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Unsigned Windows App packages will require an explicit allow per install if this setting is disabled.</t>
    </r>
  </si>
  <si>
    <r>
      <rPr>
        <sz val="11"/>
        <color rgb="FF000000"/>
        <rFont val="Calibri"/>
      </rPr>
      <t>Standard users will not be able to install unsigned packaged Microsoft Store Apps, unless they are explicitly permitted by other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</si>
  <si>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HKLM\SOFTWARE\Policies\Microsoft\Windows\Appx:DisablePerUserUnsignedPackagesByDefault</t>
    </r>
    <r>
      <rPr>
        <sz val="11"/>
        <color rgb="FF006096"/>
        <rFont val="Roboto Condensed"/>
      </rPr>
      <t xml:space="preserve">
</t>
    </r>
  </si>
  <si>
    <t>18.10.4.3</t>
  </si>
  <si>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</si>
  <si>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Deployment\Prevent non-admin users from installing packaged Windows apps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10 Release 2004 Administrative Templates (or newer).</t>
    </r>
  </si>
  <si>
    <r>
      <rPr>
        <sz val="11"/>
        <color rgb="FF000000"/>
        <rFont val="Calibri"/>
      </rPr>
      <t>This setting manages non-Administrator users' ability to install Windows app packages.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</si>
  <si>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Non-Administrator users will not be able to install Microsoft Store app packages, unless they are explicitly permitted by other policies. If a Microsoft Store app is required for legitimate use, an Administrator will need to perform the installation from an Administrator context.</t>
    </r>
    <r>
      <rPr>
        <sz val="11"/>
        <color rgb="FF000000"/>
        <rFont val="Calibri"/>
      </rPr>
      <t xml:space="preserve">
</t>
    </r>
    <r>
      <rPr>
        <sz val="11"/>
        <color rgb="FF000000"/>
        <rFont val="Calibri"/>
      </rPr>
      <t xml:space="preserve">This setting can prevent standard users (without Administrator access) from launching Office 365 (O365) applications, displaying the error: </t>
    </r>
    <r>
      <rPr>
        <i/>
        <sz val="11"/>
        <color rgb="FF000000"/>
        <rFont val="Calibri"/>
      </rPr>
      <t>"Windows cannot access the specified device, path, or file. You may not have the appropriate permissions to access the item."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</si>
  <si>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HKLM\SOFTWARE\Policies\Microsoft\Windows\Appx:BlockNonAdminUserInstall</t>
    </r>
    <r>
      <rPr>
        <sz val="11"/>
        <color rgb="FF006096"/>
        <rFont val="Roboto Condensed"/>
      </rPr>
      <t xml:space="preserve">
</t>
    </r>
  </si>
  <si>
    <r>
      <rPr>
        <sz val="11"/>
        <color rgb="FF000000"/>
        <rFont val="Calibri"/>
      </rPr>
      <t>Disabled. (All users will be able to initiate installation of Microsoft Store app packages.)</t>
    </r>
  </si>
  <si>
    <t>App Privacy</t>
  </si>
  <si>
    <t>18.10.5.1</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</si>
  <si>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</si>
  <si>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AppPrivacy.admx/adml</t>
    </r>
    <r>
      <rPr>
        <sz val="11"/>
        <color rgb="FF000000"/>
        <rFont val="Calibri"/>
      </rPr>
      <t xml:space="preserve"> that is included with the Microsoft Windows 10 Release 1903 Administrative Templates (or newer).</t>
    </r>
  </si>
  <si>
    <r>
      <rPr>
        <sz val="11"/>
        <color rgb="FF000000"/>
        <rFont val="Calibri"/>
      </rPr>
      <t>This policy setting specifies whether Windows apps can be activated by voice (apps and Cortana)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</si>
  <si>
    <r>
      <rPr>
        <sz val="11"/>
        <color rgb="FF000000"/>
        <rFont val="Calibri"/>
      </rPr>
      <t>Users will not be able to activate apps while the computer is 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</si>
  <si>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HKLM\SOFTWARE\Policies\Microsoft\Windows\AppPrivacy:LetAppsActivateWithVoiceAboveLock</t>
    </r>
    <r>
      <rPr>
        <sz val="11"/>
        <color rgb="FF006096"/>
        <rFont val="Roboto Condensed"/>
      </rPr>
      <t xml:space="preserve">
</t>
    </r>
  </si>
  <si>
    <r>
      <rPr>
        <sz val="11"/>
        <color rgb="FF000000"/>
        <rFont val="Calibri"/>
      </rPr>
      <t>Disabled. (The user can decide whether Windows apps can interact with applications using speech while the system is locked by using Settings &gt; Privacy on the device.)</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</si>
  <si>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</si>
  <si>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</si>
  <si>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</si>
  <si>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</si>
  <si>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</si>
  <si>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</si>
  <si>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</si>
  <si>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</si>
  <si>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18.10.6.2</t>
  </si>
  <si>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</si>
  <si>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runtime\Block launching Universal Windows apps with Windows Runtime API access from hosted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#3:</t>
    </r>
    <r>
      <rPr>
        <sz val="11"/>
        <color rgb="FF000000"/>
        <rFont val="Calibri"/>
      </rPr>
      <t xml:space="preserve"> In older Microsoft Windows Administrative Templates, this setting was initially named </t>
    </r>
    <r>
      <rPr>
        <i/>
        <sz val="11"/>
        <color rgb="FF000000"/>
        <rFont val="Calibri"/>
      </rPr>
      <t>Block launching Windows Store apps with Windows Runtime API access from hosted content</t>
    </r>
    <r>
      <rPr>
        <sz val="11"/>
        <color rgb="FF000000"/>
        <rFont val="Calibri"/>
      </rPr>
      <t>, but it was renamed starting with the Windows 10 Release 1803 Administrative Templates.</t>
    </r>
  </si>
  <si>
    <r>
      <rPr>
        <sz val="11"/>
        <color rgb="FF000000"/>
        <rFont val="Calibri"/>
      </rPr>
      <t>This policy setting controls whether Microsoft Store apps with Windows Runtime API access directly from web content can be launched.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</si>
  <si>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Universal Windows apps which declare Windows Runtime API access in the </t>
    </r>
    <r>
      <rPr>
        <b/>
        <sz val="11"/>
        <color rgb="FF000000"/>
        <rFont val="Calibri"/>
      </rPr>
      <t>ApplicationContentUriRules</t>
    </r>
    <r>
      <rPr>
        <sz val="11"/>
        <color rgb="FF000000"/>
        <rFont val="Calibri"/>
      </rPr>
      <t xml:space="preserve"> section of the manifest cannot be launched (Universal Windows apps which have not declared Windows Runtime API access in the manifest will not be 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</si>
  <si>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HKLM\SOFTWARE\Microsoft\Windows\CurrentVersion\Policies\System:BlockHostedAppAccessWinRT</t>
    </r>
    <r>
      <rPr>
        <sz val="11"/>
        <color rgb="FF006096"/>
        <rFont val="Roboto Condensed"/>
      </rPr>
      <t xml:space="preserve">
</t>
    </r>
  </si>
  <si>
    <r>
      <rPr>
        <sz val="11"/>
        <color rgb="FF000000"/>
        <rFont val="Calibri"/>
      </rPr>
      <t>Disabled. (All Universal Windows apps can be launched.)</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</si>
  <si>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</si>
  <si>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</si>
  <si>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</si>
  <si>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</si>
  <si>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</si>
  <si>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</si>
  <si>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</si>
  <si>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</si>
  <si>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</si>
  <si>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</si>
  <si>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</si>
  <si>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</si>
  <si>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</si>
  <si>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</si>
  <si>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</si>
  <si>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</si>
  <si>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</si>
  <si>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</si>
  <si>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This policy setting controls Autoplay. Autoplay starts to read from a drive as soon as the media is inserted in the drive, which causes the setup file for programs or audio media to start immediately.</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cannot be used to enable Autoplay on computer drives in which it is disabled by default, such as floppy disk and network drives.</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</si>
  <si>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</si>
  <si>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HKLM\SOFTWARE\Microsoft\Windows\CurrentVersion\Policies\Explorer:NoDriveTypeAutoRun</t>
    </r>
    <r>
      <rPr>
        <sz val="11"/>
        <color rgb="FF006096"/>
        <rFont val="Roboto Condensed"/>
      </rPr>
      <t xml:space="preserve">
</t>
    </r>
  </si>
  <si>
    <r>
      <rPr>
        <sz val="11"/>
        <color rgb="FF000000"/>
        <rFont val="Calibri"/>
      </rPr>
      <t>Disabled. (Autoplay is enabled.) Autoplay is disabled by default on some removable drive types, such as floppy disk and network drives, but not on CD-ROM drives.</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</si>
  <si>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</si>
  <si>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</si>
  <si>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</si>
  <si>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</si>
  <si>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</si>
  <si>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</si>
  <si>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</si>
  <si>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</si>
  <si>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Fixed Data Drives</t>
  </si>
  <si>
    <t>18.10.10.1.1</t>
  </si>
  <si>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</si>
  <si>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Drives\Allow access to BitLocker-protected fixed data drives from earlier versions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</si>
  <si>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or not fixed data drives formatted with the FAT file system can be unlocked and viewed on computers running Windows Server 2008 (non-R2), Windows Vista, Windows XP with Service Pack 3 (SP3), or Windows XP with Service Pack 2 (SP2) operating systems.</t>
    </r>
    <r>
      <rPr>
        <sz val="11"/>
        <color rgb="FF000000"/>
        <rFont val="Calibri"/>
      </rPr>
      <t xml:space="preserve">
</t>
    </r>
    <r>
      <rPr>
        <b/>
        <sz val="11"/>
        <color rgb="FF000000"/>
        <rFont val="Calibri"/>
      </rPr>
      <t>Note:</t>
    </r>
    <r>
      <rPr>
        <sz val="11"/>
        <color rgb="FF000000"/>
        <rFont val="Calibri"/>
      </rPr>
      <t xml:space="preserve"> This policy setting does not apply to drives that are formatted with the NTFS file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</si>
  <si>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Fixed data drives formatted with the FAT file system that are BitLocker-protected cannot be unlocked on computers running Windows Server 2008 (non-R2), Windows Vista, Windows XP with SP3 or Windows XP with SP2. </t>
    </r>
    <r>
      <rPr>
        <b/>
        <sz val="11"/>
        <color rgb="FF000000"/>
        <rFont val="Calibri"/>
      </rPr>
      <t>BitLockerToGo.exe</t>
    </r>
    <r>
      <rPr>
        <sz val="11"/>
        <color rgb="FF000000"/>
        <rFont val="Calibri"/>
      </rPr>
      <t xml:space="preserve"> will not be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</si>
  <si>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that is </t>
    </r>
    <r>
      <rPr>
        <b/>
        <sz val="11"/>
        <color rgb="FF000000"/>
        <rFont val="Calibri"/>
      </rPr>
      <t>&lt;blank&gt;</t>
    </r>
    <r>
      <rPr>
        <sz val="11"/>
        <color rgb="FF000000"/>
        <rFont val="Calibri"/>
      </rPr>
      <t xml:space="preserve"> i.e. no value set.</t>
    </r>
    <r>
      <rPr>
        <sz val="11"/>
        <color rgb="FF000000"/>
        <rFont val="Calibri"/>
      </rPr>
      <t xml:space="preserve">
</t>
    </r>
    <r>
      <rPr>
        <sz val="11"/>
        <color rgb="FF006096"/>
        <rFont val="Roboto Condensed"/>
      </rPr>
      <t>HKLM\SOFTWARE\Policies\Microsoft\FVE:FDVDiscoveryVolumeType</t>
    </r>
    <r>
      <rPr>
        <sz val="11"/>
        <color rgb="FF006096"/>
        <rFont val="Roboto Condensed"/>
      </rPr>
      <t xml:space="preserve">
</t>
    </r>
  </si>
  <si>
    <r>
      <rPr>
        <sz val="11"/>
        <color rgb="FF000000"/>
        <rFont val="Calibri"/>
      </rPr>
      <t>Enabled. (Fixed data drives formatted with the FAT file system can be unlocked on computers running Windows Server 2008 (non-R2), Windows Vista, Windows XP with SP3 or Windows XP with SP2, and their content can be viewed. These operating systems will only have read-only access to BitLocker-protected drives.)</t>
    </r>
  </si>
  <si>
    <t>18.10.10.1.2</t>
  </si>
  <si>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</si>
  <si>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</si>
  <si>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</si>
  <si>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fixed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</si>
  <si>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t>
    </r>
    <r>
      <rPr>
        <sz val="11"/>
        <color rgb="FF006096"/>
        <rFont val="Roboto Condensed"/>
      </rPr>
      <t xml:space="preserve">
</t>
    </r>
  </si>
  <si>
    <r>
      <rPr>
        <sz val="11"/>
        <color rgb="FF000000"/>
        <rFont val="Calibri"/>
      </rPr>
      <t>Disabled. (The default recovery options are supported for BitLocker recovery - a DRA is allowed, and the recovery options can be specified by the user including the recovery password and recovery key, and recovery information is not backed up to AD DS.)</t>
    </r>
  </si>
  <si>
    <t>18.10.10.1.3</t>
  </si>
  <si>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</si>
  <si>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</si>
  <si>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</si>
  <si>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HKLM\SOFTWARE\Policies\Microsoft\FVE:FDVManageDRA</t>
    </r>
    <r>
      <rPr>
        <sz val="11"/>
        <color rgb="FF006096"/>
        <rFont val="Roboto Condensed"/>
      </rPr>
      <t xml:space="preserve">
</t>
    </r>
  </si>
  <si>
    <r>
      <rPr>
        <sz val="11"/>
        <color rgb="FF000000"/>
        <rFont val="Calibri"/>
      </rPr>
      <t>Enabled: True. (A DRA is allowed.)</t>
    </r>
  </si>
  <si>
    <t>18.10.10.1.4</t>
  </si>
  <si>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</si>
  <si>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Allow 48-digit recovery password</t>
    </r>
    <r>
      <rPr>
        <sz val="11"/>
        <color rgb="FF000000"/>
        <rFont val="Calibri"/>
      </rPr>
      <t xml:space="preserve"> or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</si>
  <si>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48-digit recovery password</t>
    </r>
    <r>
      <rPr>
        <sz val="11"/>
        <color rgb="FF000000"/>
        <rFont val="Calibri"/>
      </rPr>
      <t xml:space="preserve">. Configuring this setting to </t>
    </r>
    <r>
      <rPr>
        <b/>
        <sz val="11"/>
        <color rgb="FF000000"/>
        <rFont val="Calibri"/>
      </rPr>
      <t>Enabled: Require 48-digit recovery password</t>
    </r>
    <r>
      <rPr>
        <sz val="11"/>
        <color rgb="FF000000"/>
        <rFont val="Calibri"/>
      </rPr>
      <t xml:space="preserve"> also conforms to the benchmark.</t>
    </r>
  </si>
  <si>
    <r>
      <rPr>
        <sz val="11"/>
        <color rgb="FF000000"/>
        <rFont val="Calibri"/>
      </rPr>
      <t>A 48-digit recovery password will be permitted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</si>
  <si>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HKLM\SOFTWARE\Policies\Microsoft\FVE:FDVRecoveryPassword</t>
    </r>
    <r>
      <rPr>
        <sz val="11"/>
        <color rgb="FF006096"/>
        <rFont val="Roboto Condensed"/>
      </rPr>
      <t xml:space="preserve">
</t>
    </r>
  </si>
  <si>
    <r>
      <rPr>
        <sz val="11"/>
        <color rgb="FF000000"/>
        <rFont val="Calibri"/>
      </rPr>
      <t>Recovery options are specified by the user.</t>
    </r>
  </si>
  <si>
    <t>18.10.10.1.5</t>
  </si>
  <si>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</si>
  <si>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Allow 256-bit recovery key</t>
    </r>
    <r>
      <rPr>
        <sz val="11"/>
        <color rgb="FF000000"/>
        <rFont val="Calibri"/>
      </rPr>
      <t xml:space="preserve"> or </t>
    </r>
    <r>
      <rPr>
        <b/>
        <sz val="11"/>
        <color rgb="FF000000"/>
        <rFont val="Calibri"/>
      </rPr>
      <t>Enabled: Require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</si>
  <si>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256-bit recovery key</t>
    </r>
    <r>
      <rPr>
        <sz val="11"/>
        <color rgb="FF000000"/>
        <rFont val="Calibri"/>
      </rPr>
      <t xml:space="preserve">. Configuring this setting to </t>
    </r>
    <r>
      <rPr>
        <b/>
        <sz val="11"/>
        <color rgb="FF000000"/>
        <rFont val="Calibri"/>
      </rPr>
      <t>Enabled: Require 256-bit recovery key</t>
    </r>
    <r>
      <rPr>
        <sz val="11"/>
        <color rgb="FF000000"/>
        <rFont val="Calibri"/>
      </rPr>
      <t xml:space="preserve"> also conforms to the benchmark.</t>
    </r>
  </si>
  <si>
    <r>
      <rPr>
        <sz val="11"/>
        <color rgb="FF000000"/>
        <rFont val="Calibri"/>
      </rPr>
      <t>A 256-bit recovery key will be permitted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</si>
  <si>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HKLM\SOFTWARE\Policies\Microsoft\FVE:FDVRecoveryKey</t>
    </r>
    <r>
      <rPr>
        <sz val="11"/>
        <color rgb="FF006096"/>
        <rFont val="Roboto Condensed"/>
      </rPr>
      <t xml:space="preserve">
</t>
    </r>
  </si>
  <si>
    <t>18.10.10.1.6</t>
  </si>
  <si>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</si>
  <si>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</si>
  <si>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</si>
  <si>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fixed drives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</si>
  <si>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HKLM\SOFTWARE\Policies\Microsoft\FVE:FDVHideRecoveryPage</t>
    </r>
    <r>
      <rPr>
        <sz val="11"/>
        <color rgb="FF006096"/>
        <rFont val="Roboto Condensed"/>
      </rPr>
      <t xml:space="preserve">
</t>
    </r>
  </si>
  <si>
    <r>
      <rPr>
        <sz val="11"/>
        <color rgb="FF000000"/>
        <rFont val="Calibri"/>
      </rPr>
      <t>Recovery options for fixed drives are selectable by the user in the BitLocker setup wizard.</t>
    </r>
  </si>
  <si>
    <t>18.10.10.1.7</t>
  </si>
  <si>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</si>
  <si>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Save BitLocker recovery information to AD 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</si>
  <si>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</si>
  <si>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HKLM\SOFTWARE\Policies\Microsoft\FVE:FDVActiveDirectoryBackup</t>
    </r>
    <r>
      <rPr>
        <sz val="11"/>
        <color rgb="FF006096"/>
        <rFont val="Roboto Condensed"/>
      </rPr>
      <t xml:space="preserve">
</t>
    </r>
  </si>
  <si>
    <r>
      <rPr>
        <sz val="11"/>
        <color rgb="FF000000"/>
        <rFont val="Calibri"/>
      </rPr>
      <t>BitLocker recovery information for fixed drives is not backed up to AD DS.</t>
    </r>
  </si>
  <si>
    <t>18.10.10.1.8</t>
  </si>
  <si>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</si>
  <si>
    <r>
      <rPr>
        <sz val="11"/>
        <color rgb="FF000000"/>
        <rFont val="Calibri"/>
      </rPr>
      <t xml:space="preserve">Set the following UI path to </t>
    </r>
    <r>
      <rPr>
        <b/>
        <sz val="11"/>
        <color rgb="FF000000"/>
        <rFont val="Calibri"/>
      </rPr>
      <t>Enabled: Backup recovery passwords and key packages</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Configure storage of BitLocker recovery information to AD 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</si>
  <si>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Backup recovery passwords and key packages</t>
    </r>
    <r>
      <rPr>
        <sz val="11"/>
        <color rgb="FF000000"/>
        <rFont val="Calibri"/>
      </rPr>
      <t>.</t>
    </r>
  </si>
  <si>
    <r>
      <rPr>
        <sz val="11"/>
        <color rgb="FF000000"/>
        <rFont val="Calibri"/>
      </rPr>
      <t>None - this value is ignored when the checkbox above it (</t>
    </r>
    <r>
      <rPr>
        <i/>
        <sz val="11"/>
        <color rgb="FF000000"/>
        <rFont val="Calibri"/>
      </rPr>
      <t>Save BitLocker recovery information to AD DS for fixed data drives</t>
    </r>
    <r>
      <rPr>
        <sz val="11"/>
        <color rgb="FF000000"/>
        <rFont val="Calibri"/>
      </rPr>
      <t xml:space="preserve">) is False (unchecked), as is required in Rule 18.9.11.1.7. If that checkbox </t>
    </r>
    <r>
      <rPr>
        <b/>
        <sz val="11"/>
        <color rgb="FF000000"/>
        <rFont val="Calibri"/>
      </rPr>
      <t>is</t>
    </r>
    <r>
      <rPr>
        <sz val="11"/>
        <color rgb="FF000000"/>
        <rFont val="Calibri"/>
      </rPr>
      <t xml:space="preserve"> set to True (checked), both recovery passwords and key packages for fixed drives will be saved to AD 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</si>
  <si>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HKLM\SOFTWARE\Policies\Microsoft\FVE:FDVActiveDirectoryInfoToStore</t>
    </r>
    <r>
      <rPr>
        <sz val="11"/>
        <color rgb="FF006096"/>
        <rFont val="Roboto Condensed"/>
      </rPr>
      <t xml:space="preserve">
</t>
    </r>
  </si>
  <si>
    <t>18.10.10.1.9</t>
  </si>
  <si>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</si>
  <si>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Do not enable BitLocker until recovery information is stored to AD 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</si>
  <si>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</si>
  <si>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HKLM\SOFTWARE\Policies\Microsoft\FVE:FDVRequireActiveDirectoryBackup</t>
    </r>
    <r>
      <rPr>
        <sz val="11"/>
        <color rgb="FF006096"/>
        <rFont val="Roboto Condensed"/>
      </rPr>
      <t xml:space="preserve">
</t>
    </r>
  </si>
  <si>
    <r>
      <rPr>
        <sz val="11"/>
        <color rgb="FF000000"/>
        <rFont val="Calibri"/>
      </rPr>
      <t>BitLocker can be enabled on fixed drives without the requirement of storing recovery information to Active Directory first.</t>
    </r>
  </si>
  <si>
    <t>18.10.10.1.10</t>
  </si>
  <si>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</si>
  <si>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hardware-based encryption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</si>
  <si>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fixed data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</si>
  <si>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HKLM\SOFTWARE\Policies\Microsoft\FVE:FDVHardwareEncryption</t>
    </r>
    <r>
      <rPr>
        <sz val="11"/>
        <color rgb="FF006096"/>
        <rFont val="Roboto Condensed"/>
      </rPr>
      <t xml:space="preserve">
</t>
    </r>
  </si>
  <si>
    <r>
      <rPr>
        <sz val="11"/>
        <color rgb="FF000000"/>
        <rFont val="Calibri"/>
      </rPr>
      <t>BitLocker will use software-based encryption irrespective of hardware-based encryption availability.</t>
    </r>
  </si>
  <si>
    <t>18.10.10.1.11</t>
  </si>
  <si>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</si>
  <si>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passwords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</si>
  <si>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a password is required to unlock BitLocker-protected fixed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</si>
  <si>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</si>
  <si>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HKLM\SOFTWARE\Policies\Microsoft\FVE:FDVPassphrase</t>
    </r>
    <r>
      <rPr>
        <sz val="11"/>
        <color rgb="FF006096"/>
        <rFont val="Roboto Condensed"/>
      </rPr>
      <t xml:space="preserve">
</t>
    </r>
  </si>
  <si>
    <r>
      <rPr>
        <sz val="11"/>
        <color rgb="FF000000"/>
        <rFont val="Calibri"/>
      </rPr>
      <t>Passwords are supported, without complexity requirements and with an 8 character minimum.</t>
    </r>
  </si>
  <si>
    <t>18.10.10.1.12</t>
  </si>
  <si>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</si>
  <si>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smart cards on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</si>
  <si>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specify whether smart cards can be used to authenticate user access to the BitLocker-protected fixed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fixed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</si>
  <si>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HKLM\SOFTWARE\Policies\Microsoft\FVE:FDVAllowUserCert</t>
    </r>
    <r>
      <rPr>
        <sz val="11"/>
        <color rgb="FF006096"/>
        <rFont val="Roboto Condensed"/>
      </rPr>
      <t xml:space="preserve">
</t>
    </r>
  </si>
  <si>
    <r>
      <rPr>
        <sz val="11"/>
        <color rgb="FF000000"/>
        <rFont val="Calibri"/>
      </rPr>
      <t>Enabled. (Users are allowed to use smart cards to authenticate their access to BitLocker-protected fixed data drives.)</t>
    </r>
  </si>
  <si>
    <t>18.10.10.1.13</t>
  </si>
  <si>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</si>
  <si>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Drives\Configure use of smart cards on fixed data drives: Require use of smart cards on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</si>
  <si>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 xml:space="preserve">This policy setting allows you to specify whether smart cards </t>
    </r>
    <r>
      <rPr>
        <i/>
        <sz val="11"/>
        <color rgb="FF000000"/>
        <rFont val="Calibri"/>
      </rPr>
      <t>must</t>
    </r>
    <r>
      <rPr>
        <sz val="11"/>
        <color rgb="FF000000"/>
        <rFont val="Calibri"/>
      </rPr>
      <t xml:space="preserve"> be used to authenticate user access to the BitLocker-protected fixed data drives on a computer.</t>
    </r>
    <r>
      <rPr>
        <sz val="11"/>
        <color rgb="FF000000"/>
        <rFont val="Calibri"/>
      </rPr>
      <t xml:space="preserve">
</t>
    </r>
    <r>
      <rPr>
        <sz val="11"/>
        <color rgb="FF000000"/>
        <rFont val="Calibri"/>
      </rPr>
      <t>Smart cards can be used to authenticate user access to the drive. You can require a smart card authentication by selecting the "Require use of smart cards on fixed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</si>
  <si>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Smart cards will be required to authenticate user access to fixed data drives. Use of smart cards requires PKI infrastructure. Users will need to authenticate with the smart card to unlock the fixed data drive every time they restart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</si>
  <si>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HKLM\SOFTWARE\Policies\Microsoft\FVE:FDVEnforceUserCert</t>
    </r>
    <r>
      <rPr>
        <sz val="11"/>
        <color rgb="FF006096"/>
        <rFont val="Roboto Condensed"/>
      </rPr>
      <t xml:space="preserve">
</t>
    </r>
  </si>
  <si>
    <r>
      <rPr>
        <sz val="11"/>
        <color rgb="FF000000"/>
        <rFont val="Calibri"/>
      </rPr>
      <t>Enabled: False (unchecked). (Users are allowed to use smart cards to authenticate their access to BitLocker-protected fixed data drives, but it is not required.)</t>
    </r>
  </si>
  <si>
    <t>Operating System Drives</t>
  </si>
  <si>
    <t>18.10.10.2.1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</si>
  <si>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</si>
  <si>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</si>
  <si>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</si>
  <si>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new BitLocker startup PINs set will be enhanced PINs.</t>
    </r>
    <r>
      <rPr>
        <sz val="11"/>
        <color rgb="FF000000"/>
        <rFont val="Calibri"/>
      </rPr>
      <t xml:space="preserve">
</t>
    </r>
    <r>
      <rPr>
        <b/>
        <sz val="11"/>
        <color rgb="FF000000"/>
        <rFont val="Calibri"/>
      </rPr>
      <t>Note:</t>
    </r>
    <r>
      <rPr>
        <sz val="11"/>
        <color rgb="FF000000"/>
        <rFont val="Calibri"/>
      </rPr>
      <t xml:space="preserve"> Not all computers enable full keyboard support in the Pre-OS environment. Some keys may not be available. It is recommended this functionality be tested using the computers in your environment prior to it being deployed.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</si>
  <si>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HKLM\SOFTWARE\Policies\Microsoft\FVE:UseEnhancedPin</t>
    </r>
    <r>
      <rPr>
        <sz val="11"/>
        <color rgb="FF006096"/>
        <rFont val="Roboto Condensed"/>
      </rPr>
      <t xml:space="preserve">
</t>
    </r>
  </si>
  <si>
    <r>
      <rPr>
        <sz val="11"/>
        <color rgb="FF000000"/>
        <rFont val="Calibri"/>
      </rPr>
      <t>Disabled. (Enhanced PINs will not be used.)</t>
    </r>
  </si>
  <si>
    <t>18.10.10.2.2</t>
  </si>
  <si>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</si>
  <si>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Secure Boot for integrity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</si>
  <si>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whether Secure Boot will be allowed as the platform integrity provider for BitLocker operating system drives.</t>
    </r>
    <r>
      <rPr>
        <sz val="11"/>
        <color rgb="FF000000"/>
        <rFont val="Calibri"/>
      </rPr>
      <t xml:space="preserve">
</t>
    </r>
    <r>
      <rPr>
        <sz val="11"/>
        <color rgb="FF000000"/>
        <rFont val="Calibri"/>
      </rPr>
      <t>Secure Boot ensures that the PC's pre-boot environment only loads firmware that is digitally signed by authorized software publishers. Secure Boot also provides more flexibility for managing pre-boot configuration than legacy BitLocker integrity checks.</t>
    </r>
    <r>
      <rPr>
        <sz val="11"/>
        <color rgb="FF000000"/>
        <rFont val="Calibri"/>
      </rPr>
      <t xml:space="preserve">
</t>
    </r>
    <r>
      <rPr>
        <sz val="11"/>
        <color rgb="FF000000"/>
        <rFont val="Calibri"/>
      </rPr>
      <t>Secure Boot requires a system that meets the UEFI 2.3.1 Specifications for Class 2 and Class 3 computers.</t>
    </r>
    <r>
      <rPr>
        <sz val="11"/>
        <color rgb="FF000000"/>
        <rFont val="Calibri"/>
      </rPr>
      <t xml:space="preserve">
</t>
    </r>
    <r>
      <rPr>
        <sz val="11"/>
        <color rgb="FF000000"/>
        <rFont val="Calibri"/>
      </rPr>
      <t>When this policy is enabled and the hardware is capable of using Secure Boot for BitLocker scenarios, the "Use enhanced Boot Configuration Data validation profile" group policy setting is ignored and Secure Boot verifies BCD settings according to the Secure Boot policy setting, which is configured separately from BitLocker.</t>
    </r>
    <r>
      <rPr>
        <sz val="11"/>
        <color rgb="FF000000"/>
        <rFont val="Calibri"/>
      </rPr>
      <t xml:space="preserve">
</t>
    </r>
    <r>
      <rPr>
        <b/>
        <sz val="11"/>
        <color rgb="FF000000"/>
        <rFont val="Calibri"/>
      </rPr>
      <t>Note:</t>
    </r>
    <r>
      <rPr>
        <sz val="11"/>
        <color rgb="FF000000"/>
        <rFont val="Calibri"/>
      </rPr>
      <t xml:space="preserve"> If the group policy setting "Configure TPM platform validation profile for native UEFI firmware configurations" is enabled and has PCR 7 omitted, BitLocker will be prevented from using Secure Boot for platform or Boot Configuration Data (BCD) integrity validation.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</si>
  <si>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HKLM\SOFTWARE\Policies\Microsoft\FVE:OSAllowSecureBootForIntegrity</t>
    </r>
    <r>
      <rPr>
        <sz val="11"/>
        <color rgb="FF006096"/>
        <rFont val="Roboto Condensed"/>
      </rPr>
      <t xml:space="preserve">
</t>
    </r>
  </si>
  <si>
    <r>
      <rPr>
        <sz val="11"/>
        <color rgb="FF000000"/>
        <rFont val="Calibri"/>
      </rPr>
      <t>Enabled. (BitLocker will use Secure Boot for platform integrity if the platform is capable of Secure Boot-based integrity validation.)</t>
    </r>
  </si>
  <si>
    <t>18.10.10.2.3</t>
  </si>
  <si>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</si>
  <si>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</si>
  <si>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</si>
  <si>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</si>
  <si>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t>
    </r>
    <r>
      <rPr>
        <sz val="11"/>
        <color rgb="FF006096"/>
        <rFont val="Roboto Condensed"/>
      </rPr>
      <t xml:space="preserve">
</t>
    </r>
  </si>
  <si>
    <t>18.10.10.2.4</t>
  </si>
  <si>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</si>
  <si>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</si>
  <si>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</si>
  <si>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A Data Recovery Agent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</si>
  <si>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HKLM\SOFTWARE\Policies\Microsoft\FVE:OSManageDRA</t>
    </r>
    <r>
      <rPr>
        <sz val="11"/>
        <color rgb="FF006096"/>
        <rFont val="Roboto Condensed"/>
      </rPr>
      <t xml:space="preserve">
</t>
    </r>
  </si>
  <si>
    <t>18.10.10.2.5</t>
  </si>
  <si>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</si>
  <si>
    <r>
      <rPr>
        <sz val="11"/>
        <color rgb="FF000000"/>
        <rFont val="Calibri"/>
      </rPr>
      <t xml:space="preserve">Set the following UI path to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</si>
  <si>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Require 48-digit recovery password</t>
    </r>
    <r>
      <rPr>
        <sz val="11"/>
        <color rgb="FF000000"/>
        <rFont val="Calibri"/>
      </rPr>
      <t>.</t>
    </r>
  </si>
  <si>
    <r>
      <rPr>
        <sz val="11"/>
        <color rgb="FF000000"/>
        <rFont val="Calibri"/>
      </rPr>
      <t>A 48-digit recovery password will be required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</si>
  <si>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HKLM\SOFTWARE\Policies\Microsoft\FVE:OSRecoveryPassword</t>
    </r>
    <r>
      <rPr>
        <sz val="11"/>
        <color rgb="FF006096"/>
        <rFont val="Roboto Condensed"/>
      </rPr>
      <t xml:space="preserve">
</t>
    </r>
  </si>
  <si>
    <t>18.10.10.2.6</t>
  </si>
  <si>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</si>
  <si>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UI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</si>
  <si>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</si>
  <si>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</si>
  <si>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HKLM\SOFTWARE\Policies\Microsoft\FVE:OSRecoveryKey</t>
    </r>
    <r>
      <rPr>
        <sz val="11"/>
        <color rgb="FF006096"/>
        <rFont val="Roboto Condensed"/>
      </rPr>
      <t xml:space="preserve">
</t>
    </r>
  </si>
  <si>
    <t>18.10.10.2.7</t>
  </si>
  <si>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</si>
  <si>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</si>
  <si>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</si>
  <si>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the operating drive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</si>
  <si>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HKLM\SOFTWARE\Policies\Microsoft\FVE:OSHideRecoveryPage</t>
    </r>
    <r>
      <rPr>
        <sz val="11"/>
        <color rgb="FF006096"/>
        <rFont val="Roboto Condensed"/>
      </rPr>
      <t xml:space="preserve">
</t>
    </r>
  </si>
  <si>
    <r>
      <rPr>
        <sz val="11"/>
        <color rgb="FF000000"/>
        <rFont val="Calibri"/>
      </rPr>
      <t>Recovery options for the operating system drive are selectable by the user in the BitLocker setup wizard.</t>
    </r>
  </si>
  <si>
    <t>18.10.10.2.8</t>
  </si>
  <si>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</si>
  <si>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Save BitLocker recovery information to AD DS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</si>
  <si>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</si>
  <si>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BitLocker recovery information for the operating system drive will be backed up to AD DS. Users will need to be domain connected to turn on BitLocker. This policy is not FIPS compliant.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</si>
  <si>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HKLM\SOFTWARE\Policies\Microsoft\FVE:OSActiveDirectoryBackup</t>
    </r>
    <r>
      <rPr>
        <sz val="11"/>
        <color rgb="FF006096"/>
        <rFont val="Roboto Condensed"/>
      </rPr>
      <t xml:space="preserve">
</t>
    </r>
  </si>
  <si>
    <r>
      <rPr>
        <sz val="11"/>
        <color rgb="FF000000"/>
        <rFont val="Calibri"/>
      </rPr>
      <t>BitLocker recovery information for the operating system drive is not backed up to AD DS.</t>
    </r>
  </si>
  <si>
    <t>18.10.10.2.9</t>
  </si>
  <si>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</si>
  <si>
    <r>
      <rPr>
        <sz val="11"/>
        <color rgb="FF000000"/>
        <rFont val="Calibri"/>
      </rPr>
      <t xml:space="preserve">Set the following UI path to </t>
    </r>
    <r>
      <rPr>
        <b/>
        <sz val="11"/>
        <color rgb="FF000000"/>
        <rFont val="Calibri"/>
      </rPr>
      <t>Enabled: Store recovery passwords and key packages</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Configure storage of BitLocker recovery information to AD 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</si>
  <si>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Store recovery passwords and key packages</t>
    </r>
    <r>
      <rPr>
        <sz val="11"/>
        <color rgb="FF000000"/>
        <rFont val="Calibri"/>
      </rPr>
      <t>.</t>
    </r>
  </si>
  <si>
    <r>
      <rPr>
        <sz val="11"/>
        <color rgb="FF000000"/>
        <rFont val="Calibri"/>
      </rPr>
      <t>Both the recovery password and the key package for the operating system drive will be saved to AD DS. Users will need to be domain connected to turn on BitLocker. This policy is not FIPS compliant.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</si>
  <si>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HKLM\SOFTWARE\Policies\Microsoft\FVE:OSActiveDirectoryInfoToStore</t>
    </r>
    <r>
      <rPr>
        <sz val="11"/>
        <color rgb="FF006096"/>
        <rFont val="Roboto Condensed"/>
      </rPr>
      <t xml:space="preserve">
</t>
    </r>
  </si>
  <si>
    <t>18.10.10.2.10</t>
  </si>
  <si>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</si>
  <si>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Do not enable BitLocker until recovery information is stored to AD DS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</si>
  <si>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</si>
  <si>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Users will need to be domain connected and the back up of BitLocker recovery information for the operating system drive must succeed in order to turn on BitLocker. This policy is not FIPS compliant.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</si>
  <si>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HKLM\SOFTWARE\Policies\Microsoft\FVE:OSRequireActiveDirectoryBackup</t>
    </r>
    <r>
      <rPr>
        <sz val="11"/>
        <color rgb="FF006096"/>
        <rFont val="Roboto Condensed"/>
      </rPr>
      <t xml:space="preserve">
</t>
    </r>
  </si>
  <si>
    <r>
      <rPr>
        <sz val="11"/>
        <color rgb="FF000000"/>
        <rFont val="Calibri"/>
      </rPr>
      <t>BitLocker can be enabled on the operating system drive without the requirement of storing recovery information to Active Directory first.</t>
    </r>
  </si>
  <si>
    <t>18.10.10.2.11</t>
  </si>
  <si>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</si>
  <si>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use of hardware-based encryption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</si>
  <si>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operating system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</si>
  <si>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HKLM\SOFTWARE\Policies\Microsoft\FVE:OSHardwareEncryption</t>
    </r>
    <r>
      <rPr>
        <sz val="11"/>
        <color rgb="FF006096"/>
        <rFont val="Roboto Condensed"/>
      </rPr>
      <t xml:space="preserve">
</t>
    </r>
  </si>
  <si>
    <t>Removable Data Drives</t>
  </si>
  <si>
    <t>18.10.10.3.1</t>
  </si>
  <si>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</si>
  <si>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Drives\Allow access to BitLocker-protected removable data drives from earlier versions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</si>
  <si>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or not removable data drives formatted with the FAT file system can be unlocked and viewed on computers running Windows Server 2008 (non-R2), Windows Vista, Windows XP with Service Pack 3 (SP3), or Windows XP with Service Pack 2 (SP2) operating systems.</t>
    </r>
    <r>
      <rPr>
        <sz val="11"/>
        <color rgb="FF000000"/>
        <rFont val="Calibri"/>
      </rPr>
      <t xml:space="preserve">
</t>
    </r>
    <r>
      <rPr>
        <b/>
        <sz val="11"/>
        <color rgb="FF000000"/>
        <rFont val="Calibri"/>
      </rPr>
      <t>Note:</t>
    </r>
    <r>
      <rPr>
        <sz val="11"/>
        <color rgb="FF000000"/>
        <rFont val="Calibri"/>
      </rPr>
      <t xml:space="preserve"> This policy setting does not apply to drives that are formatted with the NTFS file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</si>
  <si>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Removable data drives formatted with the FAT file system that are BitLocker-protected cannot be unlocked on computers running Windows Server 2008 (non-R2), Windows Vista, Windows XP with SP3 or Windows XP with SP2. </t>
    </r>
    <r>
      <rPr>
        <b/>
        <sz val="11"/>
        <color rgb="FF000000"/>
        <rFont val="Calibri"/>
      </rPr>
      <t>BitLockerToGo.exe</t>
    </r>
    <r>
      <rPr>
        <sz val="11"/>
        <color rgb="FF000000"/>
        <rFont val="Calibri"/>
      </rPr>
      <t xml:space="preserve"> will not be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</si>
  <si>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&lt;blank&gt;</t>
    </r>
    <r>
      <rPr>
        <sz val="11"/>
        <color rgb="FF000000"/>
        <rFont val="Calibri"/>
      </rPr>
      <t xml:space="preserve"> i.e. no value set.</t>
    </r>
    <r>
      <rPr>
        <sz val="11"/>
        <color rgb="FF000000"/>
        <rFont val="Calibri"/>
      </rPr>
      <t xml:space="preserve">
</t>
    </r>
    <r>
      <rPr>
        <sz val="11"/>
        <color rgb="FF006096"/>
        <rFont val="Roboto Condensed"/>
      </rPr>
      <t>HKLM\SOFTWARE\Policies\Microsoft\FVE:RDVDiscoveryVolumeType</t>
    </r>
    <r>
      <rPr>
        <sz val="11"/>
        <color rgb="FF006096"/>
        <rFont val="Roboto Condensed"/>
      </rPr>
      <t xml:space="preserve">
</t>
    </r>
  </si>
  <si>
    <r>
      <rPr>
        <sz val="11"/>
        <color rgb="FF000000"/>
        <rFont val="Calibri"/>
      </rPr>
      <t>Enabled. (Removable data drives formatted with the FAT file system can be unlocked on computers running Windows Server 2008 (non-R2), Windows Vista, Windows XP with SP3 or Windows XP with SP2, and their content can be viewed. These operating systems will only have read-only access to BitLocker-protected drives.)</t>
    </r>
  </si>
  <si>
    <t>18.10.10.3.2</t>
  </si>
  <si>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</si>
  <si>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</si>
  <si>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removable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removable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</si>
  <si>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removable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</si>
  <si>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HKLM\SOFTWARE\Policies\Microsoft\FVE:RDVRecovery</t>
    </r>
    <r>
      <rPr>
        <sz val="11"/>
        <color rgb="FF006096"/>
        <rFont val="Roboto Condensed"/>
      </rPr>
      <t xml:space="preserve">
</t>
    </r>
  </si>
  <si>
    <t>18.10.10.3.3</t>
  </si>
  <si>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</si>
  <si>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</si>
  <si>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</si>
  <si>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HKLM\SOFTWARE\Policies\Microsoft\FVE:RDVManageDRA</t>
    </r>
    <r>
      <rPr>
        <sz val="11"/>
        <color rgb="FF006096"/>
        <rFont val="Roboto Condensed"/>
      </rPr>
      <t xml:space="preserve">
</t>
    </r>
  </si>
  <si>
    <t>18.10.10.3.4</t>
  </si>
  <si>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</si>
  <si>
    <r>
      <rPr>
        <sz val="11"/>
        <color rgb="FF000000"/>
        <rFont val="Calibri"/>
      </rPr>
      <t xml:space="preserve">Set the following UI path to </t>
    </r>
    <r>
      <rPr>
        <b/>
        <sz val="11"/>
        <color rgb="FF000000"/>
        <rFont val="Calibri"/>
      </rPr>
      <t>Enabled: Do not allow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</si>
  <si>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48-digit recovery password</t>
    </r>
    <r>
      <rPr>
        <sz val="11"/>
        <color rgb="FF000000"/>
        <rFont val="Calibri"/>
      </rPr>
      <t>.</t>
    </r>
  </si>
  <si>
    <r>
      <rPr>
        <sz val="11"/>
        <color rgb="FF000000"/>
        <rFont val="Calibri"/>
      </rPr>
      <t>A 48-digit recovery password will not be permitted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</si>
  <si>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HKLM\SOFTWARE\Policies\Microsoft\FVE:RDVRecoveryPassword</t>
    </r>
    <r>
      <rPr>
        <sz val="11"/>
        <color rgb="FF006096"/>
        <rFont val="Roboto Condensed"/>
      </rPr>
      <t xml:space="preserve">
</t>
    </r>
  </si>
  <si>
    <t>18.10.10.3.5</t>
  </si>
  <si>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</si>
  <si>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UI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</si>
  <si>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</si>
  <si>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</si>
  <si>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HKLM\SOFTWARE\Policies\Microsoft\FVE:RDVRecoveryKey</t>
    </r>
    <r>
      <rPr>
        <sz val="11"/>
        <color rgb="FF006096"/>
        <rFont val="Roboto Condensed"/>
      </rPr>
      <t xml:space="preserve">
</t>
    </r>
  </si>
  <si>
    <t>18.10.10.3.6</t>
  </si>
  <si>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</si>
  <si>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</si>
  <si>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</si>
  <si>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removable drives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</si>
  <si>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HKLM\SOFTWARE\Policies\Microsoft\FVE:RDVHideRecoveryPage</t>
    </r>
    <r>
      <rPr>
        <sz val="11"/>
        <color rgb="FF006096"/>
        <rFont val="Roboto Condensed"/>
      </rPr>
      <t xml:space="preserve">
</t>
    </r>
  </si>
  <si>
    <r>
      <rPr>
        <sz val="11"/>
        <color rgb="FF000000"/>
        <rFont val="Calibri"/>
      </rPr>
      <t>Recovery options for removable drives are selectable by the user in the BitLocker setup wizard.</t>
    </r>
  </si>
  <si>
    <t>18.10.10.3.7</t>
  </si>
  <si>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</si>
  <si>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Save BitLocker recovery information to AD 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</si>
  <si>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</si>
  <si>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HKLM\SOFTWARE\Policies\Microsoft\FVE:RDVActiveDirectoryBackup</t>
    </r>
    <r>
      <rPr>
        <sz val="11"/>
        <color rgb="FF006096"/>
        <rFont val="Roboto Condensed"/>
      </rPr>
      <t xml:space="preserve">
</t>
    </r>
  </si>
  <si>
    <r>
      <rPr>
        <sz val="11"/>
        <color rgb="FF000000"/>
        <rFont val="Calibri"/>
      </rPr>
      <t>BitLocker recovery information for removable drives is not backed up to AD DS.</t>
    </r>
  </si>
  <si>
    <t>18.10.10.3.8</t>
  </si>
  <si>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</si>
  <si>
    <r>
      <rPr>
        <sz val="11"/>
        <color rgb="FF000000"/>
        <rFont val="Calibri"/>
      </rPr>
      <t xml:space="preserve">Set the following UI path to </t>
    </r>
    <r>
      <rPr>
        <b/>
        <sz val="11"/>
        <color rgb="FF000000"/>
        <rFont val="Calibri"/>
      </rPr>
      <t>Enabled: Backup recovery passwords and key packages</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Configure storage of BitLocker recovery information to AD 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</si>
  <si>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Backup recovery passwords and key packages</t>
    </r>
    <r>
      <rPr>
        <sz val="11"/>
        <color rgb="FF000000"/>
        <rFont val="Calibri"/>
      </rPr>
      <t>.</t>
    </r>
  </si>
  <si>
    <r>
      <rPr>
        <sz val="11"/>
        <color rgb="FF000000"/>
        <rFont val="Calibri"/>
      </rPr>
      <t xml:space="preserve">None - this value is ignored when the checkbox above it (Save BitLocker recovery information to AD DS for removable data drives) is False (unchecked), as is required in Rule 18.9.11.3.7. If that checkbox </t>
    </r>
    <r>
      <rPr>
        <b/>
        <sz val="11"/>
        <color rgb="FF000000"/>
        <rFont val="Calibri"/>
      </rPr>
      <t>is</t>
    </r>
    <r>
      <rPr>
        <sz val="11"/>
        <color rgb="FF000000"/>
        <rFont val="Calibri"/>
      </rPr>
      <t xml:space="preserve"> set to True (checked), both recovery passwords and key packages for removable drives will be saved to AD 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</si>
  <si>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HKLM\SOFTWARE\Policies\Microsoft\FVE:RDVActiveDirectoryInfoToStore</t>
    </r>
    <r>
      <rPr>
        <sz val="11"/>
        <color rgb="FF006096"/>
        <rFont val="Roboto Condensed"/>
      </rPr>
      <t xml:space="preserve">
</t>
    </r>
  </si>
  <si>
    <t>18.10.10.3.9</t>
  </si>
  <si>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</si>
  <si>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Do not enable BitLocker until recovery information is stored to AD 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</si>
  <si>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Select the "Do not enable BitLocker until recovery information is stored in AD DS for removable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removable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</si>
  <si>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HKLM\SOFTWARE\Policies\Microsoft\FVE:RDVRequireActiveDirectoryBackup</t>
    </r>
    <r>
      <rPr>
        <sz val="11"/>
        <color rgb="FF006096"/>
        <rFont val="Roboto Condensed"/>
      </rPr>
      <t xml:space="preserve">
</t>
    </r>
  </si>
  <si>
    <r>
      <rPr>
        <sz val="11"/>
        <color rgb="FF000000"/>
        <rFont val="Calibri"/>
      </rPr>
      <t>BitLocker can be enabled on removable drives without the requirement of storing recovery information to Active Directory first.</t>
    </r>
  </si>
  <si>
    <t>18.10.10.3.10</t>
  </si>
  <si>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</si>
  <si>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hardware-based encryption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</si>
  <si>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removable data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</si>
  <si>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HKLM\SOFTWARE\Policies\Microsoft\FVE:RDVHardwareEncryption</t>
    </r>
    <r>
      <rPr>
        <sz val="11"/>
        <color rgb="FF006096"/>
        <rFont val="Roboto Condensed"/>
      </rPr>
      <t xml:space="preserve">
</t>
    </r>
  </si>
  <si>
    <t>18.10.10.3.11</t>
  </si>
  <si>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</si>
  <si>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passwords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</si>
  <si>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specify whether a password is required to unlock BitLocker-protected removable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</si>
  <si>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</si>
  <si>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HKLM\SOFTWARE\Policies\Microsoft\FVE:RDVPassphrase</t>
    </r>
    <r>
      <rPr>
        <sz val="11"/>
        <color rgb="FF006096"/>
        <rFont val="Roboto Condensed"/>
      </rPr>
      <t xml:space="preserve">
</t>
    </r>
  </si>
  <si>
    <t>18.10.10.3.12</t>
  </si>
  <si>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</si>
  <si>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smart cards on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</si>
  <si>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smart cards can be used to authenticate user access to BitLocker-protected removable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removable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</si>
  <si>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HKLM\SOFTWARE\Policies\Microsoft\FVE:RDVAllowUserCert</t>
    </r>
    <r>
      <rPr>
        <sz val="11"/>
        <color rgb="FF006096"/>
        <rFont val="Roboto Condensed"/>
      </rPr>
      <t xml:space="preserve">
</t>
    </r>
  </si>
  <si>
    <r>
      <rPr>
        <sz val="11"/>
        <color rgb="FF000000"/>
        <rFont val="Calibri"/>
      </rPr>
      <t>Enabled. (Users are allowed to use smart cards to authenticate their access to BitLocker-protected removable data drives.)</t>
    </r>
  </si>
  <si>
    <t>18.10.10.3.13</t>
  </si>
  <si>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</si>
  <si>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smart cards on removable data drives: Require use of smart cards on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</si>
  <si>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 xml:space="preserve">This policy setting specifies whether smart cards </t>
    </r>
    <r>
      <rPr>
        <i/>
        <sz val="11"/>
        <color rgb="FF000000"/>
        <rFont val="Calibri"/>
      </rPr>
      <t>must</t>
    </r>
    <r>
      <rPr>
        <sz val="11"/>
        <color rgb="FF000000"/>
        <rFont val="Calibri"/>
      </rPr>
      <t xml:space="preserve"> be used to authenticate user access to BitLocker-protected removable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removable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</si>
  <si>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Smart cards will be required to authenticate user access to removable data drives. Use of smart cards requires PKI infrastructure. Users will need to authenticate with the smart card to unlock the removable data drive every time they restart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</si>
  <si>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HKLM\SOFTWARE\Policies\Microsoft\FVE:RDVEnforceUserCert</t>
    </r>
    <r>
      <rPr>
        <sz val="11"/>
        <color rgb="FF006096"/>
        <rFont val="Roboto Condensed"/>
      </rPr>
      <t xml:space="preserve">
</t>
    </r>
  </si>
  <si>
    <r>
      <rPr>
        <sz val="11"/>
        <color rgb="FF000000"/>
        <rFont val="Calibri"/>
      </rPr>
      <t>Enabled: False (unchecked). (Users are allowed to use smart cards to authenticate their access to BitLocker-protected removable data drives, but it is not required.)</t>
    </r>
  </si>
  <si>
    <t>18.10.10.3.14</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</si>
  <si>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</si>
  <si>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</si>
  <si>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</si>
  <si>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removable data drives that are not BitLocker-protected will be mounted as read-only. If the drive is protected by BitLocker, it will be mounted with read and write access.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</si>
  <si>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HKLM\SYSTEM\CurrentControlSet\Policies\Microsoft\FVE:RDVDenyWriteAccess</t>
    </r>
    <r>
      <rPr>
        <sz val="11"/>
        <color rgb="FF006096"/>
        <rFont val="Roboto Condensed"/>
      </rPr>
      <t xml:space="preserve">
</t>
    </r>
  </si>
  <si>
    <r>
      <rPr>
        <sz val="11"/>
        <color rgb="FF000000"/>
        <rFont val="Calibri"/>
      </rPr>
      <t>Disabled. (All removable data drives on the computer will be mounted with read and write access.)</t>
    </r>
  </si>
  <si>
    <t>18.10.10.3.15</t>
  </si>
  <si>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</si>
  <si>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 Do not allow write access to devices configured in another organization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</si>
  <si>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the computer will be able to write data to BitLocker-protected removable drives that were configured in another organization.</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</si>
  <si>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HKLM\SOFTWARE\Policies\Microsoft\FVE:RDVDenyCrossOrg</t>
    </r>
    <r>
      <rPr>
        <sz val="11"/>
        <color rgb="FF006096"/>
        <rFont val="Roboto Condensed"/>
      </rPr>
      <t xml:space="preserve">
</t>
    </r>
  </si>
  <si>
    <r>
      <rPr>
        <sz val="11"/>
        <color rgb="FF000000"/>
        <rFont val="Calibri"/>
      </rPr>
      <t>Enabled: False (unchecked). (Write access will be permitted to BitLocker-protected removable drives that were configured in another organization.)</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</si>
  <si>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</si>
  <si>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</si>
  <si>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</si>
  <si>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</si>
  <si>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</si>
  <si>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</si>
  <si>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</si>
  <si>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</si>
  <si>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</si>
  <si>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</si>
  <si>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</si>
  <si>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</si>
  <si>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</si>
  <si>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</si>
  <si>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</si>
  <si>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</si>
  <si>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</si>
  <si>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</si>
  <si>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</si>
  <si>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</si>
  <si>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</si>
  <si>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</si>
  <si>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</si>
  <si>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18.10.13.3</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</si>
  <si>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</si>
  <si>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</si>
  <si>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</si>
  <si>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</si>
  <si>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</si>
  <si>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</si>
  <si>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</si>
  <si>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</si>
  <si>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</si>
  <si>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</si>
  <si>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</si>
  <si>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</si>
  <si>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</si>
  <si>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</si>
  <si>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</si>
  <si>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</si>
  <si>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</si>
  <si>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</si>
  <si>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</si>
  <si>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</si>
  <si>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</si>
  <si>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</si>
  <si>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</si>
  <si>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</si>
  <si>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</si>
  <si>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</si>
  <si>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</si>
  <si>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</si>
  <si>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18.10.15.3</t>
  </si>
  <si>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</si>
  <si>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Interface\Prevent the use of security questions for local accounts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10 Release 1903 Administrative Templates (or newer).</t>
    </r>
  </si>
  <si>
    <r>
      <rPr>
        <sz val="11"/>
        <color rgb="FF000000"/>
        <rFont val="Calibri"/>
      </rPr>
      <t>This policy setting controls whether security questions can be used to reset local account passwords. The security question feature does not apply to domain accounts, only local accounts on the workstation.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</si>
  <si>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 accounts will not be able to set up and use security questions to reset their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</si>
  <si>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HKLM\SOFTWARE\Policies\Microsoft\Windows\System:NoLocalPasswordResetQuestions</t>
    </r>
    <r>
      <rPr>
        <sz val="11"/>
        <color rgb="FF006096"/>
        <rFont val="Roboto Condensed"/>
      </rPr>
      <t xml:space="preserve">
</t>
    </r>
  </si>
  <si>
    <r>
      <rPr>
        <sz val="11"/>
        <color rgb="FF000000"/>
        <rFont val="Calibri"/>
      </rPr>
      <t>Not Configured. (Local user accounts are able to set up and use security questions to reset their passwords.)</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</si>
  <si>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</si>
  <si>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</si>
  <si>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</si>
  <si>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</si>
  <si>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</si>
  <si>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</si>
  <si>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</si>
  <si>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</si>
  <si>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</si>
  <si>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</si>
  <si>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</si>
  <si>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</si>
  <si>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</si>
  <si>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</si>
  <si>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</si>
  <si>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</si>
  <si>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</si>
  <si>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</si>
  <si>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</si>
  <si>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</si>
  <si>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</si>
  <si>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</si>
  <si>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18.10.16.4</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</si>
  <si>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</si>
  <si>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</si>
  <si>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</si>
  <si>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</si>
  <si>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</si>
  <si>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</si>
  <si>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18.10.16.5</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</si>
  <si>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</si>
  <si>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</si>
  <si>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</si>
  <si>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</si>
  <si>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</si>
  <si>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</si>
  <si>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18.10.16.6</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</si>
  <si>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</si>
  <si>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</si>
  <si>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</si>
  <si>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is limited to sending kernel mini and user mode triage memory dumps, reducing the risk of sending sensitive information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</si>
  <si>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</si>
  <si>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(Full or heap memory dumps may be collected if the transmission of optional diagnostic data has been permitted.)</t>
    </r>
  </si>
  <si>
    <t>Delivery Optimization</t>
  </si>
  <si>
    <t>18.10.17.1</t>
  </si>
  <si>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</si>
  <si>
    <r>
      <rPr>
        <sz val="11"/>
        <color rgb="FF000000"/>
        <rFont val="Calibri"/>
      </rPr>
      <t xml:space="preserve">Set the following UI path to any value </t>
    </r>
    <r>
      <rPr>
        <i/>
        <sz val="11"/>
        <color rgb="FF000000"/>
        <rFont val="Calibri"/>
      </rPr>
      <t>other than</t>
    </r>
    <r>
      <rPr>
        <sz val="11"/>
        <color rgb="FF000000"/>
        <rFont val="Calibri"/>
      </rPr>
      <t xml:space="preserve"> </t>
    </r>
    <r>
      <rPr>
        <b/>
        <sz val="11"/>
        <color rgb="FF000000"/>
        <rFont val="Calibri"/>
      </rPr>
      <t>Enabled: Internet (3)</t>
    </r>
    <r>
      <rPr>
        <sz val="11"/>
        <color rgb="FF000000"/>
        <rFont val="Calibri"/>
      </rPr>
      <t>:</t>
    </r>
    <r>
      <rPr>
        <sz val="11"/>
        <color rgb="FF000000"/>
        <rFont val="Calibri"/>
      </rPr>
      <t xml:space="preserve">
</t>
    </r>
    <r>
      <rPr>
        <sz val="11"/>
        <color rgb="FF006096"/>
        <rFont val="Roboto Condensed"/>
      </rPr>
      <t>Computer Configuration\Policies\Administrative Templates\Windows Components\Delivery Optimization\Download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DeliveryOptimization.admx/adml</t>
    </r>
    <r>
      <rPr>
        <sz val="11"/>
        <color rgb="FF000000"/>
        <rFont val="Calibri"/>
      </rPr>
      <t xml:space="preserve"> that is included with the Microsoft Windows 10 RTM (Release 1507) Administrative Templates (or newer).</t>
    </r>
  </si>
  <si>
    <r>
      <rPr>
        <sz val="11"/>
        <color rgb="FF000000"/>
        <rFont val="Calibri"/>
      </rPr>
      <t>This policy setting specifies the download method that Delivery Optimization can use in downloads of Windows Updates, Apps and App updates. The following methods are supported:</t>
    </r>
    <r>
      <rPr>
        <sz val="11"/>
        <color rgb="FF000000"/>
        <rFont val="Calibri"/>
      </rPr>
      <t xml:space="preserve">
</t>
    </r>
    <r>
      <rPr>
        <sz val="11"/>
        <color rgb="FF000000"/>
        <rFont val="Calibri"/>
      </rPr>
      <t>- 0 = HTTP only, no peering.</t>
    </r>
    <r>
      <rPr>
        <sz val="11"/>
        <color rgb="FF000000"/>
        <rFont val="Calibri"/>
      </rPr>
      <t xml:space="preserve">
</t>
    </r>
    <r>
      <rPr>
        <sz val="11"/>
        <color rgb="FF000000"/>
        <rFont val="Calibri"/>
      </rPr>
      <t>- 1 = HTTP blended with peering behind the same NAT.</t>
    </r>
    <r>
      <rPr>
        <sz val="11"/>
        <color rgb="FF000000"/>
        <rFont val="Calibri"/>
      </rPr>
      <t xml:space="preserve">
</t>
    </r>
    <r>
      <rPr>
        <sz val="11"/>
        <color rgb="FF000000"/>
        <rFont val="Calibri"/>
      </rPr>
      <t>- 2 = HTTP blended with peering across a private group. Peering occurs on devices in the same Active Directory Site (if exist) or the same domain by default. When this option is selected, peering will cross NATs. To create a custom group use Group ID in combination with Mode 2.</t>
    </r>
    <r>
      <rPr>
        <sz val="11"/>
        <color rgb="FF000000"/>
        <rFont val="Calibri"/>
      </rPr>
      <t xml:space="preserve">
</t>
    </r>
    <r>
      <rPr>
        <sz val="11"/>
        <color rgb="FF000000"/>
        <rFont val="Calibri"/>
      </rPr>
      <t>- 3 = HTTP blended with Internet Peering.</t>
    </r>
    <r>
      <rPr>
        <sz val="11"/>
        <color rgb="FF000000"/>
        <rFont val="Calibri"/>
      </rPr>
      <t xml:space="preserve">
</t>
    </r>
    <r>
      <rPr>
        <sz val="11"/>
        <color rgb="FF000000"/>
        <rFont val="Calibri"/>
      </rPr>
      <t>- 99 = Simple download mode with no peering. Delivery Optimization downloads using HTTP only and does not attempt to contact the Delivery Optimization cloud services.</t>
    </r>
    <r>
      <rPr>
        <sz val="11"/>
        <color rgb="FF000000"/>
        <rFont val="Calibri"/>
      </rPr>
      <t xml:space="preserve">
</t>
    </r>
    <r>
      <rPr>
        <sz val="11"/>
        <color rgb="FF000000"/>
        <rFont val="Calibri"/>
      </rPr>
      <t>- 100 = Bypass mode. Do not use Delivery Optimization and use BITS instead.</t>
    </r>
    <r>
      <rPr>
        <sz val="11"/>
        <color rgb="FF000000"/>
        <rFont val="Calibri"/>
      </rPr>
      <t xml:space="preserve">
</t>
    </r>
    <r>
      <rPr>
        <sz val="11"/>
        <color rgb="FF000000"/>
        <rFont val="Calibri"/>
      </rPr>
      <t xml:space="preserve">The recommended state for this setting is any value EXCEPT: </t>
    </r>
    <r>
      <rPr>
        <b/>
        <sz val="11"/>
        <color rgb="FF000000"/>
        <rFont val="Calibri"/>
      </rPr>
      <t>Enabled: Internet (3)</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 on all SKUs other than Enterprise, Enterprise LTSB or Education is </t>
    </r>
    <r>
      <rPr>
        <b/>
        <sz val="11"/>
        <color rgb="FF000000"/>
        <rFont val="Calibri"/>
      </rPr>
      <t>Enabled: Internet (3)</t>
    </r>
    <r>
      <rPr>
        <sz val="11"/>
        <color rgb="FF000000"/>
        <rFont val="Calibri"/>
      </rPr>
      <t>, so on other SKUs, be sure to set this to a different value.</t>
    </r>
    <r>
      <rPr>
        <sz val="11"/>
        <color rgb="FF000000"/>
        <rFont val="Calibri"/>
      </rPr>
      <t xml:space="preserve">
</t>
    </r>
    <r>
      <rPr>
        <b/>
        <sz val="11"/>
        <color rgb="FF000000"/>
        <rFont val="Calibri"/>
      </rPr>
      <t>Note #2:</t>
    </r>
    <r>
      <rPr>
        <sz val="11"/>
        <color rgb="FF000000"/>
        <rFont val="Calibri"/>
      </rPr>
      <t xml:space="preserve"> The option </t>
    </r>
    <r>
      <rPr>
        <b/>
        <sz val="11"/>
        <color rgb="FF000000"/>
        <rFont val="Calibri"/>
      </rPr>
      <t>100 = Bypass mode</t>
    </r>
    <r>
      <rPr>
        <sz val="11"/>
        <color rgb="FF000000"/>
        <rFont val="Calibri"/>
      </rPr>
      <t xml:space="preserve"> is deprecated for Windows 11 and can cause some content downloads to fail.</t>
    </r>
  </si>
  <si>
    <r>
      <rPr>
        <sz val="11"/>
        <color rgb="FF000000"/>
        <rFont val="Calibri"/>
      </rPr>
      <t xml:space="preserve">Machines will not be able to download updates from peers on the Internet. If set to </t>
    </r>
    <r>
      <rPr>
        <b/>
        <sz val="11"/>
        <color rgb="FF000000"/>
        <rFont val="Calibri"/>
      </rPr>
      <t>Enabled: HTTP only (0)</t>
    </r>
    <r>
      <rPr>
        <sz val="11"/>
        <color rgb="FF000000"/>
        <rFont val="Calibri"/>
      </rPr>
      <t xml:space="preserve">, </t>
    </r>
    <r>
      <rPr>
        <b/>
        <sz val="11"/>
        <color rgb="FF000000"/>
        <rFont val="Calibri"/>
      </rPr>
      <t>Enabled: Simple (99)</t>
    </r>
    <r>
      <rPr>
        <sz val="11"/>
        <color rgb="FF000000"/>
        <rFont val="Calibri"/>
      </rPr>
      <t xml:space="preserve">, or </t>
    </r>
    <r>
      <rPr>
        <b/>
        <sz val="11"/>
        <color rgb="FF000000"/>
        <rFont val="Calibri"/>
      </rPr>
      <t>Enabled: Bypass (100)</t>
    </r>
    <r>
      <rPr>
        <sz val="11"/>
        <color rgb="FF000000"/>
        <rFont val="Calibri"/>
      </rPr>
      <t>, machines will not be able to download updates from other machines on the same LAN.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</si>
  <si>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anything </t>
    </r>
    <r>
      <rPr>
        <i/>
        <sz val="11"/>
        <color rgb="FF000000"/>
        <rFont val="Calibri"/>
      </rPr>
      <t>other than</t>
    </r>
    <r>
      <rPr>
        <sz val="11"/>
        <color rgb="FF000000"/>
        <rFont val="Calibri"/>
      </rPr>
      <t xml:space="preserve">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HKLM\SOFTWARE\Policies\Microsoft\Windows\DeliveryOptimization:DODownloadMode</t>
    </r>
    <r>
      <rPr>
        <sz val="11"/>
        <color rgb="FF006096"/>
        <rFont val="Roboto Condensed"/>
      </rPr>
      <t xml:space="preserve">
</t>
    </r>
  </si>
  <si>
    <r>
      <rPr>
        <sz val="11"/>
        <color rgb="FF000000"/>
        <rFont val="Calibri"/>
      </rPr>
      <t xml:space="preserve">Enterprise, Enterprise LTSB and Education SKUs: </t>
    </r>
    <r>
      <rPr>
        <b/>
        <sz val="11"/>
        <color rgb="FF000000"/>
        <rFont val="Calibri"/>
      </rPr>
      <t>Enabled: LAN (1)</t>
    </r>
    <r>
      <rPr>
        <sz val="11"/>
        <color rgb="FF000000"/>
        <rFont val="Calibri"/>
      </rPr>
      <t xml:space="preserve">
</t>
    </r>
    <r>
      <rPr>
        <sz val="11"/>
        <color rgb="FF000000"/>
        <rFont val="Calibri"/>
      </rPr>
      <t xml:space="preserve">All other SKUs: </t>
    </r>
    <r>
      <rPr>
        <b/>
        <sz val="11"/>
        <color rgb="FF000000"/>
        <rFont val="Calibri"/>
      </rPr>
      <t>Enabled: Internet (3)</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</si>
  <si>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</si>
  <si>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</si>
  <si>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</si>
  <si>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</si>
  <si>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standard users have access to the Windows Package Manager. Windows Package Manager is a package manager solution that consists of a command line tool and set of services for installing applications on Microsoft Windows 10 and 11.</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</si>
  <si>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</si>
  <si>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</si>
  <si>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r>
      <rPr>
        <sz val="11"/>
        <color rgb="FF000000"/>
        <rFont val="Calibri"/>
      </rPr>
      <t>Enabled. (Users will be able to use the Windows Package Manager.)</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</si>
  <si>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</si>
  <si>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</si>
  <si>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</si>
  <si>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</si>
  <si>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</si>
  <si>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</si>
  <si>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</si>
  <si>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</si>
  <si>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</si>
  <si>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</si>
  <si>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</si>
  <si>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</si>
  <si>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</si>
  <si>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</si>
  <si>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</si>
  <si>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</si>
  <si>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</si>
  <si>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</si>
  <si>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</si>
  <si>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</si>
  <si>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</si>
  <si>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</si>
  <si>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</si>
  <si>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</si>
  <si>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</si>
  <si>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</si>
  <si>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</si>
  <si>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</si>
  <si>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18.10.18.6</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</si>
  <si>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</si>
  <si>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</si>
  <si>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</si>
  <si>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</si>
  <si>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</si>
  <si>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</si>
  <si>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</si>
  <si>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</si>
  <si>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</si>
  <si>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</si>
  <si>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</si>
  <si>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</si>
  <si>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</si>
  <si>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</si>
  <si>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</si>
  <si>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</si>
  <si>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</si>
  <si>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</si>
  <si>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</si>
  <si>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</si>
  <si>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</si>
  <si>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</si>
  <si>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</si>
  <si>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</si>
  <si>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</si>
  <si>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</si>
  <si>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</si>
  <si>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</si>
  <si>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</si>
  <si>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</si>
  <si>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</si>
  <si>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</si>
  <si>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</si>
  <si>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</si>
  <si>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</si>
  <si>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</si>
  <si>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 xml:space="preserve"> or greater.</t>
    </r>
    <r>
      <rPr>
        <sz val="11"/>
        <color rgb="FF000000"/>
        <rFont val="Calibri"/>
      </rPr>
      <t xml:space="preserve">
</t>
    </r>
    <r>
      <rPr>
        <sz val="11"/>
        <color rgb="FF006096"/>
        <rFont val="Roboto Condensed"/>
      </rPr>
      <t>HKLM\SOFTWARE\Policies\Microsoft\Windows\EventLog\Security:MaxSize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</si>
  <si>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</si>
  <si>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</si>
  <si>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</si>
  <si>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</si>
  <si>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</si>
  <si>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</si>
  <si>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</si>
  <si>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</si>
  <si>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</si>
  <si>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</si>
  <si>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</si>
  <si>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</si>
  <si>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</si>
  <si>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</si>
  <si>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</si>
  <si>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</si>
  <si>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</si>
  <si>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</si>
  <si>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</si>
  <si>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Turn off account-based insights, recent, favorite, and recommended files in File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</si>
  <si>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account-based insights, recent, favorite, and recommended files in File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Windows 11 Release 22H2 v1.0 and v3.0 Administrative Templates, this setting was initially named </t>
    </r>
    <r>
      <rPr>
        <i/>
        <sz val="11"/>
        <color rgb="FF000000"/>
        <rFont val="Calibri"/>
      </rPr>
      <t>Turn off files from Office.com in Quick access view</t>
    </r>
    <r>
      <rPr>
        <sz val="11"/>
        <color rgb="FF000000"/>
        <rFont val="Calibri"/>
      </rPr>
      <t xml:space="preserve">. It was renamed to </t>
    </r>
    <r>
      <rPr>
        <i/>
        <sz val="11"/>
        <color rgb="FF000000"/>
        <rFont val="Calibri"/>
      </rPr>
      <t>Turn off account-based insights, recent, favorite, and recommended files in File Explorer</t>
    </r>
    <r>
      <rPr>
        <sz val="11"/>
        <color rgb="FF000000"/>
        <rFont val="Calibri"/>
      </rPr>
      <t xml:space="preserve"> starting with the Windows 11 Release 23H2 Administrative Templates.</t>
    </r>
  </si>
  <si>
    <r>
      <rPr>
        <sz val="11"/>
        <color rgb="FF000000"/>
        <rFont val="Calibri"/>
      </rPr>
      <t>This policy setting configures whether File Explorer can request cloud file metadata and display it in the homepage and other views in File Explorer (such as Quick access view).</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</si>
  <si>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Insights and files available based on account activity will not be available in views such as Recent, Recommended, Favorites, etc.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</si>
  <si>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HKLM\SOFTWARE\Policies\Microsoft\Windows\Explorer:DisableGraphRecentItems</t>
    </r>
    <r>
      <rPr>
        <sz val="11"/>
        <color rgb="FF006096"/>
        <rFont val="Roboto Condensed"/>
      </rPr>
      <t xml:space="preserve">
</t>
    </r>
  </si>
  <si>
    <r>
      <rPr>
        <sz val="11"/>
        <color rgb="FF000000"/>
        <rFont val="Calibri"/>
      </rPr>
      <t>Disabled. (File Explorer will request cloud file metadata and display it in the homepage and other views in File Explorer.)</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</si>
  <si>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</si>
  <si>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</si>
  <si>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</si>
  <si>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</si>
  <si>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</si>
  <si>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</si>
  <si>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</si>
  <si>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</si>
  <si>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</si>
  <si>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</si>
  <si>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</si>
  <si>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</si>
  <si>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18.10.29.5</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</si>
  <si>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</si>
  <si>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</si>
  <si>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</si>
  <si>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</si>
  <si>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</si>
  <si>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18.10.29.6</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</si>
  <si>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</si>
  <si>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</si>
  <si>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</si>
  <si>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</si>
  <si>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</si>
  <si>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</si>
  <si>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18.10.36.1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</si>
  <si>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</si>
  <si>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</si>
  <si>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</si>
  <si>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</si>
  <si>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</si>
  <si>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</si>
  <si>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</si>
  <si>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18.10.40.1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</si>
  <si>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</si>
  <si>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</si>
  <si>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</si>
  <si>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</si>
  <si>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</si>
  <si>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</si>
  <si>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</si>
  <si>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18.10.41.1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</si>
  <si>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</si>
  <si>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</si>
  <si>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</si>
  <si>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</si>
  <si>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</si>
  <si>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</si>
  <si>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</si>
  <si>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18.10.42.4.1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</si>
  <si>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</si>
  <si>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</si>
  <si>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</si>
  <si>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</si>
  <si>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</si>
  <si>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</si>
  <si>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</si>
  <si>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18.10.42.5.1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</si>
  <si>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</si>
  <si>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</si>
  <si>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</si>
  <si>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</si>
  <si>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</si>
  <si>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18.10.42.5.2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</si>
  <si>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t>
    </r>
    <r>
      <rPr>
        <sz val="11"/>
        <color rgb="FF000000"/>
        <rFont val="Calibri"/>
      </rPr>
      <t>'</t>
    </r>
  </si>
  <si>
    <r>
      <rPr>
        <sz val="11"/>
        <color rgb="FF000000"/>
        <rFont val="Calibri"/>
      </rPr>
      <t xml:space="preserve">Set the following UI path to </t>
    </r>
    <r>
      <rPr>
        <b/>
        <sz val="11"/>
        <color rgb="FF000000"/>
        <rFont val="Calibri"/>
      </rPr>
      <t>Enabled: Advanced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</si>
  <si>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Microsoft Active Protection Service (MAPS). Microsoft MAPS is designed to help Microsoft continually update and improve definitions of malware, spyware and other potentially unwanted software and to help Microsoft improve Windows Defender and related technologies.</t>
    </r>
    <r>
      <rPr>
        <sz val="11"/>
        <color rgb="FF000000"/>
        <rFont val="Calibri"/>
      </rPr>
      <t xml:space="preserve">
</t>
    </r>
    <r>
      <rPr>
        <sz val="11"/>
        <color rgb="FF000000"/>
        <rFont val="Calibri"/>
      </rPr>
      <t xml:space="preserve">The recommended state for this setting is: </t>
    </r>
    <r>
      <rPr>
        <b/>
        <sz val="11"/>
        <color rgb="FF000000"/>
        <rFont val="Calibri"/>
      </rPr>
      <t>Enabled: Advanced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This setting originally named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xml:space="preserve"> before it was renamed to </t>
    </r>
    <r>
      <rPr>
        <i/>
        <sz val="11"/>
        <color rgb="FF000000"/>
        <rFont val="Calibri"/>
      </rPr>
      <t>Microsoft MAPS</t>
    </r>
    <r>
      <rPr>
        <sz val="11"/>
        <color rgb="FF000000"/>
        <rFont val="Calibri"/>
      </rPr>
      <t>.</t>
    </r>
  </si>
  <si>
    <r>
      <rPr>
        <sz val="11"/>
        <color rgb="FF000000"/>
        <rFont val="Calibri"/>
      </rPr>
      <t>MAPS will send detailed information about malware and potentially unwanted software, including the full path to the software, and detailed information about how the software has affected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</si>
  <si>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</si>
  <si>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</si>
  <si>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</si>
  <si>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18.10.42.6.1.1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</si>
  <si>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</si>
  <si>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</si>
  <si>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</si>
  <si>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</si>
  <si>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</si>
  <si>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</si>
  <si>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18.10.42.6.1.2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</si>
  <si>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</si>
  <si>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92e97fa1-2edf-4476-bdd6-9dd0b4dddc7b</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</si>
  <si>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92e97fa1-2edf-4476-bdd6-9dd0b4dddc7b - 1</t>
    </r>
    <r>
      <rPr>
        <sz val="11"/>
        <color rgb="FF000000"/>
        <rFont val="Calibri"/>
      </rPr>
      <t xml:space="preserve">  (Block Win32 API calls from Office macro)</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</si>
  <si>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for each rule.</t>
    </r>
    <r>
      <rPr>
        <sz val="11"/>
        <color rgb="FF000000"/>
        <rFont val="Calibri"/>
      </rPr>
      <t xml:space="preserve">
</t>
    </r>
    <r>
      <rPr>
        <sz val="11"/>
        <color rgb="FF006096"/>
        <rFont val="Roboto Condensed"/>
      </rPr>
      <t>HKLM\SOFTWARE\Policies\Microsoft\Windows Defender\Windows Defender Exploit Guard\ASR\Rules:26190899-1602-49e8-8b27-eb1d0a1ce869</t>
    </r>
    <r>
      <rPr>
        <sz val="11"/>
        <color rgb="FF006096"/>
        <rFont val="Roboto Condensed"/>
      </rPr>
      <t xml:space="preserve">
</t>
    </r>
    <r>
      <rPr>
        <sz val="11"/>
        <color rgb="FF006096"/>
        <rFont val="Roboto Condensed"/>
      </rPr>
      <t>HKLM\SOFTWARE\Policies\Microsoft\Windows Defender\Windows Defender Exploit Guard\ASR\Rules:3b576869-a4ec-4529-8536-b80a7769e899</t>
    </r>
    <r>
      <rPr>
        <sz val="11"/>
        <color rgb="FF006096"/>
        <rFont val="Roboto Condensed"/>
      </rPr>
      <t xml:space="preserve">
</t>
    </r>
    <r>
      <rPr>
        <sz val="11"/>
        <color rgb="FF006096"/>
        <rFont val="Roboto Condensed"/>
      </rPr>
      <t>HKLM\SOFTWARE\Policies\Microsoft\Windows Defender\Windows Defender Exploit Guard\ASR\Rules:56a863a9-875e-4185-98a7-b882c64b5ce5</t>
    </r>
    <r>
      <rPr>
        <sz val="11"/>
        <color rgb="FF006096"/>
        <rFont val="Roboto Condensed"/>
      </rPr>
      <t xml:space="preserve">
</t>
    </r>
    <r>
      <rPr>
        <sz val="11"/>
        <color rgb="FF006096"/>
        <rFont val="Roboto Condensed"/>
      </rPr>
      <t>HKLM\SOFTWARE\Policies\Microsoft\Windows Defender\Windows Defender Exploit Guard\ASR\Rules:5beb7efe-fd9a-4556-801d-275e5ffc04cc</t>
    </r>
    <r>
      <rPr>
        <sz val="11"/>
        <color rgb="FF006096"/>
        <rFont val="Roboto Condensed"/>
      </rPr>
      <t xml:space="preserve">
</t>
    </r>
    <r>
      <rPr>
        <sz val="11"/>
        <color rgb="FF006096"/>
        <rFont val="Roboto Condensed"/>
      </rPr>
      <t>HKLM\SOFTWARE\Policies\Microsoft\Windows Defender\Windows Defender Exploit Guard\ASR\Rules:75668c1f-73b5-4cf0-bb93-3ecf5cb7cc84</t>
    </r>
    <r>
      <rPr>
        <sz val="11"/>
        <color rgb="FF006096"/>
        <rFont val="Roboto Condensed"/>
      </rPr>
      <t xml:space="preserve">
</t>
    </r>
    <r>
      <rPr>
        <sz val="11"/>
        <color rgb="FF006096"/>
        <rFont val="Roboto Condensed"/>
      </rPr>
      <t>HKLM\SOFTWARE\Policies\Microsoft\Windows Defender\Windows Defender Exploit Guard\ASR\Rules:7674ba52-37eb-4a4f-a9a1-f0f9a1619a2c</t>
    </r>
    <r>
      <rPr>
        <sz val="11"/>
        <color rgb="FF006096"/>
        <rFont val="Roboto Condensed"/>
      </rPr>
      <t xml:space="preserve">
</t>
    </r>
    <r>
      <rPr>
        <sz val="11"/>
        <color rgb="FF006096"/>
        <rFont val="Roboto Condensed"/>
      </rPr>
      <t>HKLM\SOFTWARE\Policies\Microsoft\Windows Defender\Windows Defender Exploit Guard\ASR\Rules:92e97fa1-2edf-4476-bdd6-9dd0b4dddc7b</t>
    </r>
    <r>
      <rPr>
        <sz val="11"/>
        <color rgb="FF006096"/>
        <rFont val="Roboto Condensed"/>
      </rPr>
      <t xml:space="preserve">
</t>
    </r>
    <r>
      <rPr>
        <sz val="11"/>
        <color rgb="FF006096"/>
        <rFont val="Roboto Condensed"/>
      </rPr>
      <t>HKLM\SOFTWARE\Policies\Microsoft\Windows Defender\Windows Defender Exploit Guard\ASR\Rules:9e6c4e1f-7d60-472f-ba1a-a39ef669e4b2</t>
    </r>
    <r>
      <rPr>
        <sz val="11"/>
        <color rgb="FF006096"/>
        <rFont val="Roboto Condensed"/>
      </rPr>
      <t xml:space="preserve">
</t>
    </r>
    <r>
      <rPr>
        <sz val="11"/>
        <color rgb="FF006096"/>
        <rFont val="Roboto Condensed"/>
      </rPr>
      <t>HKLM\SOFTWARE\Policies\Microsoft\Windows Defender\Windows Defender Exploit Guard\ASR\Rules:b2b3f03d-6a65-4f7b-a9c7-1c7ef74a9ba4</t>
    </r>
    <r>
      <rPr>
        <sz val="11"/>
        <color rgb="FF006096"/>
        <rFont val="Roboto Condensed"/>
      </rPr>
      <t xml:space="preserve">
</t>
    </r>
    <r>
      <rPr>
        <sz val="11"/>
        <color rgb="FF006096"/>
        <rFont val="Roboto Condensed"/>
      </rPr>
      <t>HKLM\SOFTWARE\Policies\Microsoft\Windows Defender\Windows Defender Exploit Guard\ASR\Rules:be9ba2d9-53ea-4cdc-84e5-9b1eeee46550</t>
    </r>
    <r>
      <rPr>
        <sz val="11"/>
        <color rgb="FF006096"/>
        <rFont val="Roboto Condensed"/>
      </rPr>
      <t xml:space="preserve">
</t>
    </r>
    <r>
      <rPr>
        <sz val="11"/>
        <color rgb="FF006096"/>
        <rFont val="Roboto Condensed"/>
      </rPr>
      <t>HKLM\SOFTWARE\Policies\Microsoft\Windows Defender\Windows Defender Exploit Guard\ASR\Rules:d3e037e1-3eb8-44c8-a917-57927947596d</t>
    </r>
    <r>
      <rPr>
        <sz val="11"/>
        <color rgb="FF006096"/>
        <rFont val="Roboto Condensed"/>
      </rPr>
      <t xml:space="preserve">
</t>
    </r>
    <r>
      <rPr>
        <sz val="11"/>
        <color rgb="FF006096"/>
        <rFont val="Roboto Condensed"/>
      </rPr>
      <t>HKLM\SOFTWARE\Policies\Microsoft\Windows Defender\Windows Defender Exploit Guard\ASR\Rules:d4f940ab-401b-4efc-aadc-ad5f3c50688a</t>
    </r>
    <r>
      <rPr>
        <sz val="11"/>
        <color rgb="FF006096"/>
        <rFont val="Roboto Condensed"/>
      </rPr>
      <t xml:space="preserve">
</t>
    </r>
    <r>
      <rPr>
        <sz val="11"/>
        <color rgb="FF006096"/>
        <rFont val="Roboto Condensed"/>
      </rPr>
      <t>HKLM\SOFTWARE\Policies\Microsoft\Windows Defender\Windows Defender Exploit Guard\ASR\Rules:e6db77e5-3df2-4cf1-b95a-636979351e5b</t>
    </r>
    <r>
      <rPr>
        <sz val="11"/>
        <color rgb="FF006096"/>
        <rFont val="Roboto Condensed"/>
      </rPr>
      <t xml:space="preserve">
</t>
    </r>
  </si>
  <si>
    <t>Network Protection</t>
  </si>
  <si>
    <t>18.10.42.6.3.1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</si>
  <si>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</si>
  <si>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Antivirus\Windows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</si>
  <si>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</si>
  <si>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</si>
  <si>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</si>
  <si>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</si>
  <si>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</si>
  <si>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18.10.42.7.1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</si>
  <si>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</si>
  <si>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</si>
  <si>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</si>
  <si>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</si>
  <si>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</si>
  <si>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</si>
  <si>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</si>
  <si>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18.10.42.8.1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</si>
  <si>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</si>
  <si>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</si>
  <si>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</si>
  <si>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</si>
  <si>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</si>
  <si>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</si>
  <si>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</si>
  <si>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18.10.42.10.1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</si>
  <si>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</si>
  <si>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</si>
  <si>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</si>
  <si>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</si>
  <si>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</si>
  <si>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18.10.42.10.2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</si>
  <si>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</si>
  <si>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</si>
  <si>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</si>
  <si>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</si>
  <si>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</si>
  <si>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18.10.42.10.3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</si>
  <si>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</si>
  <si>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</si>
  <si>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</si>
  <si>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</si>
  <si>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</si>
  <si>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18.10.42.10.4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</si>
  <si>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</si>
  <si>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</si>
  <si>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</si>
  <si>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</si>
  <si>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</si>
  <si>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18.10.42.10.5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</si>
  <si>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</si>
  <si>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</si>
  <si>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</si>
  <si>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</si>
  <si>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</si>
  <si>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</si>
  <si>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18.10.42.11.1.1.1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</si>
  <si>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</si>
  <si>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</si>
  <si>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Enabled: 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</si>
  <si>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</si>
  <si>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</si>
  <si>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</si>
  <si>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18.10.42.11.1.1.2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</si>
  <si>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</si>
  <si>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</si>
  <si>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Enabled: 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</si>
  <si>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</si>
  <si>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</si>
  <si>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</si>
  <si>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</si>
  <si>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18.10.42.11.1.2.1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</si>
  <si>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</si>
  <si>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</si>
  <si>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Enabled: 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</si>
  <si>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</si>
  <si>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</si>
  <si>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</si>
  <si>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18.10.42.12.1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</si>
  <si>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</si>
  <si>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</si>
  <si>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determines whether or not Watson events are sent to Microsoft. Watson events are the reports that get sent to Microsoft when a program or service crashes or fails, including the possibility of automatic submission.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</si>
  <si>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</si>
  <si>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</si>
  <si>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</si>
  <si>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</si>
  <si>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18.10.42.13.1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</si>
  <si>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</si>
  <si>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</si>
  <si>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</si>
  <si>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</si>
  <si>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</si>
  <si>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</si>
  <si>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18.10.42.13.2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</si>
  <si>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</si>
  <si>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</si>
  <si>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</si>
  <si>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</si>
  <si>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</si>
  <si>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</si>
  <si>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18.10.42.13.3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</si>
  <si>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</si>
  <si>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</si>
  <si>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</si>
  <si>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</si>
  <si>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</si>
  <si>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</si>
  <si>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18.10.42.13.4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</si>
  <si>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</si>
  <si>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</si>
  <si>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</si>
  <si>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</si>
  <si>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</si>
  <si>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</si>
  <si>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18.10.42.13.5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</si>
  <si>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</si>
  <si>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</si>
  <si>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</si>
  <si>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</si>
  <si>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</si>
  <si>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</si>
  <si>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</si>
  <si>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18.10.42.16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</si>
  <si>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</si>
  <si>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</si>
  <si>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</si>
  <si>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</si>
  <si>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</si>
  <si>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</si>
  <si>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18.10.42.17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</si>
  <si>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</si>
  <si>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</si>
  <si>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</si>
  <si>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</si>
  <si>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</si>
  <si>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</si>
  <si>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Microsoft Defender Application Guard (formerly Windows Defender Application Guard)</t>
  </si>
  <si>
    <t>18.10.43.1</t>
  </si>
  <si>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</si>
  <si>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Defender Application Guard\Allow auditing events in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auditing events in Windows Defender Application Guard</t>
    </r>
    <r>
      <rPr>
        <sz val="11"/>
        <color rgb="FF000000"/>
        <rFont val="Calibri"/>
      </rPr>
      <t xml:space="preserve">, but it was renamed to </t>
    </r>
    <r>
      <rPr>
        <i/>
        <sz val="11"/>
        <color rgb="FF000000"/>
        <rFont val="Calibri"/>
      </rPr>
      <t>Allow auditing events in Microsoft Defender Application Guard</t>
    </r>
    <r>
      <rPr>
        <sz val="11"/>
        <color rgb="FF000000"/>
        <rFont val="Calibri"/>
      </rPr>
      <t xml:space="preserve"> starting with the Windows 10 Release 2004 Administrative Templates.</t>
    </r>
  </si>
  <si>
    <r>
      <rPr>
        <sz val="11"/>
        <color rgb="FF000000"/>
        <rFont val="Calibri"/>
      </rPr>
      <t>This policy setting allows you to decide whether auditing events can be collected from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</si>
  <si>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sz val="11"/>
        <color rgb="FF000000"/>
        <rFont val="Calibri"/>
      </rPr>
      <t>Microsoft Defender Application Guard will inherit its auditing policies from Microsoft Edge and start to audit system events specifically for Microsoft Defender Application Guard. Collected logs are available for review on Microsoft Edge, outside of Application 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</si>
  <si>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HKLM\SOFTWARE\Policies\Microsoft\AppHVSI:AuditApplicationGuard</t>
    </r>
    <r>
      <rPr>
        <sz val="11"/>
        <color rgb="FF006096"/>
        <rFont val="Roboto Condensed"/>
      </rPr>
      <t xml:space="preserve">
</t>
    </r>
  </si>
  <si>
    <r>
      <rPr>
        <sz val="11"/>
        <color rgb="FF000000"/>
        <rFont val="Calibri"/>
      </rPr>
      <t>Disabled. (Audit event logs aren't collected for Microsoft Defender Application Guard.)</t>
    </r>
  </si>
  <si>
    <t>18.10.43.2</t>
  </si>
  <si>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</si>
  <si>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Components\Microsoft Defender Application Guard\Allow camera and microphone access in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1809 &amp; Server 2019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camera and microphone access in Windows Defender Application Guard</t>
    </r>
    <r>
      <rPr>
        <sz val="11"/>
        <color rgb="FF000000"/>
        <rFont val="Calibri"/>
      </rPr>
      <t xml:space="preserve">, but it was renamed to </t>
    </r>
    <r>
      <rPr>
        <i/>
        <sz val="11"/>
        <color rgb="FF000000"/>
        <rFont val="Calibri"/>
      </rPr>
      <t>Allow camera and microphone access in Microsoft Defender Application Guard</t>
    </r>
    <r>
      <rPr>
        <sz val="11"/>
        <color rgb="FF000000"/>
        <rFont val="Calibri"/>
      </rPr>
      <t xml:space="preserve"> starting with the Windows 10 Release 2004 Administrative Templates.</t>
    </r>
  </si>
  <si>
    <r>
      <rPr>
        <sz val="11"/>
        <color rgb="FF000000"/>
        <rFont val="Calibri"/>
      </rPr>
      <t>The policy allows you to determine whether applications inside Microsoft Defender Application Guard can access the device’s camera and microphone.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</si>
  <si>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sz val="11"/>
        <color rgb="FF000000"/>
        <rFont val="Calibri"/>
      </rPr>
      <t>This is the default value so impact should be minimal to enforce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</si>
  <si>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HKLM\SOFTWARE\Policies\Microsoft\AppHVSI:AllowCameraMicrophoneRedirection</t>
    </r>
    <r>
      <rPr>
        <sz val="11"/>
        <color rgb="FF006096"/>
        <rFont val="Roboto Condensed"/>
      </rPr>
      <t xml:space="preserve">
</t>
    </r>
  </si>
  <si>
    <r>
      <rPr>
        <sz val="11"/>
        <color rgb="FF000000"/>
        <rFont val="Calibri"/>
      </rPr>
      <t>Disabled. (Applications inside Microsoft Defender Application Guard will be unable to access the camera and microphone on the user’s device.)</t>
    </r>
  </si>
  <si>
    <t>18.10.43.3</t>
  </si>
  <si>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</si>
  <si>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Components\Microsoft Defender Application Guard\Allow data persistence for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data persistence for Windows Defender Application Guard</t>
    </r>
    <r>
      <rPr>
        <sz val="11"/>
        <color rgb="FF000000"/>
        <rFont val="Calibri"/>
      </rPr>
      <t xml:space="preserve">, but it was renamed to </t>
    </r>
    <r>
      <rPr>
        <i/>
        <sz val="11"/>
        <color rgb="FF000000"/>
        <rFont val="Calibri"/>
      </rPr>
      <t>Allow data persistence for Microsoft Defender Application Guard</t>
    </r>
    <r>
      <rPr>
        <sz val="11"/>
        <color rgb="FF000000"/>
        <rFont val="Calibri"/>
      </rPr>
      <t xml:space="preserve"> starting with the Windows 10 Release 2004 Administrative Templates.</t>
    </r>
  </si>
  <si>
    <r>
      <rPr>
        <sz val="11"/>
        <color rgb="FF000000"/>
        <rFont val="Calibri"/>
      </rPr>
      <t>This policy setting allows you to decide whether data should persist across different sessions in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</si>
  <si>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</si>
  <si>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HKLM\SOFTWARE\Policies\Microsoft\AppHVSI:AllowPersistence</t>
    </r>
    <r>
      <rPr>
        <sz val="11"/>
        <color rgb="FF006096"/>
        <rFont val="Roboto Condensed"/>
      </rPr>
      <t xml:space="preserve">
</t>
    </r>
  </si>
  <si>
    <r>
      <rPr>
        <sz val="11"/>
        <color rgb="FF000000"/>
        <rFont val="Calibri"/>
      </rPr>
      <t>Disabled. (Microsoft Defender Application Guard deletes all user data within the Microsoft Defender Application Guard container.)</t>
    </r>
  </si>
  <si>
    <t>18.10.43.4</t>
  </si>
  <si>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</si>
  <si>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Application Guard\Allow files to download and save to the host operating system from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1803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files to download and save to the host operating system from Windows Defender Application Guard</t>
    </r>
    <r>
      <rPr>
        <sz val="11"/>
        <color rgb="FF000000"/>
        <rFont val="Calibri"/>
      </rPr>
      <t xml:space="preserve">, but it was renamed to </t>
    </r>
    <r>
      <rPr>
        <i/>
        <sz val="11"/>
        <color rgb="FF000000"/>
        <rFont val="Calibri"/>
      </rPr>
      <t>Allow files to download and save to the host operating system from Microsoft Defender Application Guard</t>
    </r>
    <r>
      <rPr>
        <sz val="11"/>
        <color rgb="FF000000"/>
        <rFont val="Calibri"/>
      </rPr>
      <t xml:space="preserve"> starting with the Windows 10 Release 2004 Administrative Templates.</t>
    </r>
  </si>
  <si>
    <r>
      <rPr>
        <sz val="11"/>
        <color rgb="FF000000"/>
        <rFont val="Calibri"/>
      </rPr>
      <t>This policy setting determines whether to save downloaded files to the host operating system from the Microsoft Defender Application Guard container.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</si>
  <si>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HKLM\SOFTWARE\Policies\Microsoft\AppHVSI:SaveFilesToHost</t>
    </r>
    <r>
      <rPr>
        <sz val="11"/>
        <color rgb="FF006096"/>
        <rFont val="Roboto Condensed"/>
      </rPr>
      <t xml:space="preserve">
</t>
    </r>
  </si>
  <si>
    <r>
      <rPr>
        <sz val="11"/>
        <color rgb="FF000000"/>
        <rFont val="Calibri"/>
      </rPr>
      <t>Disabled. (Users can't save downloaded files from the Microsoft Defender Application Guard container to the host operating system.)</t>
    </r>
  </si>
  <si>
    <t>18.10.43.5</t>
  </si>
  <si>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</si>
  <si>
    <r>
      <rPr>
        <sz val="11"/>
        <color rgb="FF000000"/>
        <rFont val="Calibri"/>
      </rPr>
      <t xml:space="preserve">Set the following UI path to </t>
    </r>
    <r>
      <rPr>
        <b/>
        <sz val="11"/>
        <color rgb="FF000000"/>
        <rFont val="Calibri"/>
      </rPr>
      <t>Enabled: Enable clipboard operation from an isolated session to the host</t>
    </r>
    <r>
      <rPr>
        <sz val="11"/>
        <color rgb="FF000000"/>
        <rFont val="Calibri"/>
      </rPr>
      <t xml:space="preserve">
</t>
    </r>
    <r>
      <rPr>
        <sz val="11"/>
        <color rgb="FF006096"/>
        <rFont val="Roboto Condensed"/>
      </rPr>
      <t>Computer Configuration\Policies\Administrative Templates\Windows Components\Microsoft Defender Application Guard\Configure Microsoft Defender Application Guard clipboard settings: Clipboard behavior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Defender Application Guard clipboard settings: Clipboard behavior setting</t>
    </r>
    <r>
      <rPr>
        <sz val="11"/>
        <color rgb="FF000000"/>
        <rFont val="Calibri"/>
      </rPr>
      <t xml:space="preserve">, but it was renamed to </t>
    </r>
    <r>
      <rPr>
        <i/>
        <sz val="11"/>
        <color rgb="FF000000"/>
        <rFont val="Calibri"/>
      </rPr>
      <t>Configure Microsoft Defender Application Guard clipboard settings: Clipboard behavior setting</t>
    </r>
    <r>
      <rPr>
        <sz val="11"/>
        <color rgb="FF000000"/>
        <rFont val="Calibri"/>
      </rPr>
      <t xml:space="preserve"> starting with the Windows 10 Release 2004 Administrative Templates.</t>
    </r>
  </si>
  <si>
    <r>
      <rPr>
        <sz val="11"/>
        <color rgb="FF000000"/>
        <rFont val="Calibri"/>
      </rPr>
      <t>This policy setting allows you to decide how the clipboard behaves while in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Enabled: Enable clipboard operation from an isolated session to the host</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</si>
  <si>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sz val="11"/>
        <color rgb="FF000000"/>
        <rFont val="Calibri"/>
      </rPr>
      <t xml:space="preserve">Microsoft Defender Application Guard sessions will not be able to access the host device's clipboard, however the host device </t>
    </r>
    <r>
      <rPr>
        <b/>
        <sz val="11"/>
        <color rgb="FF000000"/>
        <rFont val="Calibri"/>
      </rPr>
      <t>will</t>
    </r>
    <r>
      <rPr>
        <sz val="11"/>
        <color rgb="FF000000"/>
        <rFont val="Calibri"/>
      </rPr>
      <t xml:space="preserve"> be able to access the Microsoft Defender Application Guard session clipboard.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</si>
  <si>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HKLM\SOFTWARE\Policies\Microsoft\AppHVSI:AppHVSIClipboardSettings</t>
    </r>
    <r>
      <rPr>
        <sz val="11"/>
        <color rgb="FF006096"/>
        <rFont val="Roboto Condensed"/>
      </rPr>
      <t xml:space="preserve">
</t>
    </r>
  </si>
  <si>
    <r>
      <rPr>
        <sz val="11"/>
        <color rgb="FF000000"/>
        <rFont val="Calibri"/>
      </rPr>
      <t>Disabled. (All clipboard functionality is turned off in Microsoft Defender Application Guard.)</t>
    </r>
  </si>
  <si>
    <t>18.10.43.6</t>
  </si>
  <si>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</si>
  <si>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Application Guard\Turn on Microsoft Defender Application Guard in Managed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Windows Defender Application Guard in Enterprise Mode</t>
    </r>
    <r>
      <rPr>
        <sz val="11"/>
        <color rgb="FF000000"/>
        <rFont val="Calibri"/>
      </rPr>
      <t xml:space="preserve">, but it was renamed to </t>
    </r>
    <r>
      <rPr>
        <i/>
        <sz val="11"/>
        <color rgb="FF000000"/>
        <rFont val="Calibri"/>
      </rPr>
      <t>Turn on Windows Defender Application Guard in Managed Mode</t>
    </r>
    <r>
      <rPr>
        <sz val="11"/>
        <color rgb="FF000000"/>
        <rFont val="Calibri"/>
      </rPr>
      <t xml:space="preserve"> starting with the Windows 10 Release 1903 Administrative Templates. It was again renamed to </t>
    </r>
    <r>
      <rPr>
        <i/>
        <sz val="11"/>
        <color rgb="FF000000"/>
        <rFont val="Calibri"/>
      </rPr>
      <t>Turn on Microsoft Defender Application Guard in Managed Mode</t>
    </r>
    <r>
      <rPr>
        <sz val="11"/>
        <color rgb="FF000000"/>
        <rFont val="Calibri"/>
      </rPr>
      <t xml:space="preserve"> starting with the Windows 10 Release 2004 Administrative Templates.</t>
    </r>
  </si>
  <si>
    <r>
      <rPr>
        <sz val="11"/>
        <color rgb="FF000000"/>
        <rFont val="Calibri"/>
      </rPr>
      <t>This policy setting enables application isolation through Microsoft Defender Application Guard (Application Guard).</t>
    </r>
    <r>
      <rPr>
        <sz val="11"/>
        <color rgb="FF000000"/>
        <rFont val="Calibri"/>
      </rPr>
      <t xml:space="preserve">
</t>
    </r>
    <r>
      <rPr>
        <sz val="11"/>
        <color rgb="FF000000"/>
        <rFont val="Calibri"/>
      </rPr>
      <t>There are 4 options available:</t>
    </r>
    <r>
      <rPr>
        <sz val="11"/>
        <color rgb="FF000000"/>
        <rFont val="Calibri"/>
      </rPr>
      <t xml:space="preserve">
</t>
    </r>
    <r>
      <rPr>
        <sz val="11"/>
        <color rgb="FF000000"/>
        <rFont val="Calibri"/>
      </rPr>
      <t>-</t>
    </r>
    <r>
      <rPr>
        <sz val="11"/>
        <color rgb="FF000000"/>
        <rFont val="Calibri"/>
      </rPr>
      <t xml:space="preserve">
</t>
    </r>
    <r>
      <rPr>
        <sz val="11"/>
        <color rgb="FF000000"/>
        <rFont val="Calibri"/>
      </rPr>
      <t>- Disable Microsoft Defender Application Guard</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Edge ONLY</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Office ONLY</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Edge AND Microsoft Office</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 xml:space="preserve"> (Enable Microsoft Defender Application Guard for Microsoft Edge ONLY).</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At time of publication, Microsoft Defender Application Guard in all currently released versions of Windows 10 does not yet support protection for Microsoft Office, only for Microsoft Edge. Therefore the additional available options of </t>
    </r>
    <r>
      <rPr>
        <b/>
        <sz val="11"/>
        <color rgb="FF000000"/>
        <rFont val="Calibri"/>
      </rPr>
      <t>2</t>
    </r>
    <r>
      <rPr>
        <sz val="11"/>
        <color rgb="FF000000"/>
        <rFont val="Calibri"/>
      </rPr>
      <t xml:space="preserve"> and </t>
    </r>
    <r>
      <rPr>
        <b/>
        <sz val="11"/>
        <color rgb="FF000000"/>
        <rFont val="Calibri"/>
      </rPr>
      <t>3</t>
    </r>
    <r>
      <rPr>
        <sz val="11"/>
        <color rgb="FF000000"/>
        <rFont val="Calibri"/>
      </rPr>
      <t xml:space="preserve"> in this setting are not yet valid.</t>
    </r>
    <r>
      <rPr>
        <sz val="11"/>
        <color rgb="FF000000"/>
        <rFont val="Calibri"/>
      </rPr>
      <t xml:space="preserve">
</t>
    </r>
    <r>
      <rPr>
        <b/>
        <sz val="11"/>
        <color rgb="FF000000"/>
        <rFont val="Calibri"/>
      </rPr>
      <t>Note #3:</t>
    </r>
    <r>
      <rPr>
        <sz val="11"/>
        <color rgb="FF000000"/>
        <rFont val="Calibri"/>
      </rPr>
      <t xml:space="preserve"> Credential Guard and Device Guard are not currently supported when using Azure IaaS VMs.</t>
    </r>
  </si>
  <si>
    <r>
      <rPr>
        <sz val="11"/>
        <color rgb="FF000000"/>
        <rFont val="Calibri"/>
      </rPr>
      <t>Microsoft Defender Application Guard will be turned on for Microsoft Edge.</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Note #2:</t>
    </r>
    <r>
      <rPr>
        <sz val="11"/>
        <color rgb="FF000000"/>
        <rFont val="Calibri"/>
      </rPr>
      <t xml:space="preserve"> Microsoft Defender Application Guard requires the </t>
    </r>
    <r>
      <rPr>
        <i/>
        <sz val="11"/>
        <color rgb="FF000000"/>
        <rFont val="Calibri"/>
      </rPr>
      <t>Internet Connection Sharing (ICS) (SharedAccess)</t>
    </r>
    <r>
      <rPr>
        <sz val="11"/>
        <color rgb="FF000000"/>
        <rFont val="Calibri"/>
      </rPr>
      <t xml:space="preserve"> service in order to operate, so an exception to disabling this service (see Section 5 in the CIS Microsoft Windows 10 benchmark only) will be required if choosing to enable Microsoft Defender Application 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</si>
  <si>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HKLM\SOFTWARE\Policies\Microsoft\AppHVSI:AllowAppHVSI_ProviderSet</t>
    </r>
    <r>
      <rPr>
        <sz val="11"/>
        <color rgb="FF006096"/>
        <rFont val="Roboto Condensed"/>
      </rPr>
      <t xml:space="preserve">
</t>
    </r>
  </si>
  <si>
    <r>
      <rPr>
        <sz val="11"/>
        <color rgb="FF000000"/>
        <rFont val="Calibri"/>
      </rPr>
      <t>Disabled. (Microsoft Defender Application Guard is turned off.)</t>
    </r>
  </si>
  <si>
    <t>News and interests</t>
  </si>
  <si>
    <t>18.10.49.1</t>
  </si>
  <si>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</si>
  <si>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Components\News and interests\Enable news and interests on the taskbar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Feeds.admx/adml</t>
    </r>
    <r>
      <rPr>
        <sz val="11"/>
        <color rgb="FF000000"/>
        <rFont val="Calibri"/>
      </rPr>
      <t xml:space="preserve"> that is included with the Microsoft Windows 10 Release 21H1 Administrative Templates (or newer).</t>
    </r>
  </si>
  <si>
    <r>
      <rPr>
        <sz val="11"/>
        <color rgb="FF000000"/>
        <rFont val="Calibri"/>
      </rPr>
      <t>This policy setting specifies whether the news and interests feature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</si>
  <si>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news and interests feature on the Windows taskbar will not be available on the device.</t>
    </r>
    <r>
      <rPr>
        <sz val="11"/>
        <color rgb="FF000000"/>
        <rFont val="Calibri"/>
      </rPr>
      <t xml:space="preserve">
</t>
    </r>
    <r>
      <rPr>
        <b/>
        <sz val="11"/>
        <color rgb="FF000000"/>
        <rFont val="Calibri"/>
      </rPr>
      <t>Note:</t>
    </r>
    <r>
      <rPr>
        <sz val="11"/>
        <color rgb="FF000000"/>
        <rFont val="Calibri"/>
      </rPr>
      <t xml:space="preserve"> At time of benchmark publication, this setting does not hide or disable the taskbar menu options for the news and interests feature, however attempting to turn the feature back on does not cause any visible change. It is possible that Microsoft will modify this behavior to "gray out" the taskbar menu options in a future OS update.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</si>
  <si>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Feeds:EnableFeeds</t>
    </r>
    <r>
      <rPr>
        <sz val="11"/>
        <color rgb="FF006096"/>
        <rFont val="Roboto Condensed"/>
      </rPr>
      <t xml:space="preserve">
</t>
    </r>
  </si>
  <si>
    <r>
      <rPr>
        <sz val="11"/>
        <color rgb="FF000000"/>
        <rFont val="Calibri"/>
      </rPr>
      <t xml:space="preserve">Enabled. (The </t>
    </r>
    <r>
      <rPr>
        <i/>
        <sz val="11"/>
        <color rgb="FF000000"/>
        <rFont val="Calibri"/>
      </rPr>
      <t>news and interests</t>
    </r>
    <r>
      <rPr>
        <sz val="11"/>
        <color rgb="FF000000"/>
        <rFont val="Calibri"/>
      </rPr>
      <t xml:space="preserve"> feature is available on the device.)</t>
    </r>
  </si>
  <si>
    <t>OneDrive (formerly SkyDrive)</t>
  </si>
  <si>
    <t>18.10.50.1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</si>
  <si>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</si>
  <si>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</si>
  <si>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</si>
  <si>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</si>
  <si>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</si>
  <si>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</si>
  <si>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</si>
  <si>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</si>
  <si>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</si>
  <si>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</si>
  <si>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</si>
  <si>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</si>
  <si>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</si>
  <si>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</si>
  <si>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</si>
  <si>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Disable Cloud Clipboard integration for server-to-client data transfer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</si>
  <si>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Client\Disable Cloud Clipboard integration for server-to-client data transfer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</si>
  <si>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data transferred from the remote session to the client using clipboard redirection is added to the client-side cloud clipboard.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</si>
  <si>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Services\Client:DisableCloudClipboardIntegration</t>
    </r>
    <r>
      <rPr>
        <sz val="11"/>
        <color rgb="FF006096"/>
        <rFont val="Roboto Condensed"/>
      </rPr>
      <t xml:space="preserve">
</t>
    </r>
  </si>
  <si>
    <r>
      <rPr>
        <sz val="11"/>
        <color rgb="FF000000"/>
        <rFont val="Calibri"/>
      </rPr>
      <t>Enabled. (Data copied in the remote session and pasted on the client, will not be added to the client-side Cloud Clipboard.)</t>
    </r>
  </si>
  <si>
    <t>18.10.57.2.3</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</si>
  <si>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</si>
  <si>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</si>
  <si>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</si>
  <si>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</si>
  <si>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</si>
  <si>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</si>
  <si>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</si>
  <si>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</si>
  <si>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</si>
  <si>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Host\Connections\Allow users to connect remotely by using Remote Desktop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users to connect remotely using Terminal Services</t>
    </r>
    <r>
      <rPr>
        <sz val="11"/>
        <color rgb="FF000000"/>
        <rFont val="Calibri"/>
      </rPr>
      <t xml:space="preserve">, but it was renamed to </t>
    </r>
    <r>
      <rPr>
        <i/>
        <sz val="11"/>
        <color rgb="FF000000"/>
        <rFont val="Calibri"/>
      </rPr>
      <t>Allow users to connect remotely using Remote Desktop Services</t>
    </r>
    <r>
      <rPr>
        <sz val="11"/>
        <color rgb="FF000000"/>
        <rFont val="Calibri"/>
      </rPr>
      <t xml:space="preserve"> in the Windows 7 &amp; Server 2008 R2 Administrative Templates. It was finally renamed (again) to </t>
    </r>
    <r>
      <rPr>
        <i/>
        <sz val="11"/>
        <color rgb="FF000000"/>
        <rFont val="Calibri"/>
      </rPr>
      <t>Allow users to connect remotely by using Remote Desktop Services</t>
    </r>
    <r>
      <rPr>
        <sz val="11"/>
        <color rgb="FF000000"/>
        <rFont val="Calibri"/>
      </rPr>
      <t xml:space="preserve"> starting with the Windows 8.0 &amp; Server 2012 (non-R2) Administrative Templates.</t>
    </r>
  </si>
  <si>
    <r>
      <rPr>
        <sz val="11"/>
        <color rgb="FF000000"/>
        <rFont val="Calibri"/>
      </rPr>
      <t>This policy setting allows you to configure remote access to computers by using Remote Desktop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</si>
  <si>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configuration, unless Remote Desktop Services has been manually enabled on the Remote tab in the System Properties sheet.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</si>
  <si>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Services:fDenyTSConnections</t>
    </r>
    <r>
      <rPr>
        <sz val="11"/>
        <color rgb="FF006096"/>
        <rFont val="Roboto Condensed"/>
      </rPr>
      <t xml:space="preserve">
</t>
    </r>
  </si>
  <si>
    <r>
      <rPr>
        <sz val="11"/>
        <color rgb="FF000000"/>
        <rFont val="Calibri"/>
      </rPr>
      <t>Disabled. (Users cannot connect remotely to the target computer by using Remote Desktop Services, unless it has been manually enabled from the Remote tab in the System Properties sheet.)</t>
    </r>
  </si>
  <si>
    <t>Device and Resource Redirection</t>
  </si>
  <si>
    <t>18.10.57.3.3.1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</si>
  <si>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</si>
  <si>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</si>
  <si>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</si>
  <si>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</si>
  <si>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</si>
  <si>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</si>
  <si>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18.10.57.3.3.2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</si>
  <si>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</si>
  <si>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</si>
  <si>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</si>
  <si>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</si>
  <si>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</si>
  <si>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</si>
  <si>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</si>
  <si>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</si>
  <si>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</si>
  <si>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</si>
  <si>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</si>
  <si>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</si>
  <si>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</si>
  <si>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</si>
  <si>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</si>
  <si>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</si>
  <si>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</si>
  <si>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</si>
  <si>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</si>
  <si>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</si>
  <si>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18.10.57.3.3.5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</si>
  <si>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</si>
  <si>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</si>
  <si>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</si>
  <si>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</si>
  <si>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</si>
  <si>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</si>
  <si>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</si>
  <si>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</si>
  <si>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</si>
  <si>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</si>
  <si>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</si>
  <si>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</si>
  <si>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</si>
  <si>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</si>
  <si>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</si>
  <si>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</si>
  <si>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</si>
  <si>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</si>
  <si>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</si>
  <si>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</si>
  <si>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18.10.57.3.3.8</t>
  </si>
  <si>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</si>
  <si>
    <r>
      <rPr>
        <sz val="11"/>
        <color rgb="FF000000"/>
        <rFont val="Calibri"/>
      </rPr>
      <t xml:space="preserve">Set the following UI path to </t>
    </r>
    <r>
      <rPr>
        <b/>
        <sz val="11"/>
        <color rgb="FF000000"/>
        <rFont val="Calibri"/>
      </rPr>
      <t>Enabled: Disable clipboard transfers from server to client</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Redirection\Restrict clipboard transfer from server to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23H2 v2.0 Administrative Templates (or newer).</t>
    </r>
  </si>
  <si>
    <r>
      <rPr>
        <sz val="11"/>
        <color rgb="FF000000"/>
        <rFont val="Calibri"/>
      </rPr>
      <t>This policy setting controls whether the clipboard can be used to transfer data from the Remote Desktop session to the client.</t>
    </r>
    <r>
      <rPr>
        <sz val="11"/>
        <color rgb="FF000000"/>
        <rFont val="Calibri"/>
      </rPr>
      <t xml:space="preserve">
</t>
    </r>
    <r>
      <rPr>
        <sz val="11"/>
        <color rgb="FF000000"/>
        <rFont val="Calibri"/>
      </rPr>
      <t xml:space="preserve">The recommended state for this setting is: </t>
    </r>
    <r>
      <rPr>
        <b/>
        <sz val="11"/>
        <color rgb="FF000000"/>
        <rFont val="Calibri"/>
      </rPr>
      <t>Enabled: Disable clipboard transfers from server to client</t>
    </r>
    <r>
      <rPr>
        <sz val="11"/>
        <color rgb="FF000000"/>
        <rFont val="Calibri"/>
      </rPr>
      <t>.</t>
    </r>
  </si>
  <si>
    <r>
      <rPr>
        <sz val="11"/>
        <color rgb="FF000000"/>
        <rFont val="Calibri"/>
      </rPr>
      <t>Users will not be able to transfer clipboard data from the Remote Desktop session to the client.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</si>
  <si>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Services:SCClipLevel</t>
    </r>
    <r>
      <rPr>
        <sz val="11"/>
        <color rgb="FF006096"/>
        <rFont val="Roboto Condensed"/>
      </rPr>
      <t xml:space="preserve">
</t>
    </r>
  </si>
  <si>
    <r>
      <rPr>
        <sz val="11"/>
        <color rgb="FF000000"/>
        <rFont val="Calibri"/>
      </rPr>
      <t>Disabled. (Users can copy arbitrary contents from the server to the client.)</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</si>
  <si>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</si>
  <si>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</si>
  <si>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</si>
  <si>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</si>
  <si>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</si>
  <si>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</si>
  <si>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</si>
  <si>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</si>
  <si>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</si>
  <si>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</si>
  <si>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</si>
  <si>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</si>
  <si>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</si>
  <si>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</si>
  <si>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</si>
  <si>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</si>
  <si>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</si>
  <si>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</si>
  <si>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workstation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</si>
  <si>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</si>
  <si>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Disabled. (The security method to be used for remote connections to RD Session Host servers is not specified at the Group Policy level.)</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</si>
  <si>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</si>
  <si>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</si>
  <si>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</si>
  <si>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</si>
  <si>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</si>
  <si>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</si>
  <si>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7 or older: Disabled.</t>
    </r>
    <r>
      <rPr>
        <sz val="11"/>
        <color rgb="FF000000"/>
        <rFont val="Calibri"/>
      </rPr>
      <t xml:space="preserve">
</t>
    </r>
    <r>
      <rPr>
        <sz val="11"/>
        <color rgb="FF000000"/>
        <rFont val="Calibri"/>
      </rPr>
      <t>Windows 8.0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</si>
  <si>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</si>
  <si>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</si>
  <si>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</si>
  <si>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</si>
  <si>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</si>
  <si>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</si>
  <si>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</si>
  <si>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</si>
  <si>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</si>
  <si>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</si>
  <si>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</si>
  <si>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</si>
  <si>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</si>
  <si>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</si>
  <si>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</si>
  <si>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</si>
  <si>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</si>
  <si>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</si>
  <si>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</si>
  <si>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HKLM\SOFTWARE\Policies\Microsoft\Windows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</si>
  <si>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</si>
  <si>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</si>
  <si>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</si>
  <si>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</si>
  <si>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</si>
  <si>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</si>
  <si>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</si>
  <si>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</si>
  <si>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</si>
  <si>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</si>
  <si>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</si>
  <si>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</si>
  <si>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</si>
  <si>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</si>
  <si>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</si>
  <si>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</si>
  <si>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</si>
  <si>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</si>
  <si>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</si>
  <si>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</si>
  <si>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</si>
  <si>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</si>
  <si>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does not exist.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</si>
  <si>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</si>
  <si>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</si>
  <si>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</si>
  <si>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Cortana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</si>
  <si>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Cortana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</si>
  <si>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Cortana will be turned off. Users will still be able to use search to find things on the device and on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</si>
  <si>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Search:AllowCortana</t>
    </r>
    <r>
      <rPr>
        <sz val="11"/>
        <color rgb="FF006096"/>
        <rFont val="Roboto Condensed"/>
      </rPr>
      <t xml:space="preserve">
</t>
    </r>
  </si>
  <si>
    <r>
      <rPr>
        <sz val="11"/>
        <color rgb="FF000000"/>
        <rFont val="Calibri"/>
      </rPr>
      <t>Enabled. (Cortana will be allowed on the device.)</t>
    </r>
  </si>
  <si>
    <t>18.10.59.4</t>
  </si>
  <si>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</si>
  <si>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Cortana above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</si>
  <si>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or not the user can interact with Cortana using speech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</si>
  <si>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system will need to be unlocked for the user to interact with Cortana using speech.</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</si>
  <si>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Search:AllowCortanaAboveLock</t>
    </r>
    <r>
      <rPr>
        <sz val="11"/>
        <color rgb="FF006096"/>
        <rFont val="Roboto Condensed"/>
      </rPr>
      <t xml:space="preserve">
</t>
    </r>
  </si>
  <si>
    <r>
      <rPr>
        <sz val="11"/>
        <color rgb="FF000000"/>
        <rFont val="Calibri"/>
      </rPr>
      <t>Enabled. (The user can interact with Cortana using speech while the system is locked.)</t>
    </r>
  </si>
  <si>
    <t>18.10.59.5</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</si>
  <si>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</si>
  <si>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</si>
  <si>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</si>
  <si>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</si>
  <si>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</si>
  <si>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18.10.59.6</t>
  </si>
  <si>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</si>
  <si>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and Cortana to use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</si>
  <si>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search and Cortana can provide location aware search and Cortana results.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</si>
  <si>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Search and Cortana will not have access to location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</si>
  <si>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Search:AllowSearchToUseLocation</t>
    </r>
    <r>
      <rPr>
        <sz val="11"/>
        <color rgb="FF006096"/>
        <rFont val="Roboto Condensed"/>
      </rPr>
      <t xml:space="preserve">
</t>
    </r>
  </si>
  <si>
    <r>
      <rPr>
        <sz val="11"/>
        <color rgb="FF000000"/>
        <rFont val="Calibri"/>
      </rPr>
      <t>Enabled. (Search and Cortana can access location information.)</t>
    </r>
  </si>
  <si>
    <t>18.10.59.7</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</si>
  <si>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</si>
  <si>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</si>
  <si>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</si>
  <si>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</si>
  <si>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</si>
  <si>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</si>
  <si>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</si>
  <si>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</si>
  <si>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</si>
  <si>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</si>
  <si>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</si>
  <si>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</si>
  <si>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</si>
  <si>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</si>
  <si>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Store</t>
  </si>
  <si>
    <t>18.10.66.1</t>
  </si>
  <si>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</si>
  <si>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Components\Store\Disable all apps from Microsoft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all apps from Windows Store</t>
    </r>
    <r>
      <rPr>
        <sz val="11"/>
        <color rgb="FF000000"/>
        <rFont val="Calibri"/>
      </rPr>
      <t>, but it was renamed starting with the Windows 10 Release 1803 Administrative Templates.</t>
    </r>
  </si>
  <si>
    <r>
      <rPr>
        <sz val="11"/>
        <color rgb="FF000000"/>
        <rFont val="Calibri"/>
      </rPr>
      <t>This setting configures the launch of all apps from the Microsoft Store that came pre-installed or were downloaded.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only applies to Windows 10 or later Enterprise and Education editions.</t>
    </r>
    <r>
      <rPr>
        <sz val="11"/>
        <color rgb="FF000000"/>
        <rFont val="Calibri"/>
      </rPr>
      <t xml:space="preserve">
</t>
    </r>
    <r>
      <rPr>
        <b/>
        <sz val="11"/>
        <color rgb="FF000000"/>
        <rFont val="Calibri"/>
      </rPr>
      <t>Note #2:</t>
    </r>
    <r>
      <rPr>
        <sz val="11"/>
        <color rgb="FF000000"/>
        <rFont val="Calibri"/>
      </rPr>
      <t xml:space="preserve"> The name of this setting and the Enabled/Disabled values are incorrectly worded – logically, the title implies that configuring it to </t>
    </r>
    <r>
      <rPr>
        <b/>
        <sz val="11"/>
        <color rgb="FF000000"/>
        <rFont val="Calibri"/>
      </rPr>
      <t>Enabled</t>
    </r>
    <r>
      <rPr>
        <sz val="11"/>
        <color rgb="FF000000"/>
        <rFont val="Calibri"/>
      </rPr>
      <t xml:space="preserve"> will disable all apps from the Microsoft Store, and configuring it to </t>
    </r>
    <r>
      <rPr>
        <b/>
        <sz val="11"/>
        <color rgb="FF000000"/>
        <rFont val="Calibri"/>
      </rPr>
      <t>Disabled</t>
    </r>
    <r>
      <rPr>
        <sz val="11"/>
        <color rgb="FF000000"/>
        <rFont val="Calibri"/>
      </rPr>
      <t xml:space="preserve"> will enable all apps from the Microsoft Store. The opposite is true (and is consistent with the GPME help text). This is a logical wording mistake by Microsoft in the Administrative Template.</t>
    </r>
  </si>
  <si>
    <r>
      <rPr>
        <sz val="11"/>
        <color rgb="FF000000"/>
        <rFont val="Calibri"/>
      </rPr>
      <t>All apps such as the Calculator, Notepad, Defender UI etc. that came from the Microsoft Store pre-installed or were downloaded are prevented from launching. Existing Microsoft Store apps will not be updated. Microsoft Store is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</si>
  <si>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HKLM\SOFTWARE\Policies\Microsoft\WindowsStore:DisableStoreApps</t>
    </r>
    <r>
      <rPr>
        <sz val="11"/>
        <color rgb="FF006096"/>
        <rFont val="Roboto Condensed"/>
      </rPr>
      <t xml:space="preserve">
</t>
    </r>
  </si>
  <si>
    <r>
      <rPr>
        <sz val="11"/>
        <color rgb="FF000000"/>
        <rFont val="Calibri"/>
      </rPr>
      <t>Enabled. (Microsoft Store apps are permitted to be launched and updated. Microsoft Store is enabled.)</t>
    </r>
  </si>
  <si>
    <t>18.10.66.2</t>
  </si>
  <si>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</si>
  <si>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Components\Store\Turn off Automatic Download and Install of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8.1 &amp; Server 2012 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</si>
  <si>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enables or disables the automatic download and installation of Microsoft Store app updates.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</si>
  <si>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HKLM\SOFTWARE\Policies\Microsoft\WindowsStore:AutoDownload</t>
    </r>
    <r>
      <rPr>
        <sz val="11"/>
        <color rgb="FF006096"/>
        <rFont val="Roboto Condensed"/>
      </rPr>
      <t xml:space="preserve">
</t>
    </r>
  </si>
  <si>
    <r>
      <rPr>
        <sz val="11"/>
        <color rgb="FF000000"/>
        <rFont val="Calibri"/>
      </rPr>
      <t>Disabled. (Microsoft Store automatically downloads and installs updates for Microsoft Store apps.)</t>
    </r>
  </si>
  <si>
    <t>18.10.66.3</t>
  </si>
  <si>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</si>
  <si>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offer to update to the latest version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8.1 &amp; Server 2012 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</si>
  <si>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Enables or disables the Microsoft Store offer to update to the latest version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</si>
  <si>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Store application will not offer updates to the latest version of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</si>
  <si>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HKLM\SOFTWARE\Policies\Microsoft\WindowsStore:DisableOSUpgrade</t>
    </r>
    <r>
      <rPr>
        <sz val="11"/>
        <color rgb="FF006096"/>
        <rFont val="Roboto Condensed"/>
      </rPr>
      <t xml:space="preserve">
</t>
    </r>
  </si>
  <si>
    <r>
      <rPr>
        <sz val="11"/>
        <color rgb="FF000000"/>
        <rFont val="Calibri"/>
      </rPr>
      <t>Disabled. (The Microsoft Store application will offer updates to the latest version of Windows.)</t>
    </r>
  </si>
  <si>
    <t>18.10.66.4</t>
  </si>
  <si>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</si>
  <si>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Store application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8.0 &amp; Server 2012 (non-R2)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</si>
  <si>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denies or allows access to the Store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xml:space="preserve"> and MSKB 3135657 </t>
    </r>
    <r>
      <rPr>
        <sz val="11"/>
        <color rgb="FF0000FF"/>
        <rFont val="Calibri"/>
      </rPr>
      <t>(https://support.microsoft.com/en-us/help/3135657/can-t-disable-windows-store-in-windows-10-pro-through-group-policy)</t>
    </r>
    <r>
      <rPr>
        <sz val="11"/>
        <color rgb="FF000000"/>
        <rFont val="Calibri"/>
      </rPr>
      <t>, this policy setting does not apply to any Windows 10 editions other than Enterprise and Education.</t>
    </r>
  </si>
  <si>
    <r>
      <rPr>
        <sz val="11"/>
        <color rgb="FF000000"/>
        <rFont val="Calibri"/>
      </rPr>
      <t>Access to the Microsoft Store application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</si>
  <si>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HKLM\SOFTWARE\Policies\Microsoft\WindowsStore:RemoveWindowsStore</t>
    </r>
    <r>
      <rPr>
        <sz val="11"/>
        <color rgb="FF006096"/>
        <rFont val="Roboto Condensed"/>
      </rPr>
      <t xml:space="preserve">
</t>
    </r>
  </si>
  <si>
    <r>
      <rPr>
        <sz val="11"/>
        <color rgb="FF000000"/>
        <rFont val="Calibri"/>
      </rPr>
      <t>Disabled. (Access to the Microsoft Store application is allowed.)</t>
    </r>
  </si>
  <si>
    <t>Widgets</t>
  </si>
  <si>
    <t>18.10.72.1</t>
  </si>
  <si>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</si>
  <si>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Components\Widgets\Allow widgets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NewsAndInterests.admx/adml</t>
    </r>
    <r>
      <rPr>
        <sz val="11"/>
        <color rgb="FF000000"/>
        <rFont val="Calibri"/>
      </rPr>
      <t xml:space="preserve"> that is included with the Microsoft Windows 11 Release 21H2 Administrative Templates (or newer).</t>
    </r>
  </si>
  <si>
    <r>
      <rPr>
        <sz val="11"/>
        <color rgb="FF000000"/>
        <rFont val="Calibri"/>
      </rPr>
      <t>This policy setting specifies whether the Widgets feature is allowed on the device. The Widgets feature provides information such as weather, news, sports, stocks, traffic, and entertainment (not an inclusive list).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</si>
  <si>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Widgets feature on the Windows taskbar will not be available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</si>
  <si>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HKLM\SOFTWARE\Policies\Microsoft\Dsh:AllowNewsAndInterests</t>
    </r>
    <r>
      <rPr>
        <sz val="11"/>
        <color rgb="FF006096"/>
        <rFont val="Roboto Condensed"/>
      </rPr>
      <t xml:space="preserve">
</t>
    </r>
  </si>
  <si>
    <r>
      <rPr>
        <sz val="11"/>
        <color rgb="FF000000"/>
        <rFont val="Calibri"/>
      </rPr>
      <t>Enabled. (The Widgets feature is allowed on the device.)</t>
    </r>
  </si>
  <si>
    <t>Windows AI</t>
  </si>
  <si>
    <t>18.10.73.1</t>
  </si>
  <si>
    <r>
      <rPr>
        <sz val="11"/>
        <rFont val="Calibri"/>
      </rPr>
      <t xml:space="preserve">Ensure </t>
    </r>
    <r>
      <rPr>
        <sz val="11"/>
        <color rgb="FF000000"/>
        <rFont val="Calibri"/>
      </rPr>
      <t>'</t>
    </r>
    <r>
      <rPr>
        <b/>
        <sz val="11"/>
        <color rgb="FF000000"/>
        <rFont val="Calibri"/>
      </rPr>
      <t>Allow Recall to be 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</si>
  <si>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AI\Allow Recall to be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WindowsCopilot.admx/adml</t>
    </r>
    <r>
      <rPr>
        <sz val="11"/>
        <color rgb="FF000000"/>
        <rFont val="Calibri"/>
      </rPr>
      <t xml:space="preserve"> that is included with the Microsoft Windows 11 Release 25H2 Administrative Templates (or newer).</t>
    </r>
  </si>
  <si>
    <r>
      <rPr>
        <sz val="11"/>
        <color rgb="FF000000"/>
        <rFont val="Calibri"/>
      </rPr>
      <t>This policy setting controls whether the Recall optional component is available for end users to enable on the system. Microsoft Recall periodically captures screenshots of the system display, creating a searchable timeline of activity including apps, documents, and websites.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</si>
  <si>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 xml:space="preserve">If Recall </t>
    </r>
    <r>
      <rPr>
        <i/>
        <sz val="11"/>
        <color rgb="FF000000"/>
        <rFont val="Calibri"/>
      </rPr>
      <t>was</t>
    </r>
    <r>
      <rPr>
        <sz val="11"/>
        <color rgb="FF000000"/>
        <rFont val="Calibri"/>
      </rPr>
      <t xml:space="preserve"> previously enabled, snapshots that were previously saved on the system will be deleted when this policy is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</si>
  <si>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HKLM\SOFTWARE\Policies\Microsoft\Windows\WindowsAI:AllowRecallEnablement</t>
    </r>
    <r>
      <rPr>
        <sz val="11"/>
        <color rgb="FF006096"/>
        <rFont val="Roboto Condensed"/>
      </rPr>
      <t xml:space="preserve">
</t>
    </r>
  </si>
  <si>
    <r>
      <rPr>
        <sz val="11"/>
        <color rgb="FF000000"/>
        <rFont val="Calibri"/>
      </rPr>
      <t>Disabled. (Recall component is in a disabled state.)</t>
    </r>
  </si>
  <si>
    <t>Enhanced Phishing Protection</t>
  </si>
  <si>
    <t>18.10.77.1.1</t>
  </si>
  <si>
    <r>
      <rPr>
        <sz val="11"/>
        <rFont val="Calibri"/>
      </rPr>
      <t xml:space="preserve">Ensure </t>
    </r>
    <r>
      <rPr>
        <sz val="11"/>
        <color rgb="FF000000"/>
        <rFont val="Calibri"/>
      </rPr>
      <t>'</t>
    </r>
    <r>
      <rPr>
        <b/>
        <sz val="11"/>
        <color rgb="FF000000"/>
        <rFont val="Calibri"/>
      </rPr>
      <t>Automatic Data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</si>
  <si>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SmartScreen\Enhanced Phishing Protection\Automatic Data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WebThreatDefense.admx/adml</t>
    </r>
    <r>
      <rPr>
        <sz val="11"/>
        <color rgb="FF000000"/>
        <rFont val="Calibri"/>
      </rPr>
      <t xml:space="preserve"> that is included with the Microsoft Windows 11 Release 23H2 Administrative Templates (or newer).</t>
    </r>
  </si>
  <si>
    <r>
      <rPr>
        <sz val="11"/>
        <color rgb="FF000000"/>
        <rFont val="Calibri"/>
      </rPr>
      <t>This policy setting determines whether Enhanced Phishing Protection can collect additional information such as content displayed, sounds played, and application memory when users enter their work or school password into a suspicious website or app.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this information is used only for security purposes and helps SmartScreen determine whether the website or app is malicious.</t>
    </r>
  </si>
  <si>
    <r>
      <rPr>
        <sz val="11"/>
        <color rgb="FF000000"/>
        <rFont val="Calibri"/>
      </rPr>
      <t>Enhanced Phishing Protection may automatically collect additional content for security analysis from a suspicious website or app when users enter their work or school password into a website or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</si>
  <si>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HKLM\SOFTWARE\Policies\Microsoft\Windows\WTDS\Components:CaptureThreatWindow</t>
    </r>
    <r>
      <rPr>
        <sz val="11"/>
        <color rgb="FF006096"/>
        <rFont val="Roboto Condensed"/>
      </rPr>
      <t xml:space="preserve">
</t>
    </r>
  </si>
  <si>
    <r>
      <rPr>
        <sz val="11"/>
        <color rgb="FF000000"/>
        <rFont val="Calibri"/>
      </rPr>
      <t xml:space="preserve">Enabled. (Enhanced Phishing Protection will automatically collect additional content for security analysis from a suspicious website or app, unless the user has disabled it in the </t>
    </r>
    <r>
      <rPr>
        <b/>
        <sz val="11"/>
        <color rgb="FF000000"/>
        <rFont val="Calibri"/>
      </rPr>
      <t>Reputation-based protection controls</t>
    </r>
    <r>
      <rPr>
        <sz val="11"/>
        <color rgb="FF000000"/>
        <rFont val="Calibri"/>
      </rPr>
      <t>.)</t>
    </r>
  </si>
  <si>
    <t>18.10.77.1.2</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</si>
  <si>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</si>
  <si>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Malicious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WebThreatDefense.admx/adml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</si>
  <si>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Enhanced Phishing Protection in Microsoft Defender SmartScreen warns users if they type their work or school password into one of the following malicious scenarios: into a reported phishing site, into a Microsoft login URL with an invalid certificate, or into an application connecting to either a reported phishing site or a Microsoft login URL with an invalid certificate.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on-prem domain-joined accounts.</t>
    </r>
  </si>
  <si>
    <r>
      <rPr>
        <sz val="11"/>
        <color rgb="FF000000"/>
        <rFont val="Calibri"/>
      </rPr>
      <t>In some cases, Windows Defender SmartScreen may block legitimate websites, that have been incorrectly flagged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</si>
  <si>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HKLM\SOFTWARE\Policies\Microsoft\Windows\WTDS\Components:NotifyMalicious</t>
    </r>
    <r>
      <rPr>
        <sz val="11"/>
        <color rgb="FF006096"/>
        <rFont val="Roboto Condensed"/>
      </rPr>
      <t xml:space="preserve">
</t>
    </r>
  </si>
  <si>
    <r>
      <rPr>
        <sz val="11"/>
        <color rgb="FF000000"/>
        <rFont val="Calibri"/>
      </rPr>
      <t>Disabled. (Enhanced Phishing Protection in Microsoft Defender SmartScreen will not warn users).</t>
    </r>
  </si>
  <si>
    <t>18.10.77.1.3</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</si>
  <si>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</si>
  <si>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Password Reuse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WebThreatDefense.admx/adml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</si>
  <si>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Enhanced Phishing Protection in Microsoft Defender SmartScreen warns users if they reuse their work or school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 prem domain-joined accounts.</t>
    </r>
  </si>
  <si>
    <r>
      <rPr>
        <sz val="11"/>
        <color rgb="FF000000"/>
        <rFont val="Calibri"/>
      </rPr>
      <t>Password reuse may be detected as a false positive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</si>
  <si>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HKLM\SOFTWARE\Policies\Microsoft\Windows\WTDS\Components:NotifyPasswordReuse</t>
    </r>
    <r>
      <rPr>
        <sz val="11"/>
        <color rgb="FF006096"/>
        <rFont val="Roboto Condensed"/>
      </rPr>
      <t xml:space="preserve">
</t>
    </r>
  </si>
  <si>
    <r>
      <rPr>
        <sz val="11"/>
        <color rgb="FF000000"/>
        <rFont val="Calibri"/>
      </rPr>
      <t>Disabled. (Microsoft Defender SmartScreen will not warn users if they reuse their work or school password).</t>
    </r>
  </si>
  <si>
    <t>18.10.77.1.4</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</si>
  <si>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</si>
  <si>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Unsafe App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WebThreatDefense.admx/adml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</si>
  <si>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Enhanced Phishing Protection in Microsoft Defender SmartScreen warns users if they type their work or school passwords in Notepad, WordPad, or M365 Office apps like OneNote, Word, Excel, etc.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 prem domain-joined accounts.</t>
    </r>
  </si>
  <si>
    <r>
      <rPr>
        <sz val="11"/>
        <color rgb="FF000000"/>
        <rFont val="Calibri"/>
      </rPr>
      <t>Saved passwords may be detected as false positives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</si>
  <si>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HKLM\SOFTWARE\Policies\Microsoft\Windows\WTDS\Components:NotifyUnsafeApp</t>
    </r>
    <r>
      <rPr>
        <sz val="11"/>
        <color rgb="FF006096"/>
        <rFont val="Roboto Condensed"/>
      </rPr>
      <t xml:space="preserve">
</t>
    </r>
  </si>
  <si>
    <r>
      <rPr>
        <sz val="11"/>
        <color rgb="FF000000"/>
        <rFont val="Calibri"/>
      </rPr>
      <t>Disabled. (Users will not be warned if they store their password in Notepad, WordPad, or M365 Office apps like OneNote, Word, Excel, etc.)</t>
    </r>
  </si>
  <si>
    <t>18.10.77.1.5</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</si>
  <si>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</si>
  <si>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SmartScreen\Enhanced Phishing Protection\Service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WebThreatDefense.admx/adml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</si>
  <si>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Enhanced Phishing Protection is in audit mode. This allows notifications to be sent to users regarding unsafe password events. Additionally, Enhanced Phishing Protection captures unsafe password entry events and sends diagnostic data through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on-prem domain-joined accounts.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</si>
  <si>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HKLM\SOFTWARE\Policies\Microsoft\Windows\WTDS\Components:ServiceEnabled</t>
    </r>
    <r>
      <rPr>
        <sz val="11"/>
        <color rgb="FF006096"/>
        <rFont val="Roboto Condensed"/>
      </rPr>
      <t xml:space="preserve">
</t>
    </r>
  </si>
  <si>
    <t>Explorer</t>
  </si>
  <si>
    <t>18.10.77.2.1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</si>
  <si>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</si>
  <si>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</si>
  <si>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Defender SmartScreen. Windows Defender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</si>
  <si>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</si>
  <si>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HKLM\SOFTWARE\Policies\Microsoft\Windows\System:EnableSmartScreen</t>
    </r>
    <r>
      <rPr>
        <sz val="11"/>
        <color rgb="FF006096"/>
        <rFont val="Roboto Condensed"/>
      </rPr>
      <t xml:space="preserve">
</t>
    </r>
    <r>
      <rPr>
        <sz val="11"/>
        <color rgb="FF006096"/>
        <rFont val="Roboto Condensed"/>
      </rPr>
      <t>HKLM\SOFTWARE\Policies\Microsoft\Windows\System:ShellSmartScreenLevel</t>
    </r>
    <r>
      <rPr>
        <sz val="11"/>
        <color rgb="FF006096"/>
        <rFont val="Roboto Condensed"/>
      </rPr>
      <t xml:space="preserve">
</t>
    </r>
  </si>
  <si>
    <r>
      <rPr>
        <sz val="11"/>
        <color rgb="FF000000"/>
        <rFont val="Calibri"/>
      </rPr>
      <t>Enabled. (Users can change settings.)</t>
    </r>
  </si>
  <si>
    <t>Windows Game Recording and Broadcasting</t>
  </si>
  <si>
    <t>18.10.79.1</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</si>
  <si>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</si>
  <si>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GameDVR.admx/adml</t>
    </r>
    <r>
      <rPr>
        <sz val="11"/>
        <color rgb="FF000000"/>
        <rFont val="Calibri"/>
      </rPr>
      <t xml:space="preserve"> that is included with the Microsoft Windows 10 RTM (Release 1507) Administrative Templates (or newer).</t>
    </r>
  </si>
  <si>
    <r>
      <rPr>
        <sz val="11"/>
        <color rgb="FF000000"/>
        <rFont val="Calibri"/>
      </rPr>
      <t>This setting enables or disables the Windows Game Recording and Broadcasting features. This feature allows users to record gameplay, take screenshots, and capture audio.</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</si>
  <si>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Game Recording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</si>
  <si>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HKLM\SOFTWARE\Policies\Microsoft\Windows\GameDVR:AllowGameDVR</t>
    </r>
    <r>
      <rPr>
        <sz val="11"/>
        <color rgb="FF006096"/>
        <rFont val="Roboto Condensed"/>
      </rPr>
      <t xml:space="preserve">
</t>
    </r>
  </si>
  <si>
    <r>
      <rPr>
        <sz val="11"/>
        <color rgb="FF000000"/>
        <rFont val="Calibri"/>
      </rPr>
      <t>Enabled. (Recording and Broadcasting (streaming) is allowed.)</t>
    </r>
  </si>
  <si>
    <t>Windows Hello for Business (formerly Microsoft Passport for Work)</t>
  </si>
  <si>
    <t>18.10.80.1</t>
  </si>
  <si>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</si>
  <si>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 xml:space="preserve"> (Enhanced Sign-in Security Enabled):</t>
    </r>
    <r>
      <rPr>
        <sz val="11"/>
        <color rgb="FF000000"/>
        <rFont val="Calibri"/>
      </rPr>
      <t xml:space="preserve">
</t>
    </r>
    <r>
      <rPr>
        <sz val="11"/>
        <color rgb="FF006096"/>
        <rFont val="Roboto Condensed"/>
      </rPr>
      <t>Computer Configuration\Policies\Administrative Templates\Windows Components\Windows Hello for Business\Enable ESS with Supported Peripherals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Passport.admx/adml</t>
    </r>
    <r>
      <rPr>
        <sz val="11"/>
        <color rgb="FF000000"/>
        <rFont val="Calibri"/>
      </rPr>
      <t xml:space="preserve"> that is included with the Microsoft Windows 11 Release 22H2 Administrative Templates v1.0 (or newer).</t>
    </r>
  </si>
  <si>
    <r>
      <rPr>
        <sz val="11"/>
        <color rgb="FF000000"/>
        <rFont val="Calibri"/>
      </rPr>
      <t>Enhanced Sign-in Security isolates Windows Hello biometric (face and fingerprint) template data and matching operations to trusted hardware or specified memory regions.</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 (Enhanced Sign-in Security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</si>
  <si>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HKLM\SOFTWARE\Microsoft\Policies\PassportForWork\Biometrics:EnableESSwithSupportedPeripherals</t>
    </r>
    <r>
      <rPr>
        <sz val="11"/>
        <color rgb="FF006096"/>
        <rFont val="Roboto Condensed"/>
      </rPr>
      <t xml:space="preserve">
</t>
    </r>
  </si>
  <si>
    <r>
      <rPr>
        <sz val="11"/>
        <color rgb="FF000000"/>
        <rFont val="Calibri"/>
      </rPr>
      <t>Enabled: 1. (Biometric devices that are not supported by Enhanced Sign-in Security (including peripheral devices) will not work with Windows Hello for Business.)</t>
    </r>
  </si>
  <si>
    <t>Windows Ink Workspace</t>
  </si>
  <si>
    <t>18.10.81.1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</si>
  <si>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</si>
  <si>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</si>
  <si>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</si>
  <si>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</si>
  <si>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</si>
  <si>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</si>
  <si>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18.10.81.2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</si>
  <si>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</si>
  <si>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</si>
  <si>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</si>
  <si>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</si>
  <si>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</si>
  <si>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</si>
  <si>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</si>
  <si>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18.10.82.1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</si>
  <si>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</si>
  <si>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</si>
  <si>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</si>
  <si>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</si>
  <si>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</si>
  <si>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18.10.82.2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</si>
  <si>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</si>
  <si>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</si>
  <si>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</si>
  <si>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</si>
  <si>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</si>
  <si>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18.10.82.3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</si>
  <si>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</si>
  <si>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</si>
  <si>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</si>
  <si>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</si>
  <si>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</si>
  <si>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</si>
  <si>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18.10.83.1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</si>
  <si>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</si>
  <si>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Enable MPR notifications for the system</t>
    </r>
    <r>
      <rPr>
        <sz val="11"/>
        <color rgb="FF000000"/>
        <rFont val="Calibri"/>
      </rPr>
      <t>, but it was renamed starting with the Windows 11 Release 24H2 Administrative Templates.</t>
    </r>
  </si>
  <si>
    <r>
      <rPr>
        <sz val="11"/>
        <color rgb="FF000000"/>
        <rFont val="Calibri"/>
      </rPr>
      <t xml:space="preserve">This policy setting controls whether </t>
    </r>
    <r>
      <rPr>
        <b/>
        <sz val="11"/>
        <color rgb="FF000000"/>
        <rFont val="Calibri"/>
      </rPr>
      <t>winlogon</t>
    </r>
    <r>
      <rPr>
        <sz val="11"/>
        <color rgb="FF000000"/>
        <rFont val="Calibri"/>
      </rPr>
      <t xml:space="preserve">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</si>
  <si>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If Citrix Workspace App is used in the environment, an exception to this recommendation is needed. For further information, please visit: Cumulative Update 2 (CU2) | Citrix Workspace™ app 2402 LTSR for Windows </t>
    </r>
    <r>
      <rPr>
        <sz val="11"/>
        <color rgb="FF0000FF"/>
        <rFont val="Calibri"/>
      </rPr>
      <t>(https://docs.citrix.com/en-us/citrix-workspace-app-for-windows/2402-ltsr/whats-new/cumulative-update-2)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</si>
  <si>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</si>
  <si>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Disabled. (Winlogon sends MPR notifications with empty password fields of the user's authentication info.)</t>
    </r>
  </si>
  <si>
    <t>18.10.83.2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</si>
  <si>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</si>
  <si>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</si>
  <si>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</si>
  <si>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</si>
  <si>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</si>
  <si>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</si>
  <si>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</si>
  <si>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18.10.88.1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</si>
  <si>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</si>
  <si>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</si>
  <si>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</si>
  <si>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</si>
  <si>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</si>
  <si>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</si>
  <si>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18.10.88.2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</si>
  <si>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</si>
  <si>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</si>
  <si>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</si>
  <si>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</si>
  <si>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</si>
  <si>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</si>
  <si>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</si>
  <si>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18.10.90.1.1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</si>
  <si>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</si>
  <si>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</si>
  <si>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</si>
  <si>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</si>
  <si>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</si>
  <si>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18.10.90.1.2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</si>
  <si>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</si>
  <si>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</si>
  <si>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</si>
  <si>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</si>
  <si>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</si>
  <si>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18.10.90.1.3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</si>
  <si>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</si>
  <si>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</si>
  <si>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</si>
  <si>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</si>
  <si>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</si>
  <si>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</si>
  <si>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</si>
  <si>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18.10.90.2.1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</si>
  <si>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</si>
  <si>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</si>
  <si>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</si>
  <si>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</si>
  <si>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18.10.90.2.2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</si>
  <si>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</si>
  <si>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</si>
  <si>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</si>
  <si>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Management via the WinRM service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</si>
  <si>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</si>
  <si>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</si>
  <si>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18.10.90.2.3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</si>
  <si>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</si>
  <si>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</si>
  <si>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</si>
  <si>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</si>
  <si>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18.10.90.2.4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</si>
  <si>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</si>
  <si>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</si>
  <si>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</si>
  <si>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</si>
  <si>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</si>
  <si>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</si>
  <si>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</si>
  <si>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18.10.91.1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</si>
  <si>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</si>
  <si>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</si>
  <si>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</si>
  <si>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workstation.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</si>
  <si>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</si>
  <si>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</si>
  <si>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Windows Sandbox</t>
  </si>
  <si>
    <t>18.10.92.1</t>
  </si>
  <si>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</si>
  <si>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Sandbox\Allow clipboard sharing with Windows Sandbox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WindowsSandbox.admx/adml</t>
    </r>
    <r>
      <rPr>
        <sz val="11"/>
        <color rgb="FF000000"/>
        <rFont val="Calibri"/>
      </rPr>
      <t xml:space="preserve"> that is included with the Microsoft Windows 11 Release 21H2 Administrative Templates (or newer).</t>
    </r>
  </si>
  <si>
    <r>
      <rPr>
        <sz val="11"/>
        <color rgb="FF000000"/>
        <rFont val="Calibri"/>
      </rPr>
      <t>This policy setting enables or disables clipboard sharing with the Windows Sandbox.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</si>
  <si>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The copy and paste function to/from the Windows Sandbox will be disabled. Therefore, files will not be able to be moved to/from the Windows Sandbox via the clipboard.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</si>
  <si>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HKLM\SOFTWARE\Policies\Microsoft\Windows\Sandbox:AllowClipboardRedirection</t>
    </r>
    <r>
      <rPr>
        <sz val="11"/>
        <color rgb="FF006096"/>
        <rFont val="Roboto Condensed"/>
      </rPr>
      <t xml:space="preserve">
</t>
    </r>
  </si>
  <si>
    <r>
      <rPr>
        <sz val="11"/>
        <color rgb="FF000000"/>
        <rFont val="Calibri"/>
      </rPr>
      <t>Enabled. (Copy and paste between the host and Windows Sandbox are permitted.)</t>
    </r>
  </si>
  <si>
    <t>18.10.92.2</t>
  </si>
  <si>
    <r>
      <rPr>
        <sz val="11"/>
        <rFont val="Calibri"/>
      </rPr>
      <t xml:space="preserve">Ensure </t>
    </r>
    <r>
      <rPr>
        <sz val="11"/>
        <color rgb="FF000000"/>
        <rFont val="Calibri"/>
      </rPr>
      <t>'</t>
    </r>
    <r>
      <rPr>
        <b/>
        <sz val="11"/>
        <color rgb="FF000000"/>
        <rFont val="Calibri"/>
      </rPr>
      <t>Allow mapping folders into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</si>
  <si>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Sandbox\Allow mapping folders into Windows Sandbox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WindowsSandbox.admx/adml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</si>
  <si>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folders are allowed to be mapped into Windows Sandbox.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</si>
  <si>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Mapped folder access into the Windows Sandbox will be disabled. Therefore, applications and files in the Sandbox will not be accessible to the host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</si>
  <si>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HKLM\SOFTWARE\Policies\Microsoft\Windows\Sandbox:AllowWriteToMappedFolders</t>
    </r>
    <r>
      <rPr>
        <sz val="11"/>
        <color rgb="FF006096"/>
        <rFont val="Roboto Condensed"/>
      </rPr>
      <t xml:space="preserve">
</t>
    </r>
  </si>
  <si>
    <r>
      <rPr>
        <sz val="11"/>
        <color rgb="FF000000"/>
        <rFont val="Calibri"/>
      </rPr>
      <t>Enabled. (Mapped folders into the Sandbox will be allowed.)</t>
    </r>
  </si>
  <si>
    <t>18.10.92.3</t>
  </si>
  <si>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</si>
  <si>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Sandbox\Allow networking in Windows Sandbox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WindowsSandbox.admx/adml</t>
    </r>
    <r>
      <rPr>
        <sz val="11"/>
        <color rgb="FF000000"/>
        <rFont val="Calibri"/>
      </rPr>
      <t xml:space="preserve"> that is included with the Microsoft Windows 11 Release 21H2 Administrative Templates (or newer).</t>
    </r>
  </si>
  <si>
    <r>
      <rPr>
        <sz val="11"/>
        <color rgb="FF000000"/>
        <rFont val="Calibri"/>
      </rPr>
      <t>This policy setting enables or disables networking in the Windows Sandbox. Networking is achieved by creating a virtual switch on the host, and connecting the Windows Sandbox to it via a virtual Network Interface Card (NIC).</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</si>
  <si>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Network access to/from the Windows Sandbox will be disabled. Therefore, files will not be able to be moved to/from the Windows Sandbox via the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</si>
  <si>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HKLM\SOFTWARE\Policies\Microsoft\Windows\Sandbox:AllowNetworking</t>
    </r>
    <r>
      <rPr>
        <sz val="11"/>
        <color rgb="FF006096"/>
        <rFont val="Roboto Condensed"/>
      </rPr>
      <t xml:space="preserve">
</t>
    </r>
  </si>
  <si>
    <r>
      <rPr>
        <sz val="11"/>
        <color rgb="FF000000"/>
        <rFont val="Calibri"/>
      </rPr>
      <t>Enabled. (Networking in the Windows Sandbox is enabled.)</t>
    </r>
  </si>
  <si>
    <t>App and browser protection</t>
  </si>
  <si>
    <t>18.10.93.2.1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</si>
  <si>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</si>
  <si>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</si>
  <si>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</si>
  <si>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</si>
  <si>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</si>
  <si>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</si>
  <si>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</si>
  <si>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18.10.94.1.1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</si>
  <si>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</si>
  <si>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</si>
  <si>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</si>
  <si>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</si>
  <si>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</si>
  <si>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</si>
  <si>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18.10.94.2.1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</si>
  <si>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</si>
  <si>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</si>
  <si>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</si>
  <si>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</si>
  <si>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</si>
  <si>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</si>
  <si>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18.10.94.2.2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</si>
  <si>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</si>
  <si>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</si>
  <si>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the recommendation </t>
    </r>
    <r>
      <rPr>
        <i/>
        <sz val="11"/>
        <color rgb="FF000000"/>
        <rFont val="Calibri"/>
      </rPr>
      <t>'Configure Automatic Updates'</t>
    </r>
    <r>
      <rPr>
        <sz val="11"/>
        <color rgb="FF000000"/>
        <rFont val="Calibri"/>
      </rPr>
      <t>.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</si>
  <si>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t>
    </r>
    <r>
      <rPr>
        <i/>
        <sz val="11"/>
        <color rgb="FF000000"/>
        <rFont val="Calibri"/>
      </rPr>
      <t>'Configure Automatic Updates'</t>
    </r>
    <r>
      <rPr>
        <sz val="11"/>
        <color rgb="FF000000"/>
        <rFont val="Calibri"/>
      </rPr>
      <t>,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</si>
  <si>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</si>
  <si>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</si>
  <si>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18.10.94.2.3</t>
  </si>
  <si>
    <r>
      <rPr>
        <sz val="11"/>
        <rFont val="Calibri"/>
      </rPr>
      <t xml:space="preserve">Ensure </t>
    </r>
    <r>
      <rPr>
        <sz val="11"/>
        <color rgb="FF000000"/>
        <rFont val="Calibri"/>
      </rPr>
      <t>'</t>
    </r>
    <r>
      <rPr>
        <b/>
        <sz val="11"/>
        <color rgb="FF000000"/>
        <rFont val="Calibri"/>
      </rPr>
      <t>Enable features introduced via servicing that are off by default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</si>
  <si>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experience\Enable features introduced via servicing that are off by default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11 Release 22H2 Administrative Templates v3.0 (or newer).</t>
    </r>
  </si>
  <si>
    <r>
      <rPr>
        <sz val="11"/>
        <color rgb="FF000000"/>
        <rFont val="Calibri"/>
      </rPr>
      <t>This policy settings configures whether or not features and enhancements that are introduced through monthly cumulative updates (servicing), are enabled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</si>
  <si>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HKLM\SOFTWARE\Policies\Microsoft\Windows\WindowsUpdate:AllowTemporaryEnterpriseFeatureControl</t>
    </r>
    <r>
      <rPr>
        <sz val="11"/>
        <color rgb="FF006096"/>
        <rFont val="Roboto Condensed"/>
      </rPr>
      <t xml:space="preserve">
</t>
    </r>
  </si>
  <si>
    <r>
      <rPr>
        <sz val="11"/>
        <color rgb="FF000000"/>
        <rFont val="Calibri"/>
      </rPr>
      <t>Disabled. (Features included in monthly quality updates (servicing) will remain off until the feature update that includes these features is installed.)</t>
    </r>
  </si>
  <si>
    <t>18.10.94.2.4</t>
  </si>
  <si>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</si>
  <si>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experience\Remove access to “Pause updates”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1809 &amp; Server 2019 Administrative Templates (or newer).</t>
    </r>
  </si>
  <si>
    <r>
      <rPr>
        <sz val="11"/>
        <color rgb="FF000000"/>
        <rFont val="Calibri"/>
      </rPr>
      <t>This policy removes access to "Pause updates" feature.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</si>
  <si>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select the "Pause updates" option in Windows Update to prevent updates from being installed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</si>
  <si>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HKLM\SOFTWARE\Policies\Microsoft\Windows\WindowsUpdate:SetDisablePauseUXAccess</t>
    </r>
    <r>
      <rPr>
        <sz val="11"/>
        <color rgb="FF006096"/>
        <rFont val="Roboto Condensed"/>
      </rPr>
      <t xml:space="preserve">
</t>
    </r>
  </si>
  <si>
    <r>
      <rPr>
        <sz val="11"/>
        <color rgb="FF000000"/>
        <rFont val="Calibri"/>
      </rPr>
      <t>Disabled. (Users have access to the "Pause updates" feature.)</t>
    </r>
  </si>
  <si>
    <t>Manage updates offered from Windows Update (formerly Defer Windows Updates and Windows Update for Business)</t>
  </si>
  <si>
    <t>18.10.94.4.1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</si>
  <si>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</si>
  <si>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</si>
  <si>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</si>
  <si>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</si>
  <si>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</si>
  <si>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</si>
  <si>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18.10.94.4.2</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</si>
  <si>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</si>
  <si>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</si>
  <si>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</si>
  <si>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HKLM\SOFTWARE\Policies\Microsoft\Windows\WindowsUpdate:DeferQualityUpdates</t>
    </r>
    <r>
      <rPr>
        <sz val="11"/>
        <color rgb="FF006096"/>
        <rFont val="Roboto Condensed"/>
      </rPr>
      <t xml:space="preserve">
</t>
    </r>
    <r>
      <rPr>
        <sz val="11"/>
        <color rgb="FF006096"/>
        <rFont val="Roboto Condensed"/>
      </rPr>
      <t>HKLM\SOFTWARE\Policies\Microsoft\Windows\WindowsUpdate:DeferQualityUpdatesPeriodInDays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</si>
  <si>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</si>
  <si>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18.10.94.4.3</t>
  </si>
  <si>
    <r>
      <rPr>
        <sz val="11"/>
        <rFont val="Calibri"/>
      </rPr>
      <t xml:space="preserve">Ensure </t>
    </r>
    <r>
      <rPr>
        <sz val="11"/>
        <color rgb="FF000000"/>
        <rFont val="Calibri"/>
      </rPr>
      <t>'</t>
    </r>
    <r>
      <rPr>
        <b/>
        <sz val="11"/>
        <color rgb="FF000000"/>
        <rFont val="Calibri"/>
      </rPr>
      <t>Enable optional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</si>
  <si>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Update\Enable optional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11 Release 23H2 Administrative Templates (or newer).</t>
    </r>
  </si>
  <si>
    <r>
      <rPr>
        <sz val="11"/>
        <color rgb="FF000000"/>
        <rFont val="Calibri"/>
      </rPr>
      <t>This policy setting controls whether devices are able to receive optional updates (including Controlled Feature Rollout (CFRs)). These optional updates can include non-security updates, feature enhancements, and other improvements.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</si>
  <si>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New features will not be available on the system until the feature update that includes these features and enhancements is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</si>
  <si>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HKLM\SOFTWARE\Policies\Microsoft\Windows\WindowsUpdate:SetAllowOptionalContent</t>
    </r>
    <r>
      <rPr>
        <sz val="11"/>
        <color rgb="FF006096"/>
        <rFont val="Roboto Condensed"/>
      </rPr>
      <t xml:space="preserve">
</t>
    </r>
  </si>
  <si>
    <r>
      <rPr>
        <sz val="11"/>
        <color rgb="FF000000"/>
        <rFont val="Calibri"/>
      </rPr>
      <t>Disabled. (Optional updates are not installed by default, but users can enable the toggle "Get the latest updates as soon as they´re available" to automatically receive optional updates and gradual feature rollouts.)</t>
    </r>
  </si>
  <si>
    <t>Custom Settings</t>
  </si>
  <si>
    <t>18.11.1</t>
  </si>
  <si>
    <r>
      <rPr>
        <sz val="11"/>
        <rFont val="Calibri"/>
      </rPr>
      <t xml:space="preserve">Ensure </t>
    </r>
    <r>
      <rPr>
        <sz val="11"/>
        <color rgb="FF000000"/>
        <rFont val="Calibri"/>
      </rPr>
      <t>'</t>
    </r>
    <r>
      <rPr>
        <b/>
        <sz val="11"/>
        <color rgb="FF000000"/>
        <rFont val="Calibri"/>
      </rPr>
      <t>Disable HTTP proxy features: Disable WPAD</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</si>
  <si>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WPAD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</si>
  <si>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Web Proxy Auto-Discovery protocol (WPAD) is disabled on the system. WPAD is used to discover Proxy Auto-Config (PAC) files from the local network.</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this recommendation is set as prescribed, applications can still resolve the name </t>
    </r>
    <r>
      <rPr>
        <b/>
        <sz val="11"/>
        <color rgb="FF000000"/>
        <rFont val="Calibri"/>
      </rPr>
      <t>WPAD</t>
    </r>
    <r>
      <rPr>
        <sz val="11"/>
        <color rgb="FF000000"/>
        <rFont val="Calibri"/>
      </rPr>
      <t xml:space="preserve"> by calling Domain Name System (DNS) directly.</t>
    </r>
  </si>
  <si>
    <r>
      <rPr>
        <sz val="11"/>
        <color rgb="FF000000"/>
        <rFont val="Calibri"/>
      </rPr>
      <t>After WPAD is disabled, all proxies must be manually configured. The registry key created by this recommendation stops WPAD detection for all proxy detection calls made through the Windows HTTP Services (WinHTTP) application programming interface (API).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</si>
  <si>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HKLM\SOFTWARE\Microsoft\Windows\CurrentVersion\Internet Settings\WinHttp:DisableWpad</t>
    </r>
    <r>
      <rPr>
        <sz val="11"/>
        <color rgb="FF006096"/>
        <rFont val="Roboto Condensed"/>
      </rPr>
      <t xml:space="preserve">
</t>
    </r>
  </si>
  <si>
    <t>18.11.2</t>
  </si>
  <si>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</si>
  <si>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Disable authentication over loopback interfaces</t>
    </r>
    <r>
      <rPr>
        <sz val="11"/>
        <color rgb="FF000000"/>
        <rFont val="Calibri"/>
      </rPr>
      <t xml:space="preserve"> or </t>
    </r>
    <r>
      <rPr>
        <b/>
        <sz val="11"/>
        <color rgb="FF000000"/>
        <rFont val="Calibri"/>
      </rPr>
      <t>Disable all authentication protocols and loopback authentication</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proxy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</si>
  <si>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Windows can authenticate over a loopback interface.</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authentication over loopback interfaces</t>
    </r>
    <r>
      <rPr>
        <sz val="11"/>
        <color rgb="FF000000"/>
        <rFont val="Calibri"/>
      </rPr>
      <t xml:space="preserve">. Configuring this setting to </t>
    </r>
    <r>
      <rPr>
        <b/>
        <sz val="11"/>
        <color rgb="FF000000"/>
        <rFont val="Calibri"/>
      </rPr>
      <t>Disable all authentication protocols and loopback authentication</t>
    </r>
    <r>
      <rPr>
        <sz val="11"/>
        <color rgb="FF000000"/>
        <rFont val="Calibri"/>
      </rPr>
      <t xml:space="preserve"> also conforms to the benchmark.</t>
    </r>
  </si>
  <si>
    <r>
      <rPr>
        <sz val="11"/>
        <color rgb="FF000000"/>
        <rFont val="Calibri"/>
      </rPr>
      <t>Windows will not be able to authenticate over a loopback interface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</si>
  <si>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256</t>
    </r>
    <r>
      <rPr>
        <sz val="11"/>
        <color rgb="FF000000"/>
        <rFont val="Calibri"/>
      </rPr>
      <t xml:space="preserve"> or </t>
    </r>
    <r>
      <rPr>
        <b/>
        <sz val="11"/>
        <color rgb="FF000000"/>
        <rFont val="Calibri"/>
      </rPr>
      <t>287</t>
    </r>
    <r>
      <rPr>
        <sz val="11"/>
        <color rgb="FF000000"/>
        <rFont val="Calibri"/>
      </rPr>
      <t>.</t>
    </r>
    <r>
      <rPr>
        <sz val="11"/>
        <color rgb="FF000000"/>
        <rFont val="Calibri"/>
      </rPr>
      <t xml:space="preserve">
</t>
    </r>
    <r>
      <rPr>
        <sz val="11"/>
        <color rgb="FF006096"/>
        <rFont val="Roboto Condensed"/>
      </rPr>
      <t>HKLM\SOFTWARE\Microsoft\Windows\CurrentVersion\Internet Settings:DisableProxyAuthenticationSchemes</t>
    </r>
    <r>
      <rPr>
        <sz val="11"/>
        <color rgb="FF006096"/>
        <rFont val="Roboto Condensed"/>
      </rPr>
      <t xml:space="preserve">
</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</si>
  <si>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</si>
  <si>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</si>
  <si>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</si>
  <si>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</si>
  <si>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</si>
  <si>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</si>
  <si>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</si>
  <si>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</si>
  <si>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</si>
  <si>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</si>
  <si>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</si>
  <si>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</si>
  <si>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</si>
  <si>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</si>
  <si>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</si>
  <si>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</si>
  <si>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</si>
  <si>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</si>
  <si>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</si>
  <si>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</si>
  <si>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</si>
  <si>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</si>
  <si>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</si>
  <si>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</si>
  <si>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</si>
  <si>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</si>
  <si>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</si>
  <si>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</si>
  <si>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</si>
  <si>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</si>
  <si>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</si>
  <si>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</si>
  <si>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</si>
  <si>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</si>
  <si>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</si>
  <si>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</si>
  <si>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</si>
  <si>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</si>
  <si>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</si>
  <si>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</si>
  <si>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</si>
  <si>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</si>
  <si>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</si>
  <si>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</si>
  <si>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</si>
  <si>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</si>
  <si>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</si>
  <si>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</si>
  <si>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</si>
  <si>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</si>
  <si>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</si>
  <si>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</si>
  <si>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all Windows Spotlight features are turned on/off (together).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</si>
  <si>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</si>
  <si>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</si>
  <si>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</si>
  <si>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</si>
  <si>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</si>
  <si>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</si>
  <si>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</si>
  <si>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</si>
  <si>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</si>
  <si>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</si>
  <si>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</si>
  <si>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</si>
  <si>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</si>
  <si>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</si>
  <si>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</si>
  <si>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</si>
  <si>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</si>
  <si>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</si>
  <si>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</si>
  <si>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</si>
  <si>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</si>
  <si>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</si>
  <si>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</si>
  <si>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</si>
  <si>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</si>
  <si>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</si>
  <si>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</si>
  <si>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</si>
  <si>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</si>
  <si>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</si>
  <si>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</si>
  <si>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</si>
  <si>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</si>
  <si>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</si>
  <si>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</si>
  <si>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</si>
  <si>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</si>
  <si>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</si>
  <si>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</si>
  <si>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</si>
  <si>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</si>
  <si>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</si>
  <si>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</si>
  <si>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</si>
  <si>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</si>
  <si>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</si>
  <si>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</si>
  <si>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</si>
  <si>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</si>
  <si>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</si>
  <si>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</si>
  <si>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</si>
  <si>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</si>
  <si>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</si>
  <si>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</si>
  <si>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11 Enterprise Benchmark</t>
  </si>
  <si>
    <t>Developed By:</t>
  </si>
  <si>
    <t>Center for Internet Security (CIS)</t>
  </si>
  <si>
    <t>Release Information:</t>
  </si>
  <si>
    <r>
      <rPr>
        <b/>
        <sz val="11"/>
        <color rgb="FF000000"/>
        <rFont val="Calibri"/>
      </rPr>
      <t>Version:</t>
    </r>
    <r>
      <rPr>
        <sz val="11"/>
        <color rgb="FF000000"/>
        <rFont val="Calibri"/>
      </rPr>
      <t xml:space="preserve"> v5.0.1     </t>
    </r>
    <r>
      <rPr>
        <b/>
        <sz val="11"/>
        <color rgb="FF000000"/>
        <rFont val="Calibri"/>
      </rPr>
      <t>Date:</t>
    </r>
    <r>
      <rPr>
        <sz val="11"/>
        <color rgb="FF000000"/>
        <rFont val="Calibri"/>
      </rPr>
      <t xml:space="preserve"> 26 March 2026     </t>
    </r>
    <r>
      <rPr>
        <b/>
        <sz val="11"/>
        <color rgb="FF000000"/>
        <rFont val="Calibri"/>
      </rPr>
      <t>Recommendation Count:</t>
    </r>
    <r>
      <rPr>
        <sz val="11"/>
        <color rgb="FF000000"/>
        <rFont val="Calibri"/>
      </rPr>
      <t xml:space="preserve"> 560</t>
    </r>
  </si>
  <si>
    <t>Development Url:</t>
  </si>
  <si>
    <t>https://workbench.cisecurity.org/benchmarks/26296</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</si>
  <si>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</si>
  <si>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</si>
  <si>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</si>
  <si>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t>
    </r>
    <r>
      <rPr>
        <b/>
        <sz val="11"/>
        <color rgb="FF000000"/>
        <rFont val="Calibri"/>
      </rPr>
      <t>Windows 11</t>
    </r>
    <r>
      <rPr>
        <sz val="11"/>
        <color rgb="FF000000"/>
        <rFont val="Calibri"/>
      </rPr>
      <t xml:space="preserve"> and is intended for all releases of the </t>
    </r>
    <r>
      <rPr>
        <b/>
        <sz val="11"/>
        <color rgb="FF000000"/>
        <rFont val="Calibri"/>
      </rPr>
      <t>Windows 11</t>
    </r>
    <r>
      <rPr>
        <sz val="11"/>
        <color rgb="FF000000"/>
        <rFont val="Calibri"/>
      </rPr>
      <t xml:space="preserve"> operating system, including older versions. This secure configuration guide was tested against </t>
    </r>
    <r>
      <rPr>
        <b/>
        <sz val="11"/>
        <color rgb="FF000000"/>
        <rFont val="Calibri"/>
      </rPr>
      <t>Microsoft Windows 11 Release 25H2 Enterprise</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2025 Update (25H2) from Official Microsoft Download Center </t>
    </r>
    <r>
      <rPr>
        <sz val="11"/>
        <color rgb="FF0000FF"/>
        <rFont val="Calibri"/>
      </rPr>
      <t>(https://www.microsoft.com/en-us/download/details.aspx?id=108394)</t>
    </r>
    <r>
      <rPr>
        <sz val="11"/>
        <color rgb="FF000000"/>
        <rFont val="Calibri"/>
      </rPr>
      <t>.</t>
    </r>
    <r>
      <rPr>
        <sz val="11"/>
        <color rgb="FF000000"/>
        <rFont val="Calibri"/>
      </rPr>
      <t xml:space="preserve">
</t>
    </r>
    <r>
      <rPr>
        <sz val="11"/>
        <color rgb="FF000000"/>
        <rFont val="Calibri"/>
      </rPr>
      <t xml:space="preserve">Please note that all versions of the Windows OS, including Server, need the newest Windows 11 </t>
    </r>
    <r>
      <rPr>
        <sz val="11"/>
        <color rgb="FFFF0000"/>
        <rFont val="Calibri"/>
      </rPr>
      <t>ADMX/ADML</t>
    </r>
    <r>
      <rPr>
        <sz val="11"/>
        <color rgb="FF000000"/>
        <rFont val="Calibri"/>
      </rPr>
      <t xml:space="preserve"> templates, as these templates contain all required GPOs for Benchmark compliance.</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</si>
  <si>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</si>
  <si>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</si>
  <si>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</si>
  <si>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(L1)</t>
    </r>
  </si>
  <si>
    <r>
      <rPr>
        <sz val="11"/>
        <color rgb="FF000000"/>
        <rFont val="Calibri"/>
      </rPr>
      <t>This profile is for Corporate/Enterprise Environments and is considered general use.</t>
    </r>
    <r>
      <rPr>
        <sz val="11"/>
        <color rgb="FF000000"/>
        <rFont val="Calibri"/>
      </rPr>
      <t xml:space="preserve">
</t>
    </r>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</si>
  <si>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1 (L1) + BitLocker (BL)</t>
    </r>
  </si>
  <si>
    <r>
      <rPr>
        <sz val="11"/>
        <color rgb="FF000000"/>
        <rFont val="Calibri"/>
      </rPr>
      <t>This profile extends the Level 1 (L1) profile and includes BitLocker-related recommendations.</t>
    </r>
  </si>
  <si>
    <r>
      <rPr>
        <b/>
        <sz val="11"/>
        <color rgb="FF240458"/>
        <rFont val="Calibri"/>
      </rPr>
      <t>Level 2 (L2)</t>
    </r>
  </si>
  <si>
    <r>
      <rPr>
        <sz val="11"/>
        <color rgb="FF000000"/>
        <rFont val="Calibri"/>
      </rPr>
      <t>This profile extends the Level 1 (L1) profile and is intended for High Security/Sensitive Data Environment with limited functionality.</t>
    </r>
    <r>
      <rPr>
        <sz val="11"/>
        <color rgb="FF000000"/>
        <rFont val="Calibri"/>
      </rPr>
      <t xml:space="preserve">
</t>
    </r>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</si>
  <si>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r>
      <rPr>
        <b/>
        <sz val="11"/>
        <color rgb="FF240458"/>
        <rFont val="Calibri"/>
      </rPr>
      <t>Level 2 (L2) + BitLocker (BL)</t>
    </r>
  </si>
  <si>
    <r>
      <rPr>
        <sz val="11"/>
        <color rgb="FF000000"/>
        <rFont val="Calibri"/>
      </rPr>
      <t>This profile extends the Level 2 (L2) profile and includes BitLocker-related recommendations.</t>
    </r>
  </si>
  <si>
    <r>
      <rPr>
        <b/>
        <sz val="11"/>
        <color rgb="FF240458"/>
        <rFont val="Calibri"/>
      </rPr>
      <t>BitLocker (BL)</t>
    </r>
  </si>
  <si>
    <r>
      <rPr>
        <sz val="11"/>
        <color rgb="FF000000"/>
        <rFont val="Calibri"/>
      </rPr>
      <t>This profile contains BitLocker-related recommendations, if your organization chooses to use it. It is intended be an optional "add-on" to the Level 1 (L1) or Level 2 (L2)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</si>
  <si>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</si>
  <si>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</si>
  <si>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</si>
  <si>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</si>
  <si>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</si>
  <si>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</si>
  <si>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</si>
  <si>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</si>
  <si>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</si>
  <si>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</si>
  <si>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</si>
  <si>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</si>
  <si>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</si>
  <si>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</si>
  <si>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</si>
  <si>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</si>
  <si>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</si>
  <si>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</si>
  <si>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</si>
  <si>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</si>
  <si>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</si>
  <si>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</si>
  <si>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</si>
  <si>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</si>
  <si>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</si>
  <si>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</si>
  <si>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</si>
  <si>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</si>
  <si>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</si>
  <si>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</si>
  <si>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</si>
  <si>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</si>
  <si>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</si>
  <si>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</si>
  <si>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</si>
  <si>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</si>
  <si>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</si>
  <si>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</si>
  <si>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</si>
  <si>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11 Enterprise Benchmark v5.0.1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</si>
  <si>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</si>
  <si>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</si>
  <si>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</si>
  <si>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</si>
  <si>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</si>
  <si>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</si>
  <si>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</si>
  <si>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</si>
  <si>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</si>
  <si>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</si>
  <si>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</si>
  <si>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</si>
  <si>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</si>
  <si>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</si>
  <si>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</si>
  <si>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</si>
  <si>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</si>
  <si>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</si>
  <si>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</si>
  <si>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</si>
  <si>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</si>
  <si>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</si>
  <si>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</si>
  <si>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</si>
  <si>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</si>
  <si>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</si>
  <si>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</si>
  <si>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</si>
  <si>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</si>
  <si>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</si>
  <si>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</si>
  <si>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</si>
  <si>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</si>
  <si>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</si>
  <si>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</si>
  <si>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</si>
  <si>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</si>
  <si>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</si>
  <si>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</si>
  <si>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</si>
  <si>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</si>
  <si>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</si>
  <si>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</si>
  <si>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</si>
  <si>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</si>
  <si>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</si>
  <si>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</si>
  <si>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</si>
  <si>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</si>
  <si>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</si>
  <si>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</si>
  <si>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</si>
  <si>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</si>
  <si>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</si>
  <si>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</si>
  <si>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</si>
  <si>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</si>
  <si>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</si>
  <si>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</si>
  <si>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</si>
  <si>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</si>
  <si>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</si>
  <si>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</si>
  <si>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</si>
  <si>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</si>
  <si>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</si>
  <si>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</si>
  <si>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</si>
  <si>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</si>
  <si>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</si>
  <si>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</si>
  <si>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</si>
  <si>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</si>
  <si>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</si>
  <si>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</si>
  <si>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</si>
  <si>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</si>
  <si>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</si>
  <si>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</si>
  <si>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</si>
  <si>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</si>
  <si>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</si>
  <si>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</si>
  <si>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</si>
  <si>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</si>
  <si>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</si>
  <si>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</si>
  <si>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</si>
  <si>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</si>
  <si>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</si>
  <si>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</si>
  <si>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</si>
  <si>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</si>
  <si>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</si>
  <si>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</si>
  <si>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</si>
  <si>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</si>
  <si>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</si>
  <si>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</si>
  <si>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</si>
  <si>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</si>
  <si>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</si>
  <si>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</si>
  <si>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</si>
  <si>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</si>
  <si>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</si>
  <si>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</si>
  <si>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</si>
  <si>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</si>
  <si>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</si>
  <si>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</si>
  <si>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</si>
  <si>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</si>
  <si>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</si>
  <si>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</si>
  <si>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</si>
  <si>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</si>
  <si>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</si>
  <si>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</si>
  <si>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</si>
  <si>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</si>
  <si>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</si>
  <si>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</si>
  <si>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</si>
  <si>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</si>
  <si>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</si>
  <si>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</si>
  <si>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</si>
  <si>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</si>
  <si>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</si>
  <si>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</si>
  <si>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</si>
  <si>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</si>
  <si>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</si>
  <si>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</si>
  <si>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</si>
  <si>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</si>
  <si>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</si>
  <si>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</si>
  <si>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</si>
  <si>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</si>
  <si>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</si>
  <si>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</si>
  <si>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</si>
  <si>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</si>
  <si>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</si>
  <si>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</si>
  <si>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</si>
  <si>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</si>
  <si>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</si>
  <si>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</si>
  <si>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</si>
  <si>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</si>
  <si>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</si>
  <si>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</si>
  <si>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</si>
  <si>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</si>
  <si>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</si>
  <si>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</si>
  <si>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</si>
  <si>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</si>
  <si>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</si>
  <si>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</si>
  <si>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</si>
  <si>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</si>
  <si>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</si>
  <si>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</si>
  <si>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</si>
  <si>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</si>
  <si>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</si>
  <si>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</si>
  <si>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</si>
  <si>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</si>
  <si>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</si>
  <si>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</si>
  <si>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</si>
  <si>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</si>
  <si>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</si>
  <si>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</si>
  <si>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</si>
  <si>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</si>
  <si>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</si>
  <si>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</si>
  <si>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</si>
  <si>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</si>
  <si>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</si>
  <si>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</si>
  <si>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</si>
  <si>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</si>
  <si>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</si>
  <si>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</si>
  <si>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</si>
  <si>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</si>
  <si>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</si>
  <si>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</si>
  <si>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</si>
  <si>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</si>
  <si>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</si>
  <si>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</si>
  <si>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</si>
  <si>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</si>
  <si>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</si>
  <si>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</si>
  <si>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</si>
  <si>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</si>
  <si>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</si>
  <si>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</si>
  <si>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</si>
  <si>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</si>
  <si>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</si>
  <si>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</si>
  <si>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</si>
  <si>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</si>
  <si>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</si>
  <si>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</si>
  <si>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</si>
  <si>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</si>
  <si>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</si>
  <si>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</si>
  <si>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</si>
  <si>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</si>
  <si>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</si>
  <si>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</si>
  <si>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</si>
  <si>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</si>
  <si>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</si>
  <si>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</si>
  <si>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</si>
  <si>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</si>
  <si>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</si>
  <si>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</si>
  <si>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</si>
  <si>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</si>
  <si>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</si>
  <si>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</si>
  <si>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</si>
  <si>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</si>
  <si>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</si>
  <si>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</si>
  <si>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</si>
  <si>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</si>
  <si>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</si>
  <si>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</si>
  <si>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</si>
  <si>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</si>
  <si>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</si>
  <si>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</si>
  <si>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</si>
  <si>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</si>
  <si>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</si>
  <si>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</si>
  <si>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</si>
  <si>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</si>
  <si>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</si>
  <si>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</si>
  <si>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</si>
  <si>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</si>
  <si>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</si>
  <si>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</si>
  <si>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</si>
  <si>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</si>
  <si>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</si>
  <si>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</si>
  <si>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</si>
  <si>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</si>
  <si>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</si>
  <si>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</si>
  <si>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</si>
  <si>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</si>
  <si>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</si>
  <si>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</si>
  <si>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</si>
  <si>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</si>
  <si>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</si>
  <si>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</si>
  <si>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</si>
  <si>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</si>
  <si>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</si>
  <si>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</si>
  <si>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</si>
  <si>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</si>
  <si>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</si>
  <si>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</si>
  <si>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</si>
  <si>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</si>
  <si>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</si>
  <si>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</si>
  <si>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</si>
  <si>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</si>
  <si>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</si>
  <si>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</si>
  <si>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</si>
  <si>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</si>
  <si>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</si>
  <si>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</si>
  <si>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</si>
  <si>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</si>
  <si>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</si>
  <si>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</si>
  <si>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</si>
  <si>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</si>
  <si>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</si>
  <si>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</si>
  <si>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</si>
  <si>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</si>
  <si>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</si>
  <si>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</si>
  <si>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</si>
  <si>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</si>
  <si>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</si>
  <si>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</si>
  <si>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</si>
  <si>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</si>
  <si>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</si>
  <si>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</si>
  <si>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</si>
  <si>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</si>
  <si>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</si>
  <si>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</si>
  <si>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</si>
  <si>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</si>
  <si>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</si>
  <si>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</si>
  <si>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</si>
  <si>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</si>
  <si>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</si>
  <si>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</si>
  <si>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</si>
  <si>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</si>
  <si>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</si>
  <si>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</si>
  <si>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</si>
  <si>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</si>
  <si>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</si>
  <si>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</si>
  <si>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</si>
  <si>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</si>
  <si>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</si>
  <si>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</si>
  <si>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</si>
  <si>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</si>
  <si>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</si>
  <si>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</si>
  <si>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</si>
  <si>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</si>
  <si>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</si>
  <si>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</si>
  <si>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</si>
  <si>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</si>
  <si>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</si>
  <si>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</si>
  <si>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</si>
  <si>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</si>
  <si>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</si>
  <si>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</si>
  <si>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</si>
  <si>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</si>
  <si>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</si>
  <si>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</si>
  <si>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</si>
  <si>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</si>
  <si>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</si>
  <si>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</si>
  <si>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</si>
  <si>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</si>
  <si>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</si>
  <si>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</si>
  <si>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</si>
  <si>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</si>
  <si>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</si>
  <si>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</si>
  <si>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</si>
  <si>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</si>
  <si>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</si>
  <si>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</si>
  <si>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</si>
  <si>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</si>
  <si>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</si>
  <si>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</si>
  <si>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</si>
  <si>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</si>
  <si>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</si>
  <si>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</si>
  <si>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</si>
  <si>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</si>
  <si>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</si>
  <si>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</si>
  <si>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</si>
  <si>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</si>
  <si>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</si>
  <si>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</si>
  <si>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</si>
  <si>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</si>
  <si>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</si>
  <si>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</si>
  <si>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</si>
  <si>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</si>
  <si>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</si>
  <si>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</si>
  <si>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</si>
  <si>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</si>
  <si>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</si>
  <si>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</si>
  <si>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</si>
  <si>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</si>
  <si>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</si>
  <si>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</si>
  <si>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</si>
  <si>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</si>
  <si>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</si>
  <si>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</si>
  <si>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</si>
  <si>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</si>
  <si>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</si>
  <si>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</si>
  <si>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</si>
  <si>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</si>
  <si>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</si>
  <si>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</si>
  <si>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</si>
  <si>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</si>
  <si>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</si>
  <si>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</si>
  <si>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</si>
  <si>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</si>
  <si>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</si>
  <si>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</si>
  <si>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</si>
  <si>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</si>
  <si>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</si>
  <si>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</si>
  <si>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</si>
  <si>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</si>
  <si>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</si>
  <si>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</si>
  <si>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</si>
  <si>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</si>
  <si>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</si>
  <si>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</si>
  <si>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</si>
  <si>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</si>
  <si>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</si>
  <si>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</si>
  <si>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</si>
  <si>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</si>
  <si>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</si>
  <si>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</si>
  <si>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</si>
  <si>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</si>
  <si>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</si>
  <si>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</si>
  <si>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</si>
  <si>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</si>
  <si>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</si>
  <si>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</si>
  <si>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</si>
  <si>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</si>
  <si>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</si>
  <si>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</si>
  <si>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</si>
  <si>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</si>
  <si>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</si>
  <si>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</si>
  <si>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</si>
  <si>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</si>
  <si>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</si>
  <si>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</si>
  <si>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</si>
  <si>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</si>
  <si>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</si>
  <si>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</si>
  <si>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</si>
  <si>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</si>
  <si>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</si>
  <si>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</si>
  <si>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</si>
  <si>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</si>
  <si>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</si>
  <si>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</si>
  <si>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</si>
  <si>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</si>
  <si>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</si>
  <si>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</si>
  <si>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</si>
  <si>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</si>
  <si>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</si>
  <si>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</si>
  <si>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</si>
  <si>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</si>
  <si>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</si>
  <si>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</si>
  <si>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</si>
  <si>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</si>
  <si>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</si>
  <si>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</si>
  <si>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</si>
  <si>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</si>
  <si>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</si>
  <si>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</si>
  <si>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</si>
  <si>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</si>
  <si>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</si>
  <si>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</si>
  <si>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</si>
  <si>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</si>
  <si>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</si>
  <si>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</si>
  <si>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</si>
  <si>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</si>
  <si>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</si>
  <si>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</si>
  <si>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</si>
  <si>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</si>
  <si>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</si>
  <si>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</si>
  <si>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</si>
  <si>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</si>
  <si>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</si>
  <si>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</si>
  <si>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</si>
  <si>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</si>
  <si>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</si>
  <si>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</si>
  <si>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</si>
  <si>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</si>
  <si>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</si>
  <si>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</si>
  <si>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</si>
  <si>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</si>
  <si>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</si>
  <si>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</si>
  <si>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</si>
  <si>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</si>
  <si>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</si>
  <si>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</si>
  <si>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</si>
  <si>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</si>
  <si>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</si>
  <si>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</si>
  <si>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</si>
  <si>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</si>
  <si>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</si>
  <si>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</si>
  <si>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</si>
  <si>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</si>
  <si>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</si>
  <si>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</si>
  <si>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</si>
  <si>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</si>
  <si>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</si>
  <si>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</si>
  <si>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</si>
  <si>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</si>
  <si>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</si>
  <si>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</si>
  <si>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</si>
  <si>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</si>
  <si>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</si>
  <si>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</si>
  <si>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</si>
  <si>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</si>
  <si>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</si>
  <si>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</si>
  <si>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</si>
  <si>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</si>
  <si>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</si>
  <si>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</si>
  <si>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</si>
  <si>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</si>
  <si>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</si>
  <si>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</si>
  <si>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</si>
  <si>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</si>
  <si>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</si>
  <si>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</si>
  <si>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</si>
  <si>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</si>
  <si>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</si>
  <si>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</si>
  <si>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</si>
  <si>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</si>
  <si>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</si>
  <si>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</si>
  <si>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</si>
  <si>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</si>
  <si>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</si>
  <si>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</si>
  <si>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</si>
  <si>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</si>
  <si>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</si>
  <si>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</si>
  <si>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</si>
  <si>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</si>
  <si>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</si>
  <si>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</si>
  <si>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</si>
  <si>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</si>
  <si>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</si>
  <si>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</si>
  <si>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</si>
  <si>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</si>
  <si>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</si>
  <si>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</si>
  <si>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</si>
  <si>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</si>
  <si>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</si>
  <si>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</si>
  <si>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</si>
  <si>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</si>
  <si>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</si>
  <si>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</si>
  <si>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</si>
  <si>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</si>
  <si>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</si>
  <si>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</si>
  <si>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</si>
  <si>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</si>
  <si>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</si>
  <si>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</si>
  <si>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</si>
  <si>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</si>
  <si>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</si>
  <si>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</si>
  <si>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</si>
  <si>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</si>
  <si>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</si>
  <si>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</si>
  <si>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</si>
  <si>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</si>
  <si>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</si>
  <si>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</si>
  <si>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</si>
  <si>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</si>
  <si>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</si>
  <si>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</si>
  <si>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</si>
  <si>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</si>
  <si>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</si>
  <si>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</si>
  <si>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</si>
  <si>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</si>
  <si>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</si>
  <si>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</si>
  <si>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</si>
  <si>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</si>
  <si>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</si>
  <si>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</si>
  <si>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</si>
  <si>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</si>
  <si>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</si>
  <si>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</si>
  <si>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</si>
  <si>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</si>
  <si>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</si>
  <si>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</si>
  <si>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</si>
  <si>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</si>
  <si>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</si>
  <si>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</si>
  <si>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</si>
  <si>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</si>
  <si>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</si>
  <si>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</si>
  <si>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</si>
  <si>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</si>
  <si>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</si>
  <si>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</si>
  <si>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</si>
  <si>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</si>
  <si>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</si>
  <si>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</si>
  <si>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</si>
  <si>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</si>
  <si>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</si>
  <si>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</si>
  <si>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</si>
  <si>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</si>
  <si>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</si>
  <si>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</si>
  <si>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</si>
  <si>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</si>
  <si>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</si>
  <si>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</si>
  <si>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</si>
  <si>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</si>
  <si>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</si>
  <si>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</si>
  <si>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</si>
  <si>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</si>
  <si>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</si>
  <si>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</si>
  <si>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</si>
  <si>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</si>
  <si>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</si>
  <si>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</si>
  <si>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</si>
  <si>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</si>
  <si>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</si>
  <si>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</si>
  <si>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</si>
  <si>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</si>
  <si>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</si>
  <si>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</si>
  <si>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</si>
  <si>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</si>
  <si>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</si>
  <si>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</si>
  <si>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</si>
  <si>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</si>
  <si>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</si>
  <si>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</si>
  <si>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</si>
  <si>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</si>
  <si>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</si>
  <si>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</si>
  <si>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</si>
  <si>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</si>
  <si>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</si>
  <si>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</si>
  <si>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</si>
  <si>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</si>
  <si>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</si>
  <si>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</si>
  <si>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</si>
  <si>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</si>
  <si>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</si>
  <si>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</si>
  <si>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</si>
  <si>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</si>
  <si>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</si>
  <si>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</si>
  <si>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</si>
  <si>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</si>
  <si>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</si>
  <si>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</si>
  <si>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</si>
  <si>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</si>
  <si>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</si>
  <si>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</si>
  <si>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</si>
  <si>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</si>
  <si>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</si>
  <si>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</si>
  <si>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</si>
  <si>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</si>
  <si>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</si>
  <si>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</si>
  <si>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</si>
  <si>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</si>
  <si>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</si>
  <si>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</si>
  <si>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</si>
  <si>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</si>
  <si>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</si>
  <si>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</si>
  <si>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</si>
  <si>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</si>
  <si>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</si>
  <si>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</si>
  <si>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</si>
  <si>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</si>
  <si>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</si>
  <si>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</si>
  <si>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</si>
  <si>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</si>
  <si>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</si>
  <si>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</si>
  <si>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</si>
  <si>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</si>
  <si>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</si>
  <si>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</si>
  <si>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</si>
  <si>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</si>
  <si>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</si>
  <si>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</si>
  <si>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</si>
  <si>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</si>
  <si>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</si>
  <si>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</si>
  <si>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</si>
  <si>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</si>
  <si>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</si>
  <si>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</si>
  <si>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</si>
  <si>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</si>
  <si>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</si>
  <si>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</si>
  <si>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</si>
  <si>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</si>
  <si>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</si>
  <si>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</si>
  <si>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</si>
  <si>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</si>
  <si>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</si>
  <si>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</si>
  <si>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</si>
  <si>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</si>
  <si>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</si>
  <si>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</si>
  <si>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</si>
  <si>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</si>
  <si>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</si>
  <si>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</si>
  <si>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</si>
  <si>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</si>
  <si>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</si>
  <si>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</si>
  <si>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</si>
  <si>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</si>
  <si>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</si>
  <si>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</si>
  <si>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</si>
  <si>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</si>
  <si>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</si>
  <si>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</si>
  <si>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</si>
  <si>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</si>
  <si>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</si>
  <si>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</si>
  <si>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</si>
  <si>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</si>
  <si>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</si>
  <si>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</si>
  <si>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</si>
  <si>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</si>
  <si>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</si>
  <si>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</si>
  <si>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</si>
  <si>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</si>
  <si>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</si>
  <si>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</si>
  <si>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</si>
  <si>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</si>
  <si>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</si>
  <si>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</si>
  <si>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</si>
  <si>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</si>
  <si>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</si>
  <si>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</si>
  <si>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</si>
  <si>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</si>
  <si>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</si>
  <si>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</si>
  <si>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</si>
  <si>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</si>
  <si>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</si>
  <si>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</si>
  <si>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</si>
  <si>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</si>
  <si>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</si>
  <si>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</si>
  <si>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</si>
  <si>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</si>
  <si>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</si>
  <si>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</si>
  <si>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</si>
  <si>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</si>
  <si>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</si>
  <si>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</si>
  <si>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</si>
  <si>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</si>
  <si>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</si>
  <si>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</si>
  <si>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</si>
  <si>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</si>
  <si>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</si>
  <si>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</si>
  <si>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</si>
  <si>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</si>
  <si>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</si>
  <si>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</si>
  <si>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</si>
  <si>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</si>
  <si>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</si>
  <si>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</si>
  <si>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</si>
  <si>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</si>
  <si>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</si>
  <si>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</si>
  <si>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</si>
  <si>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</si>
  <si>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</si>
  <si>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</si>
  <si>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</si>
  <si>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</si>
  <si>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</si>
  <si>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</si>
  <si>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</si>
  <si>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</si>
  <si>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</si>
  <si>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</si>
  <si>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</si>
  <si>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</si>
  <si>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</si>
  <si>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</si>
  <si>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</si>
  <si>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</si>
  <si>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</si>
  <si>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</si>
  <si>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</si>
  <si>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</si>
  <si>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</si>
  <si>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</si>
  <si>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</si>
  <si>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</si>
  <si>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</si>
  <si>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</si>
  <si>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</si>
  <si>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</si>
  <si>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</si>
  <si>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</si>
  <si>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</si>
  <si>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</si>
  <si>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</si>
  <si>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</si>
  <si>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</si>
  <si>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</si>
  <si>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</si>
  <si>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</si>
  <si>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</si>
  <si>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</si>
  <si>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</si>
  <si>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</si>
  <si>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</si>
  <si>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</si>
  <si>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</si>
  <si>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</si>
  <si>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</si>
  <si>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</si>
  <si>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</si>
  <si>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</si>
  <si>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</si>
  <si>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</si>
  <si>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</si>
  <si>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</si>
  <si>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</si>
  <si>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</si>
  <si>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</si>
  <si>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</si>
  <si>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</si>
  <si>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</si>
  <si>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</si>
  <si>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</si>
  <si>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</si>
  <si>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</si>
  <si>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</si>
  <si>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</si>
  <si>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</si>
  <si>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</si>
  <si>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</si>
  <si>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</si>
  <si>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</si>
  <si>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</si>
  <si>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</si>
  <si>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</si>
  <si>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</si>
  <si>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</si>
  <si>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</si>
  <si>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</si>
  <si>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</si>
  <si>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</si>
  <si>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</si>
  <si>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</si>
  <si>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</si>
  <si>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</si>
  <si>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</si>
  <si>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</si>
  <si>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</si>
  <si>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</si>
  <si>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</si>
  <si>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</si>
  <si>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</si>
  <si>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</si>
  <si>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</si>
  <si>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</si>
  <si>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</si>
  <si>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</si>
  <si>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</si>
  <si>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</si>
  <si>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</si>
  <si>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</si>
  <si>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</si>
  <si>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</si>
  <si>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</si>
  <si>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</si>
  <si>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</si>
  <si>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</si>
  <si>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</si>
  <si>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</si>
  <si>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</si>
  <si>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</si>
  <si>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</si>
  <si>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</si>
  <si>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</si>
  <si>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</si>
  <si>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</si>
  <si>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</si>
  <si>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</si>
  <si>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</si>
  <si>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</si>
  <si>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</si>
  <si>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</si>
  <si>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</si>
  <si>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</si>
  <si>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</si>
  <si>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</si>
  <si>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</si>
  <si>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</si>
  <si>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</si>
  <si>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</si>
  <si>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</si>
  <si>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</si>
  <si>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</si>
  <si>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</si>
  <si>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</si>
  <si>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</si>
  <si>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</si>
  <si>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</si>
  <si>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</si>
  <si>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</si>
  <si>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</si>
  <si>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</si>
  <si>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</si>
  <si>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</si>
  <si>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</si>
  <si>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</si>
  <si>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</si>
  <si>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</si>
  <si>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</si>
  <si>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</si>
  <si>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</si>
  <si>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</si>
  <si>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</si>
  <si>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</si>
  <si>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</si>
  <si>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</si>
  <si>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</si>
  <si>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</si>
  <si>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</si>
  <si>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</si>
  <si>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</si>
  <si>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</si>
  <si>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</si>
  <si>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</si>
  <si>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</si>
  <si>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</si>
  <si>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</si>
  <si>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</si>
  <si>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</si>
  <si>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</si>
  <si>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</si>
  <si>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</si>
  <si>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</si>
  <si>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</si>
  <si>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</si>
  <si>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</si>
  <si>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</si>
  <si>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</si>
  <si>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</si>
  <si>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</si>
  <si>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</si>
  <si>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</si>
  <si>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</si>
  <si>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</si>
  <si>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</si>
  <si>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</si>
  <si>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</si>
  <si>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</si>
  <si>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</si>
  <si>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</si>
  <si>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</si>
  <si>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</si>
  <si>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</si>
  <si>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</si>
  <si>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</si>
  <si>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</si>
  <si>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</si>
  <si>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</si>
  <si>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</si>
  <si>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</si>
  <si>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</si>
  <si>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</si>
  <si>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</si>
  <si>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</si>
  <si>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</si>
  <si>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</si>
  <si>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</si>
  <si>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</si>
  <si>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</si>
  <si>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</si>
  <si>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</si>
  <si>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</si>
  <si>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</si>
  <si>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</si>
  <si>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</si>
  <si>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</si>
  <si>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</si>
  <si>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</si>
  <si>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</si>
  <si>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</si>
  <si>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</si>
  <si>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</si>
  <si>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</si>
  <si>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</si>
  <si>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</si>
  <si>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</si>
  <si>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</si>
  <si>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</si>
  <si>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</si>
  <si>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</si>
  <si>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</si>
  <si>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</si>
  <si>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</si>
  <si>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</si>
  <si>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</si>
  <si>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</si>
  <si>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</si>
  <si>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</si>
  <si>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</si>
  <si>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</si>
  <si>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</si>
  <si>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</si>
  <si>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</si>
  <si>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</si>
  <si>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</si>
  <si>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</si>
  <si>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</si>
  <si>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</si>
  <si>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</si>
  <si>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</si>
  <si>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</si>
  <si>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</si>
  <si>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</si>
  <si>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</si>
  <si>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</si>
  <si>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</si>
  <si>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</si>
  <si>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</si>
  <si>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</si>
  <si>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</si>
  <si>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</si>
  <si>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</si>
  <si>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</si>
  <si>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</si>
  <si>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</si>
  <si>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</si>
  <si>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</si>
  <si>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</si>
  <si>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</si>
  <si>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</si>
  <si>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</si>
  <si>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</si>
  <si>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</si>
  <si>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</si>
  <si>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</si>
  <si>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</si>
  <si>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</si>
  <si>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</si>
  <si>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</si>
  <si>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</si>
  <si>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</si>
  <si>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</si>
  <si>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</si>
  <si>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</si>
  <si>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</si>
  <si>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</si>
  <si>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</si>
  <si>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</si>
  <si>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</si>
  <si>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</si>
  <si>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</si>
  <si>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</si>
  <si>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</si>
  <si>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</si>
  <si>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</si>
  <si>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</si>
  <si>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</si>
  <si>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</si>
  <si>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</si>
  <si>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</si>
  <si>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</si>
  <si>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</si>
  <si>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</si>
  <si>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</si>
  <si>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</si>
  <si>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</si>
  <si>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</si>
  <si>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</si>
  <si>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</si>
  <si>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</si>
  <si>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</si>
  <si>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</si>
  <si>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</si>
  <si>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</si>
  <si>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</si>
  <si>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</si>
  <si>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</si>
  <si>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</si>
  <si>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</si>
  <si>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</si>
  <si>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</si>
  <si>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</si>
  <si>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</si>
  <si>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</si>
  <si>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</si>
  <si>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</si>
  <si>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</si>
  <si>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</si>
  <si>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</si>
  <si>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</si>
  <si>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</si>
  <si>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</si>
  <si>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</si>
  <si>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</si>
  <si>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</si>
  <si>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</si>
  <si>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</si>
  <si>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</si>
  <si>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</si>
  <si>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</si>
  <si>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</si>
  <si>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</si>
  <si>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</si>
  <si>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</si>
  <si>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</si>
  <si>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</si>
  <si>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</si>
  <si>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</si>
  <si>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</si>
  <si>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</si>
  <si>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</si>
  <si>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</si>
  <si>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</si>
  <si>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</si>
  <si>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</si>
  <si>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</si>
  <si>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</si>
  <si>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</si>
  <si>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</si>
  <si>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</si>
  <si>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</si>
  <si>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</si>
  <si>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</si>
  <si>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</si>
  <si>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</si>
  <si>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</si>
  <si>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</si>
  <si>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</si>
  <si>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</si>
  <si>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</si>
  <si>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</si>
  <si>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</si>
  <si>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</si>
  <si>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</si>
  <si>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</si>
  <si>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</si>
  <si>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</si>
  <si>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</si>
  <si>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</si>
  <si>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</si>
  <si>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</si>
  <si>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</si>
  <si>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</si>
  <si>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</si>
  <si>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</si>
  <si>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</si>
  <si>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</si>
  <si>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</si>
  <si>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</si>
  <si>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</si>
  <si>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</si>
  <si>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</si>
  <si>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</si>
  <si>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</si>
  <si>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</si>
  <si>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</si>
  <si>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</si>
  <si>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</si>
  <si>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</si>
  <si>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</si>
  <si>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</si>
  <si>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</si>
  <si>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</si>
  <si>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</si>
  <si>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</si>
  <si>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</si>
  <si>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</si>
  <si>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</si>
  <si>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</si>
  <si>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</si>
  <si>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</si>
  <si>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</si>
  <si>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</si>
  <si>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</si>
  <si>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</si>
  <si>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</si>
  <si>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</si>
  <si>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</si>
  <si>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</si>
  <si>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</si>
  <si>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</si>
  <si>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</si>
  <si>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</si>
  <si>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</si>
  <si>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</si>
  <si>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</si>
  <si>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</si>
  <si>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</si>
  <si>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</si>
  <si>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</si>
  <si>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</si>
  <si>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</si>
  <si>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</si>
  <si>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</si>
  <si>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</si>
  <si>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</si>
  <si>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</si>
  <si>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</si>
  <si>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</si>
  <si>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</si>
  <si>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</si>
  <si>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</si>
  <si>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</si>
  <si>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</si>
  <si>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</si>
  <si>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</si>
  <si>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</si>
  <si>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</si>
  <si>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</si>
  <si>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</si>
  <si>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</si>
  <si>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</si>
  <si>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</si>
  <si>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</si>
  <si>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</si>
  <si>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</si>
  <si>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</si>
  <si>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</si>
  <si>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</si>
  <si>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</si>
  <si>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</si>
  <si>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</si>
  <si>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</si>
  <si>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</si>
  <si>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</si>
  <si>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</si>
  <si>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</si>
  <si>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</si>
  <si>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</si>
  <si>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</si>
  <si>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</si>
  <si>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</si>
  <si>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</si>
  <si>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</si>
  <si>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</si>
  <si>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</si>
  <si>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</si>
  <si>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</si>
  <si>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</si>
  <si>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</si>
  <si>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</si>
  <si>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</si>
  <si>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</si>
  <si>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</si>
  <si>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</si>
  <si>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</si>
  <si>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</si>
  <si>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</si>
  <si>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</si>
  <si>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</si>
  <si>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</si>
  <si>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</si>
  <si>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</si>
  <si>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</si>
  <si>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</si>
  <si>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</si>
  <si>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</si>
  <si>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</si>
  <si>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</si>
  <si>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</si>
  <si>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</si>
  <si>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</si>
  <si>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</si>
  <si>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</si>
  <si>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</si>
  <si>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</si>
  <si>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</si>
  <si>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</si>
  <si>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</si>
  <si>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</si>
  <si>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</si>
  <si>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</si>
  <si>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</si>
  <si>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</si>
  <si>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</si>
  <si>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</si>
  <si>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</si>
  <si>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</si>
  <si>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</si>
  <si>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</si>
  <si>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</si>
  <si>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</si>
  <si>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</si>
  <si>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</si>
  <si>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</si>
  <si>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</si>
  <si>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</si>
  <si>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</si>
  <si>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</si>
  <si>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</si>
  <si>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</si>
  <si>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</si>
  <si>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</si>
  <si>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</si>
  <si>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</si>
  <si>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</si>
  <si>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</si>
  <si>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</si>
  <si>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</si>
  <si>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</si>
  <si>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</si>
  <si>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</si>
  <si>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</si>
  <si>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</si>
  <si>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</si>
  <si>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</si>
  <si>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</si>
  <si>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</si>
  <si>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</si>
  <si>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</si>
  <si>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</si>
  <si>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</si>
  <si>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</si>
  <si>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</si>
  <si>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</si>
  <si>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</si>
  <si>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</si>
  <si>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</si>
  <si>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</si>
  <si>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</si>
  <si>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</si>
  <si>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</si>
  <si>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</si>
  <si>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</si>
  <si>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</si>
  <si>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</si>
  <si>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</si>
  <si>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</si>
  <si>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</si>
  <si>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</si>
  <si>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</si>
  <si>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</si>
  <si>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</si>
  <si>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</si>
  <si>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</si>
  <si>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</si>
  <si>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</si>
  <si>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</si>
  <si>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</si>
  <si>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</si>
  <si>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</si>
  <si>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</si>
  <si>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</si>
  <si>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</si>
  <si>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</si>
  <si>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</si>
  <si>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</si>
  <si>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</si>
  <si>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</si>
  <si>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</si>
  <si>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</si>
  <si>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</si>
  <si>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</si>
  <si>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</si>
  <si>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</si>
  <si>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</si>
  <si>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</si>
  <si>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</si>
  <si>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</si>
  <si>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</si>
  <si>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</si>
  <si>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</si>
  <si>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</si>
  <si>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</si>
  <si>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</si>
  <si>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</si>
  <si>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</si>
  <si>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</si>
  <si>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</si>
  <si>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</si>
  <si>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</si>
  <si>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</si>
  <si>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</si>
  <si>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</si>
  <si>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</si>
  <si>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</si>
  <si>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</si>
  <si>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</si>
  <si>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</si>
  <si>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</si>
  <si>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</si>
  <si>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</si>
  <si>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</si>
  <si>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</si>
  <si>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</si>
  <si>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</si>
  <si>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</si>
  <si>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</si>
  <si>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</si>
  <si>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</si>
  <si>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</si>
  <si>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</si>
  <si>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</si>
  <si>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</si>
  <si>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</si>
  <si>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</si>
  <si>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</si>
  <si>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</si>
  <si>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</si>
  <si>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</si>
  <si>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</si>
  <si>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</si>
  <si>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</si>
  <si>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</si>
  <si>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</si>
  <si>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</si>
  <si>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</si>
  <si>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</si>
  <si>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</si>
  <si>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</si>
  <si>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</si>
  <si>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</si>
  <si>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</si>
  <si>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</si>
  <si>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</si>
  <si>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</si>
  <si>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</si>
  <si>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</si>
  <si>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</si>
  <si>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</si>
  <si>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</si>
  <si>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</si>
  <si>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</si>
  <si>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</si>
  <si>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</si>
  <si>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</si>
  <si>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</si>
  <si>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</si>
  <si>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</si>
  <si>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</si>
  <si>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</si>
  <si>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</si>
  <si>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</si>
  <si>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</si>
  <si>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</si>
  <si>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</si>
  <si>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</si>
  <si>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</si>
  <si>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</si>
  <si>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</si>
  <si>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</si>
  <si>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</si>
  <si>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</si>
  <si>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</si>
  <si>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</si>
  <si>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</si>
  <si>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</si>
  <si>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</si>
  <si>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</si>
  <si>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</si>
  <si>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</si>
  <si>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</si>
  <si>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</si>
  <si>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</si>
  <si>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</si>
  <si>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</si>
  <si>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</si>
  <si>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</si>
  <si>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</si>
  <si>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</si>
  <si>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</si>
  <si>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</si>
  <si>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</si>
  <si>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</si>
  <si>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</si>
  <si>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</si>
  <si>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</si>
  <si>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</si>
  <si>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</si>
  <si>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</si>
  <si>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</si>
  <si>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</si>
  <si>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</si>
  <si>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</si>
  <si>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</si>
  <si>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</si>
  <si>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</si>
  <si>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</si>
  <si>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</si>
  <si>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</si>
  <si>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</si>
  <si>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</si>
  <si>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</si>
  <si>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</si>
  <si>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</si>
  <si>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</si>
  <si>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</si>
  <si>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</si>
  <si>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</si>
  <si>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</si>
  <si>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</si>
  <si>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</si>
  <si>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</si>
  <si>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</si>
  <si>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</si>
  <si>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</si>
  <si>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</si>
  <si>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</si>
  <si>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</si>
  <si>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</si>
  <si>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</si>
  <si>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</si>
  <si>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</si>
  <si>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</si>
  <si>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</si>
  <si>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</si>
  <si>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</si>
  <si>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</si>
  <si>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</si>
  <si>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</si>
  <si>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</si>
  <si>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</si>
  <si>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</si>
  <si>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</si>
  <si>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</si>
  <si>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</si>
  <si>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</si>
  <si>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</si>
  <si>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</si>
  <si>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</si>
  <si>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</si>
  <si>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</si>
  <si>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</si>
  <si>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</si>
  <si>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</si>
  <si>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</si>
  <si>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</si>
  <si>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</si>
  <si>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</si>
  <si>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</si>
  <si>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</si>
  <si>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</si>
  <si>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</si>
  <si>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</si>
  <si>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</si>
  <si>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</si>
  <si>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</si>
  <si>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</si>
  <si>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</si>
  <si>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</si>
  <si>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</si>
  <si>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</si>
  <si>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</si>
  <si>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</si>
  <si>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</si>
  <si>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</si>
  <si>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</si>
  <si>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</si>
  <si>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</si>
  <si>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</si>
  <si>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</si>
  <si>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</si>
  <si>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</si>
  <si>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</si>
  <si>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</si>
  <si>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</si>
  <si>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</si>
  <si>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</si>
  <si>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</si>
  <si>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</si>
  <si>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</si>
  <si>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</si>
  <si>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</si>
  <si>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</si>
  <si>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</si>
  <si>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</si>
  <si>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</si>
  <si>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</si>
  <si>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</si>
  <si>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</si>
  <si>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</si>
  <si>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</si>
  <si>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</si>
  <si>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</si>
  <si>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</si>
  <si>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</si>
  <si>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</si>
  <si>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</si>
  <si>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</si>
  <si>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</si>
  <si>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</si>
  <si>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</si>
  <si>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</si>
  <si>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</si>
  <si>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</si>
  <si>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</si>
  <si>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</si>
  <si>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</si>
  <si>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</si>
  <si>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</si>
  <si>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</si>
  <si>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</si>
  <si>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</si>
  <si>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</si>
  <si>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</si>
  <si>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</si>
  <si>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</si>
  <si>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</si>
  <si>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</si>
  <si>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</si>
  <si>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</si>
  <si>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</si>
  <si>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</si>
  <si>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</si>
  <si>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</si>
  <si>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</si>
  <si>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</si>
  <si>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</si>
  <si>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</si>
  <si>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</si>
  <si>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</si>
  <si>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</si>
  <si>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</si>
  <si>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</si>
  <si>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</si>
  <si>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</si>
  <si>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</si>
  <si>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</si>
  <si>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</si>
  <si>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</si>
  <si>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</si>
  <si>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</si>
  <si>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</si>
  <si>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</si>
  <si>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</si>
  <si>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</si>
  <si>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</si>
  <si>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</si>
  <si>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</si>
  <si>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</si>
  <si>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</si>
  <si>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</si>
  <si>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</si>
  <si>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</si>
  <si>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</si>
  <si>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</si>
  <si>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</si>
  <si>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</si>
  <si>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</si>
  <si>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</si>
  <si>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</si>
  <si>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</si>
  <si>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</si>
  <si>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</si>
  <si>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</si>
  <si>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</si>
  <si>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</si>
  <si>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</si>
  <si>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</si>
  <si>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</si>
  <si>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</si>
  <si>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</si>
  <si>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</si>
  <si>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</si>
  <si>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</si>
  <si>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</si>
  <si>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</si>
  <si>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</si>
  <si>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</si>
  <si>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</si>
  <si>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</si>
  <si>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</si>
  <si>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</si>
  <si>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</si>
  <si>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</si>
  <si>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</si>
  <si>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</si>
  <si>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</si>
  <si>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</si>
  <si>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</si>
  <si>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</si>
  <si>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</si>
  <si>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</si>
  <si>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</si>
  <si>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</si>
  <si>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</si>
  <si>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</si>
  <si>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</si>
  <si>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</si>
  <si>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</si>
  <si>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</si>
  <si>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</si>
  <si>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</si>
  <si>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</si>
  <si>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</si>
  <si>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</si>
  <si>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</si>
  <si>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</si>
  <si>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</si>
  <si>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</si>
  <si>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</si>
  <si>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</si>
  <si>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</si>
  <si>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</si>
  <si>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</si>
  <si>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</si>
  <si>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</si>
  <si>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</si>
  <si>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</si>
  <si>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</si>
  <si>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</si>
  <si>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</si>
  <si>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</si>
  <si>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</si>
  <si>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</si>
  <si>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</si>
  <si>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</si>
  <si>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</si>
  <si>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</si>
  <si>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</si>
  <si>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</si>
  <si>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</si>
  <si>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</si>
  <si>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</si>
  <si>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</si>
  <si>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</si>
  <si>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</si>
  <si>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</si>
  <si>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</si>
  <si>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</si>
  <si>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</si>
  <si>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</si>
  <si>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</si>
  <si>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</si>
  <si>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</si>
  <si>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</si>
  <si>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</si>
  <si>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</si>
  <si>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</si>
  <si>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</si>
  <si>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</si>
  <si>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</si>
  <si>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</si>
  <si>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</si>
  <si>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</si>
  <si>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</si>
  <si>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</si>
  <si>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</si>
  <si>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</si>
  <si>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</si>
  <si>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</si>
  <si>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</si>
  <si>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</si>
  <si>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</si>
  <si>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</si>
  <si>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</si>
  <si>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</si>
  <si>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</si>
  <si>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</si>
  <si>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</si>
  <si>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</si>
  <si>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</si>
  <si>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</si>
  <si>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</si>
  <si>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</si>
  <si>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</si>
  <si>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</si>
  <si>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</si>
  <si>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</si>
  <si>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</si>
  <si>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</si>
  <si>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</si>
  <si>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</si>
  <si>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</si>
  <si>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</si>
  <si>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</si>
  <si>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</si>
  <si>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</si>
  <si>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</si>
  <si>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</si>
  <si>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</si>
  <si>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</si>
  <si>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</si>
  <si>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</si>
  <si>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</si>
  <si>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</si>
  <si>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</si>
  <si>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</si>
  <si>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</si>
  <si>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</si>
  <si>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</si>
  <si>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</si>
  <si>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</si>
  <si>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</si>
  <si>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</si>
  <si>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</si>
  <si>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</si>
  <si>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</si>
  <si>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</si>
  <si>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</si>
  <si>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</si>
  <si>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</si>
  <si>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</si>
  <si>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</si>
  <si>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</si>
  <si>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</si>
  <si>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</si>
  <si>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</si>
  <si>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</si>
  <si>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</si>
  <si>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</si>
  <si>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</si>
  <si>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</si>
  <si>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</si>
  <si>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</si>
  <si>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</si>
  <si>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</si>
  <si>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</si>
  <si>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</si>
  <si>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</si>
  <si>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</si>
  <si>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</si>
  <si>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</si>
  <si>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</si>
  <si>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</si>
  <si>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</si>
  <si>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</si>
  <si>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</si>
  <si>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</si>
  <si>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</si>
  <si>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</si>
  <si>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</si>
  <si>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</si>
  <si>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</si>
  <si>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</si>
  <si>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</si>
  <si>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</si>
  <si>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</si>
  <si>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</si>
  <si>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</si>
  <si>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</si>
  <si>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</si>
  <si>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</si>
  <si>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</si>
  <si>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</si>
  <si>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</si>
  <si>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</si>
  <si>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</si>
  <si>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</si>
  <si>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</si>
  <si>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</si>
  <si>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</si>
  <si>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</si>
  <si>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</si>
  <si>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</si>
  <si>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</si>
  <si>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</si>
  <si>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</si>
  <si>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</si>
  <si>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</si>
  <si>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</si>
  <si>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</si>
  <si>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</si>
  <si>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</si>
  <si>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</si>
  <si>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</si>
  <si>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</si>
  <si>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</si>
  <si>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</si>
  <si>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</si>
  <si>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</si>
  <si>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</si>
  <si>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</si>
  <si>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</si>
  <si>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</si>
  <si>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</si>
  <si>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</si>
  <si>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</si>
  <si>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</si>
  <si>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</si>
  <si>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</si>
  <si>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</si>
  <si>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</si>
  <si>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</si>
  <si>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</si>
  <si>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</si>
  <si>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</si>
  <si>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</si>
  <si>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</si>
  <si>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</si>
  <si>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</si>
  <si>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</si>
  <si>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</si>
  <si>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</si>
  <si>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</si>
  <si>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</si>
  <si>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</si>
  <si>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</si>
  <si>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</si>
  <si>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</si>
  <si>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</si>
  <si>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</si>
  <si>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</si>
  <si>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</si>
  <si>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</si>
  <si>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</si>
  <si>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</si>
  <si>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</si>
  <si>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</si>
  <si>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</si>
  <si>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</si>
  <si>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</si>
  <si>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</si>
  <si>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</si>
  <si>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</si>
  <si>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</si>
  <si>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</si>
  <si>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</si>
  <si>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</si>
  <si>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</si>
  <si>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</si>
  <si>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</si>
  <si>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</si>
  <si>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</si>
  <si>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</si>
  <si>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</si>
  <si>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</si>
  <si>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</si>
  <si>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</si>
  <si>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</si>
  <si>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</si>
  <si>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</si>
  <si>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</si>
  <si>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</si>
  <si>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</si>
  <si>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</si>
  <si>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</si>
  <si>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</si>
  <si>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</si>
  <si>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</si>
  <si>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</si>
  <si>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</si>
  <si>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</si>
  <si>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</si>
  <si>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</si>
  <si>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</si>
  <si>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</si>
  <si>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</si>
  <si>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</si>
  <si>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</si>
  <si>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</si>
  <si>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</si>
  <si>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</si>
  <si>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</si>
  <si>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</si>
  <si>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</si>
  <si>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</si>
  <si>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</si>
  <si>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</si>
  <si>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</si>
  <si>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</si>
  <si>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</si>
  <si>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</si>
  <si>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</si>
  <si>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</si>
  <si>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</si>
  <si>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</si>
  <si>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</si>
  <si>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</si>
  <si>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</si>
  <si>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</si>
  <si>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</si>
  <si>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</si>
  <si>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</si>
  <si>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</si>
  <si>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</si>
  <si>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</si>
  <si>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</si>
  <si>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</si>
  <si>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</si>
  <si>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</si>
  <si>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</si>
  <si>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</si>
  <si>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</si>
  <si>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</si>
  <si>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</si>
  <si>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</si>
  <si>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</si>
  <si>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</si>
  <si>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</si>
  <si>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</si>
  <si>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</si>
  <si>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</si>
  <si>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</si>
  <si>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</si>
  <si>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</si>
  <si>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</si>
  <si>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</si>
  <si>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</si>
  <si>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</si>
  <si>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</si>
  <si>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</si>
  <si>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</si>
  <si>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</si>
  <si>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</si>
  <si>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</si>
  <si>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</si>
  <si>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</si>
  <si>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</si>
  <si>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</si>
  <si>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</si>
  <si>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</si>
  <si>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</si>
  <si>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</si>
  <si>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</si>
  <si>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</si>
  <si>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</si>
  <si>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</si>
  <si>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</si>
  <si>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</si>
  <si>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</si>
  <si>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</si>
  <si>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</si>
  <si>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</si>
  <si>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</si>
  <si>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</si>
  <si>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</si>
  <si>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</si>
  <si>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</si>
  <si>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</si>
  <si>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</si>
  <si>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</si>
  <si>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</si>
  <si>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</si>
  <si>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</si>
  <si>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</si>
  <si>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</si>
  <si>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</si>
  <si>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</si>
  <si>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</si>
  <si>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</si>
  <si>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</si>
  <si>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</si>
  <si>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</si>
  <si>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</si>
  <si>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</si>
  <si>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</si>
  <si>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</si>
  <si>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</si>
  <si>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</si>
  <si>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</si>
  <si>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</si>
  <si>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</si>
  <si>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</si>
  <si>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</si>
  <si>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</si>
  <si>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</si>
  <si>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</si>
  <si>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</si>
  <si>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</si>
  <si>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</si>
  <si>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</si>
  <si>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</si>
  <si>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</si>
  <si>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</si>
  <si>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</si>
  <si>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</si>
  <si>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</si>
  <si>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</si>
  <si>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</si>
  <si>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</si>
  <si>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</si>
  <si>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</si>
  <si>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</si>
  <si>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</si>
  <si>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</si>
  <si>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</si>
  <si>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</si>
  <si>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</si>
  <si>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</si>
  <si>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</si>
  <si>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</si>
  <si>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</si>
  <si>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</si>
  <si>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</si>
  <si>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</si>
  <si>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</si>
  <si>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</si>
  <si>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</si>
  <si>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</si>
  <si>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</si>
  <si>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</si>
  <si>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</si>
  <si>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</si>
  <si>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</si>
  <si>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</si>
  <si>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</si>
  <si>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</si>
  <si>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</si>
  <si>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</si>
  <si>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</si>
  <si>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</si>
  <si>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</si>
  <si>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</si>
  <si>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</si>
  <si>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</si>
  <si>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</si>
  <si>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</si>
  <si>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</si>
  <si>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</si>
  <si>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</si>
  <si>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</si>
  <si>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</si>
  <si>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</si>
  <si>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</si>
  <si>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</si>
  <si>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</si>
  <si>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</si>
  <si>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</si>
  <si>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</si>
  <si>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</si>
  <si>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</si>
  <si>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</si>
  <si>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</si>
  <si>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</si>
  <si>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</si>
  <si>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</si>
  <si>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</si>
  <si>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</si>
  <si>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</si>
  <si>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</si>
  <si>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</si>
  <si>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</si>
  <si>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</si>
  <si>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</si>
  <si>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</si>
  <si>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</si>
  <si>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</si>
  <si>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</si>
  <si>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</si>
  <si>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</si>
  <si>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</si>
  <si>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</si>
  <si>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</si>
  <si>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</si>
  <si>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</si>
  <si>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</si>
  <si>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</si>
  <si>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</si>
  <si>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</si>
  <si>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</si>
  <si>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</si>
  <si>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</si>
  <si>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</si>
  <si>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</si>
  <si>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</si>
  <si>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</si>
  <si>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</si>
  <si>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</si>
  <si>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</si>
  <si>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</si>
  <si>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</si>
  <si>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</si>
  <si>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</si>
  <si>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</si>
  <si>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</si>
  <si>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</si>
  <si>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</si>
  <si>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</si>
  <si>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</si>
  <si>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</si>
  <si>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</si>
  <si>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</si>
  <si>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</si>
  <si>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</si>
  <si>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</si>
  <si>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</si>
  <si>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</si>
  <si>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</si>
  <si>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</si>
  <si>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</si>
  <si>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</si>
  <si>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</si>
  <si>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</si>
  <si>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</si>
  <si>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</si>
  <si>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</si>
  <si>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</si>
  <si>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</si>
  <si>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</si>
  <si>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</si>
  <si>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</si>
  <si>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</si>
  <si>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</si>
  <si>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</si>
  <si>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</si>
  <si>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</si>
  <si>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</si>
  <si>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</si>
  <si>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</si>
  <si>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</si>
  <si>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</si>
  <si>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</si>
  <si>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</si>
  <si>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</si>
  <si>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</si>
  <si>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</si>
  <si>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</si>
  <si>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</si>
  <si>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</si>
  <si>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</si>
  <si>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</si>
  <si>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</si>
  <si>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</si>
  <si>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</si>
  <si>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</si>
  <si>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</si>
  <si>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</si>
  <si>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</si>
  <si>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</si>
  <si>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</si>
  <si>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</si>
  <si>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</si>
  <si>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</si>
  <si>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</si>
  <si>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</si>
  <si>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</si>
  <si>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</si>
  <si>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</si>
  <si>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</si>
  <si>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</si>
  <si>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</si>
  <si>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</si>
  <si>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</si>
  <si>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</si>
  <si>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</si>
  <si>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</si>
  <si>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</si>
  <si>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</si>
  <si>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</si>
  <si>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</si>
  <si>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</si>
  <si>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</si>
  <si>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</si>
  <si>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</si>
  <si>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</si>
  <si>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</si>
  <si>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</si>
  <si>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</si>
  <si>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</si>
  <si>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</si>
  <si>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</si>
  <si>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</si>
  <si>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</si>
  <si>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</si>
  <si>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</si>
  <si>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</si>
  <si>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</si>
  <si>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</si>
  <si>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</si>
  <si>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</si>
  <si>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</si>
  <si>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</si>
  <si>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</si>
  <si>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</si>
  <si>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</si>
  <si>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</si>
  <si>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</si>
  <si>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</si>
  <si>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</si>
  <si>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</si>
  <si>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</si>
  <si>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</si>
  <si>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</si>
  <si>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</si>
  <si>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</si>
  <si>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</si>
  <si>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</si>
  <si>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</si>
  <si>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</si>
  <si>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</si>
  <si>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</si>
  <si>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</si>
  <si>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</si>
  <si>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</si>
  <si>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</si>
  <si>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</si>
  <si>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</si>
  <si>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</si>
  <si>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</si>
  <si>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</si>
  <si>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</si>
  <si>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</si>
  <si>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</si>
  <si>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</si>
  <si>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</si>
  <si>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</si>
  <si>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</si>
  <si>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</si>
  <si>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</si>
  <si>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</si>
  <si>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</si>
  <si>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</si>
  <si>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</si>
  <si>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</si>
  <si>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</si>
  <si>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</si>
  <si>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</si>
  <si>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</si>
  <si>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</si>
  <si>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</si>
  <si>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</si>
  <si>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</si>
  <si>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</si>
  <si>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</si>
  <si>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</si>
  <si>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</si>
  <si>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</si>
  <si>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</si>
  <si>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</si>
  <si>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</si>
  <si>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</si>
  <si>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</si>
  <si>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</si>
  <si>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</si>
  <si>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</si>
  <si>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</si>
  <si>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</si>
  <si>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</si>
  <si>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</si>
  <si>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</si>
  <si>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</si>
  <si>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</si>
  <si>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</si>
  <si>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</si>
  <si>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</si>
  <si>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</si>
  <si>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</si>
  <si>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</si>
  <si>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</si>
  <si>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</si>
  <si>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</si>
  <si>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</si>
  <si>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</si>
  <si>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</si>
  <si>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</si>
  <si>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</si>
  <si>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</si>
  <si>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</si>
  <si>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</si>
  <si>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</si>
  <si>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</si>
  <si>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</si>
  <si>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</si>
  <si>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</si>
  <si>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</si>
  <si>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</si>
  <si>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</si>
  <si>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</si>
  <si>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</si>
  <si>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</si>
  <si>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</si>
  <si>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</si>
  <si>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</si>
  <si>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</si>
  <si>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</si>
  <si>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</si>
  <si>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</si>
  <si>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</si>
  <si>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</si>
  <si>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</si>
  <si>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</si>
  <si>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</si>
  <si>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</si>
  <si>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</si>
  <si>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</si>
  <si>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</si>
  <si>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</si>
  <si>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</si>
  <si>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</si>
  <si>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</si>
  <si>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</si>
  <si>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</si>
  <si>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</si>
  <si>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</si>
  <si>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</si>
  <si>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</si>
  <si>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</si>
  <si>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</si>
  <si>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</si>
  <si>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</si>
  <si>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</si>
  <si>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</si>
  <si>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</si>
  <si>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</si>
  <si>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</si>
  <si>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</si>
  <si>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</si>
  <si>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</si>
  <si>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</si>
  <si>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</si>
  <si>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</si>
  <si>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</si>
  <si>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</si>
  <si>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</si>
  <si>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</si>
  <si>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</si>
  <si>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</si>
  <si>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</si>
  <si>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</si>
  <si>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</si>
  <si>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</si>
  <si>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</si>
  <si>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</si>
  <si>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</si>
  <si>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</si>
  <si>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</si>
  <si>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</si>
  <si>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</si>
  <si>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</si>
  <si>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</si>
  <si>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</si>
  <si>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</si>
  <si>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</si>
  <si>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</si>
  <si>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</si>
  <si>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</si>
  <si>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</si>
  <si>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</si>
  <si>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</si>
  <si>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</si>
  <si>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</si>
  <si>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</si>
  <si>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</si>
  <si>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</si>
  <si>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</si>
  <si>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</si>
  <si>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</si>
  <si>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</si>
  <si>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</si>
  <si>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</si>
  <si>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</si>
  <si>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</si>
  <si>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</si>
  <si>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</si>
  <si>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</si>
  <si>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</si>
  <si>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</si>
  <si>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</si>
  <si>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</si>
  <si>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</si>
  <si>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</si>
  <si>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</si>
  <si>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</si>
  <si>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</si>
  <si>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</si>
  <si>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</si>
  <si>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</si>
  <si>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</si>
  <si>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</si>
  <si>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</si>
  <si>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</si>
  <si>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</si>
  <si>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</si>
  <si>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</si>
  <si>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</si>
  <si>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</si>
  <si>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</si>
  <si>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</si>
  <si>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</si>
  <si>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</si>
  <si>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</si>
  <si>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</si>
  <si>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</si>
  <si>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</si>
  <si>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</si>
  <si>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</si>
  <si>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</si>
  <si>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</si>
  <si>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</si>
  <si>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</si>
  <si>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</si>
  <si>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</si>
  <si>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</si>
  <si>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</si>
  <si>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</si>
  <si>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</si>
  <si>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</si>
  <si>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</si>
  <si>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</si>
  <si>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</si>
  <si>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</si>
  <si>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</si>
  <si>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</si>
  <si>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</si>
  <si>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</si>
  <si>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</si>
  <si>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</si>
  <si>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</si>
  <si>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</si>
  <si>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</si>
  <si>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</si>
  <si>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</si>
  <si>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</si>
  <si>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</si>
  <si>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</si>
  <si>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</si>
  <si>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</si>
  <si>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</si>
  <si>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</si>
  <si>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</si>
  <si>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</si>
  <si>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</si>
  <si>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</si>
  <si>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</si>
  <si>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</si>
  <si>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</si>
  <si>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</si>
  <si>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</si>
  <si>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</si>
  <si>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</si>
  <si>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</si>
  <si>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</si>
  <si>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</si>
  <si>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</si>
  <si>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</si>
  <si>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</si>
  <si>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</si>
  <si>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</si>
  <si>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</si>
  <si>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</si>
  <si>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</si>
  <si>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</si>
  <si>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</si>
  <si>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</si>
  <si>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</si>
  <si>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</si>
  <si>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</si>
  <si>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</si>
  <si>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</si>
  <si>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</si>
  <si>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</si>
  <si>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</si>
  <si>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</si>
  <si>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</si>
  <si>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</si>
  <si>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</si>
  <si>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</si>
  <si>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</si>
  <si>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</si>
  <si>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</si>
  <si>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</si>
  <si>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</si>
  <si>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</si>
  <si>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</si>
  <si>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</si>
  <si>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</si>
  <si>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</si>
  <si>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</si>
  <si>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</si>
  <si>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</si>
  <si>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</si>
  <si>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</si>
  <si>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</si>
  <si>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</si>
  <si>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</si>
  <si>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</si>
  <si>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</si>
  <si>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</si>
  <si>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</si>
  <si>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</si>
  <si>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</si>
  <si>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</si>
  <si>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</si>
  <si>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</si>
  <si>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</si>
  <si>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</si>
  <si>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</si>
  <si>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</si>
  <si>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</si>
  <si>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</si>
  <si>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</si>
  <si>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</si>
  <si>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</si>
  <si>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</si>
  <si>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</si>
  <si>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</si>
  <si>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</si>
  <si>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</si>
  <si>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</si>
  <si>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</si>
  <si>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</si>
  <si>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</si>
  <si>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</si>
  <si>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</si>
  <si>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</si>
  <si>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</si>
  <si>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</si>
  <si>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</si>
  <si>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</si>
  <si>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</si>
  <si>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</si>
  <si>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</si>
  <si>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</si>
  <si>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</si>
  <si>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</si>
  <si>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</si>
  <si>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</si>
  <si>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</si>
  <si>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</si>
  <si>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</si>
  <si>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</si>
  <si>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</si>
  <si>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</si>
  <si>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</si>
  <si>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</si>
  <si>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</si>
  <si>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</si>
  <si>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</si>
  <si>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</si>
  <si>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</si>
  <si>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</si>
  <si>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</si>
  <si>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</si>
  <si>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</si>
  <si>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</si>
  <si>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</si>
  <si>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</si>
  <si>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</si>
  <si>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</si>
  <si>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</si>
  <si>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</si>
  <si>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</si>
  <si>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</si>
  <si>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</si>
  <si>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</si>
  <si>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</si>
  <si>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</si>
  <si>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</si>
  <si>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</si>
  <si>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</si>
  <si>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</si>
  <si>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</si>
  <si>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</si>
  <si>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</si>
  <si>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</si>
  <si>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</si>
  <si>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</si>
  <si>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</si>
  <si>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</si>
  <si>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</si>
  <si>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</si>
  <si>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</si>
  <si>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</si>
  <si>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</si>
  <si>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</si>
  <si>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</si>
  <si>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</si>
  <si>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</si>
  <si>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</si>
  <si>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</si>
  <si>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</si>
  <si>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</si>
  <si>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</si>
  <si>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</si>
  <si>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</si>
  <si>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</si>
  <si>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</si>
  <si>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</si>
  <si>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</si>
  <si>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</si>
  <si>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</si>
  <si>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</si>
  <si>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</si>
  <si>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</si>
  <si>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</si>
  <si>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</si>
  <si>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</si>
  <si>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</si>
  <si>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</si>
  <si>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</si>
  <si>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</si>
  <si>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</si>
  <si>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</si>
  <si>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</si>
  <si>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</si>
  <si>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</si>
  <si>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</si>
  <si>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</si>
  <si>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</si>
  <si>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</si>
  <si>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</si>
  <si>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</si>
  <si>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</si>
  <si>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</si>
  <si>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</si>
  <si>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</si>
  <si>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</si>
  <si>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</si>
  <si>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</si>
  <si>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</si>
  <si>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</si>
  <si>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</si>
  <si>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</si>
  <si>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</si>
  <si>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</si>
  <si>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</si>
  <si>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</si>
  <si>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</si>
  <si>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</si>
  <si>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</si>
  <si>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</si>
  <si>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</si>
  <si>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</si>
  <si>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</si>
  <si>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</si>
  <si>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</si>
  <si>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</si>
  <si>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</si>
  <si>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</si>
  <si>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</si>
  <si>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</si>
  <si>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</si>
  <si>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</si>
  <si>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</si>
  <si>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</si>
  <si>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</si>
  <si>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</si>
  <si>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</si>
  <si>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</si>
  <si>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</si>
  <si>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</si>
  <si>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</si>
  <si>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</si>
  <si>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</si>
  <si>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</si>
  <si>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</si>
  <si>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</si>
  <si>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</si>
  <si>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</si>
  <si>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</si>
  <si>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</si>
  <si>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</si>
  <si>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</si>
  <si>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</si>
  <si>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</si>
  <si>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</si>
  <si>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</si>
  <si>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</si>
  <si>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</si>
  <si>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</si>
  <si>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</si>
  <si>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</si>
  <si>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</si>
  <si>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</si>
  <si>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</si>
  <si>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</si>
  <si>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</si>
  <si>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</si>
  <si>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</si>
  <si>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</si>
  <si>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</si>
  <si>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</si>
  <si>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</si>
  <si>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</si>
  <si>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</si>
  <si>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</si>
  <si>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</si>
  <si>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</si>
  <si>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</si>
  <si>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</si>
  <si>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</si>
  <si>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</si>
  <si>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</si>
  <si>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</si>
  <si>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</si>
  <si>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</si>
  <si>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</si>
  <si>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</si>
  <si>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</si>
  <si>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</si>
  <si>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</si>
  <si>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</si>
  <si>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</si>
  <si>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</si>
  <si>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</si>
  <si>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</si>
  <si>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</si>
  <si>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</si>
  <si>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</si>
  <si>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</si>
  <si>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</si>
  <si>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</si>
  <si>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</si>
  <si>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</si>
  <si>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</si>
  <si>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</si>
  <si>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</si>
  <si>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</si>
  <si>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</si>
  <si>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</si>
  <si>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</si>
  <si>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</si>
  <si>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</si>
  <si>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</si>
  <si>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</si>
  <si>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</si>
  <si>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</si>
  <si>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</si>
  <si>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</si>
  <si>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</si>
  <si>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</si>
  <si>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</si>
  <si>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</si>
  <si>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</si>
  <si>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</si>
  <si>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</si>
  <si>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</si>
  <si>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</si>
  <si>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</si>
  <si>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</si>
  <si>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</si>
  <si>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</si>
  <si>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</si>
  <si>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</si>
  <si>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</si>
  <si>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</si>
  <si>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</si>
  <si>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</si>
  <si>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</si>
  <si>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</si>
  <si>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</si>
  <si>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</si>
  <si>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</si>
  <si>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</si>
  <si>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</si>
  <si>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</si>
  <si>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</si>
  <si>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</si>
  <si>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</si>
  <si>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</si>
  <si>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</si>
  <si>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</si>
  <si>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</si>
  <si>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</si>
  <si>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</si>
  <si>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</si>
  <si>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</si>
  <si>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</si>
  <si>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</si>
  <si>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</si>
  <si>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</si>
  <si>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</si>
  <si>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</si>
  <si>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</si>
  <si>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</si>
  <si>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</si>
  <si>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</si>
  <si>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</si>
  <si>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</si>
  <si>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</si>
  <si>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</si>
  <si>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</si>
  <si>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</si>
  <si>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</si>
  <si>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</si>
  <si>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</si>
  <si>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</si>
  <si>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</si>
  <si>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</si>
  <si>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</si>
  <si>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</si>
  <si>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</si>
  <si>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</si>
  <si>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</si>
  <si>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</si>
  <si>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</si>
  <si>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</si>
  <si>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</si>
  <si>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</si>
  <si>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</si>
  <si>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</si>
  <si>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</si>
  <si>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</si>
  <si>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</si>
  <si>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</si>
  <si>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</si>
  <si>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</si>
  <si>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</si>
  <si>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</si>
  <si>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</si>
  <si>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</si>
  <si>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</si>
  <si>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</si>
  <si>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</si>
  <si>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</si>
  <si>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</si>
  <si>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</si>
  <si>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</si>
  <si>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</si>
  <si>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</si>
  <si>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</si>
  <si>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</si>
  <si>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</si>
  <si>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</si>
  <si>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</si>
  <si>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</si>
  <si>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</si>
  <si>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</si>
  <si>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</si>
  <si>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</si>
  <si>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</si>
  <si>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</si>
  <si>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</si>
  <si>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</si>
  <si>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</si>
  <si>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</si>
  <si>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</si>
  <si>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</si>
  <si>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</si>
  <si>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</si>
  <si>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</si>
  <si>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</si>
  <si>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</si>
  <si>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</si>
  <si>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</si>
  <si>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</si>
  <si>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</si>
  <si>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</si>
  <si>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</si>
  <si>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</si>
  <si>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</si>
  <si>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</si>
  <si>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</si>
  <si>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</si>
  <si>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</si>
  <si>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</si>
  <si>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</si>
  <si>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</si>
  <si>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</si>
  <si>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</si>
  <si>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</si>
  <si>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</si>
  <si>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</si>
  <si>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</si>
  <si>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</si>
  <si>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</si>
  <si>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</si>
  <si>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</si>
  <si>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</si>
  <si>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</si>
  <si>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</si>
  <si>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</si>
  <si>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</si>
  <si>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</si>
  <si>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</si>
  <si>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</si>
  <si>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</si>
  <si>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</si>
  <si>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</si>
  <si>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</si>
  <si>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</si>
  <si>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</si>
  <si>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</si>
  <si>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</si>
  <si>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</si>
  <si>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</si>
  <si>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</si>
  <si>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</si>
  <si>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</si>
  <si>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</si>
  <si>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</si>
  <si>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</si>
  <si>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</si>
  <si>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</si>
  <si>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</si>
  <si>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</si>
  <si>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</si>
  <si>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</si>
  <si>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</si>
  <si>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</si>
  <si>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</si>
  <si>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</si>
  <si>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</si>
  <si>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</si>
  <si>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</si>
  <si>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</si>
  <si>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</si>
  <si>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</si>
  <si>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</si>
  <si>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</si>
  <si>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</si>
  <si>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</si>
  <si>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</si>
  <si>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</si>
  <si>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</si>
  <si>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</si>
  <si>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</si>
  <si>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</si>
  <si>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</si>
  <si>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</si>
  <si>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</si>
  <si>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</si>
  <si>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</si>
  <si>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</si>
  <si>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</si>
  <si>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</si>
  <si>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</si>
  <si>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</si>
  <si>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</si>
  <si>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</si>
  <si>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</si>
  <si>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</si>
  <si>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</si>
  <si>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</si>
  <si>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</si>
  <si>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</si>
  <si>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</si>
  <si>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</si>
  <si>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</si>
  <si>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</si>
  <si>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</si>
  <si>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</si>
  <si>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</si>
  <si>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</si>
  <si>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</si>
  <si>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</si>
  <si>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</si>
  <si>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</si>
  <si>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</si>
  <si>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</si>
  <si>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</si>
  <si>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</si>
  <si>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</si>
  <si>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</si>
  <si>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</si>
  <si>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</si>
  <si>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</si>
  <si>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</si>
  <si>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</si>
  <si>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</si>
  <si>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</si>
  <si>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</si>
  <si>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</si>
  <si>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</si>
  <si>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</si>
  <si>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</si>
  <si>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</si>
  <si>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</si>
  <si>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</si>
  <si>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</si>
  <si>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</si>
  <si>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</si>
  <si>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</si>
  <si>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</si>
  <si>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</si>
  <si>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</si>
  <si>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</si>
  <si>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</si>
  <si>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</si>
  <si>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</si>
  <si>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</si>
  <si>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</si>
  <si>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</si>
  <si>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</si>
  <si>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</si>
  <si>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</si>
  <si>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</si>
  <si>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</si>
  <si>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</si>
  <si>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</si>
  <si>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</si>
  <si>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</si>
  <si>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</si>
  <si>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</si>
  <si>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</si>
  <si>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</si>
  <si>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</si>
  <si>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</si>
  <si>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</si>
  <si>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</si>
  <si>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</si>
  <si>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</si>
  <si>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</si>
  <si>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</si>
  <si>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</si>
  <si>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</si>
  <si>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</si>
  <si>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</si>
  <si>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</si>
  <si>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</si>
  <si>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</si>
  <si>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</si>
  <si>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</si>
  <si>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</si>
  <si>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</si>
  <si>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</si>
  <si>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</si>
  <si>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</si>
  <si>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</si>
  <si>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</si>
  <si>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</si>
  <si>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</si>
  <si>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</si>
  <si>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</si>
  <si>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</si>
  <si>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</si>
  <si>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</si>
  <si>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</si>
  <si>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</si>
  <si>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</si>
  <si>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</si>
  <si>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</si>
  <si>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</si>
  <si>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</si>
  <si>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</si>
  <si>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</si>
  <si>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</si>
  <si>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</si>
  <si>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</si>
  <si>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</si>
  <si>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</si>
  <si>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</si>
  <si>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</si>
  <si>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</si>
  <si>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</si>
  <si>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</si>
  <si>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</si>
  <si>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</si>
  <si>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</si>
  <si>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</si>
  <si>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</si>
  <si>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</si>
  <si>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</si>
  <si>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</si>
  <si>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</si>
  <si>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</si>
  <si>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</si>
  <si>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</si>
  <si>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</si>
  <si>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</si>
  <si>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</si>
  <si>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</si>
  <si>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</si>
  <si>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</si>
  <si>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</si>
  <si>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</si>
  <si>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</si>
  <si>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</si>
  <si>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</si>
  <si>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</si>
  <si>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</si>
  <si>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</si>
  <si>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</si>
  <si>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</si>
  <si>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</si>
  <si>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</si>
  <si>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</si>
  <si>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</si>
  <si>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</si>
  <si>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</si>
  <si>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</si>
  <si>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</si>
  <si>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</si>
  <si>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</si>
  <si>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</si>
  <si>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</si>
  <si>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</si>
  <si>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</si>
  <si>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</si>
  <si>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</si>
  <si>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</si>
  <si>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</si>
  <si>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</si>
  <si>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</si>
  <si>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</si>
  <si>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</si>
  <si>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</si>
  <si>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</si>
  <si>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</si>
  <si>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</si>
  <si>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</si>
  <si>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</si>
  <si>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</si>
  <si>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</si>
  <si>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</si>
  <si>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</si>
  <si>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</si>
  <si>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</si>
  <si>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</si>
  <si>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</si>
  <si>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</si>
  <si>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</si>
  <si>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</si>
  <si>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</si>
  <si>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</si>
  <si>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</si>
  <si>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</si>
  <si>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</si>
  <si>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</si>
  <si>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</si>
  <si>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</si>
  <si>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</si>
  <si>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</si>
  <si>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</si>
  <si>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</si>
  <si>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</si>
  <si>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</si>
  <si>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</si>
  <si>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</si>
  <si>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</si>
  <si>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</si>
  <si>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</si>
  <si>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</si>
  <si>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</si>
  <si>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</si>
  <si>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</si>
  <si>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</si>
  <si>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</si>
  <si>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</si>
  <si>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</si>
  <si>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</si>
  <si>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</si>
  <si>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</si>
  <si>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</si>
  <si>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</si>
  <si>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</si>
  <si>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</si>
  <si>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</si>
  <si>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</si>
  <si>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</si>
  <si>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</si>
  <si>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</si>
  <si>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</si>
  <si>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</si>
  <si>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</si>
  <si>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</si>
  <si>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</si>
  <si>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</si>
  <si>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</si>
  <si>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</si>
  <si>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</si>
  <si>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</si>
  <si>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</si>
  <si>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</si>
  <si>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</si>
  <si>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</si>
  <si>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</si>
  <si>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</si>
  <si>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</si>
  <si>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</si>
  <si>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</si>
  <si>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</si>
  <si>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</si>
  <si>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</si>
  <si>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</si>
  <si>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</si>
  <si>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</si>
  <si>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</si>
  <si>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</si>
  <si>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</si>
  <si>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</si>
  <si>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</si>
  <si>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</si>
  <si>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</si>
  <si>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</si>
  <si>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</si>
  <si>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</si>
  <si>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</si>
  <si>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</si>
  <si>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</si>
  <si>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</si>
  <si>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</si>
  <si>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</si>
  <si>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</si>
  <si>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</si>
  <si>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</si>
  <si>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</si>
  <si>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</si>
  <si>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</si>
  <si>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</si>
  <si>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</si>
  <si>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</si>
  <si>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</si>
  <si>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</si>
  <si>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</si>
  <si>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</si>
  <si>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</si>
  <si>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</si>
  <si>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</si>
  <si>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</si>
  <si>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</si>
  <si>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</si>
  <si>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</si>
  <si>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</si>
  <si>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</si>
  <si>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</si>
  <si>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</si>
  <si>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</si>
  <si>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</si>
  <si>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</si>
  <si>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</si>
  <si>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</si>
  <si>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</si>
  <si>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</si>
  <si>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</si>
  <si>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</si>
  <si>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</si>
  <si>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</si>
  <si>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</si>
  <si>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</si>
  <si>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</si>
  <si>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</si>
  <si>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</si>
  <si>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</si>
  <si>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</si>
  <si>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</si>
  <si>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</si>
  <si>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</si>
  <si>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</si>
  <si>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</si>
  <si>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</si>
  <si>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</si>
  <si>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</si>
  <si>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</si>
  <si>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</si>
  <si>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</si>
  <si>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</si>
  <si>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</si>
  <si>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</si>
  <si>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</si>
  <si>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</si>
  <si>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</si>
  <si>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</si>
  <si>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</si>
  <si>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</si>
  <si>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</si>
  <si>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</si>
  <si>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</si>
  <si>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</si>
  <si>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</si>
  <si>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</si>
  <si>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</si>
  <si>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</si>
  <si>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</si>
  <si>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</si>
  <si>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</si>
  <si>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</si>
  <si>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</si>
  <si>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</si>
  <si>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</si>
  <si>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</si>
  <si>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</si>
  <si>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</si>
  <si>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</si>
  <si>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</si>
  <si>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</si>
  <si>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</si>
  <si>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</si>
  <si>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</si>
  <si>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</si>
  <si>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</si>
  <si>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</si>
  <si>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</si>
  <si>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</si>
  <si>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</si>
  <si>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</si>
  <si>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</si>
  <si>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</si>
  <si>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</si>
  <si>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</si>
  <si>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</si>
  <si>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</si>
  <si>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</si>
  <si>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</si>
  <si>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</si>
  <si>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</si>
  <si>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</si>
  <si>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</si>
  <si>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</si>
  <si>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</si>
  <si>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</si>
  <si>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</si>
  <si>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</si>
  <si>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</si>
  <si>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</si>
  <si>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</si>
  <si>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</si>
  <si>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</si>
  <si>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</si>
  <si>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</si>
  <si>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</si>
  <si>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</si>
  <si>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</si>
  <si>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</si>
  <si>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</si>
  <si>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</si>
  <si>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</si>
  <si>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</si>
  <si>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</si>
  <si>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</si>
  <si>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</si>
  <si>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</si>
  <si>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</si>
  <si>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</si>
  <si>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</si>
  <si>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</si>
  <si>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</si>
  <si>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</si>
  <si>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</si>
  <si>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</si>
  <si>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</si>
  <si>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</si>
  <si>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</si>
  <si>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</si>
  <si>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</si>
  <si>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</si>
  <si>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</si>
  <si>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</si>
  <si>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</si>
  <si>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</si>
  <si>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</si>
  <si>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</si>
  <si>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</si>
  <si>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</si>
  <si>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</si>
  <si>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</si>
  <si>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</si>
  <si>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</si>
  <si>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</si>
  <si>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</si>
  <si>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</si>
  <si>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</si>
  <si>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</si>
  <si>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</si>
  <si>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</si>
  <si>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</si>
  <si>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</si>
  <si>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</si>
  <si>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</si>
  <si>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</si>
  <si>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</si>
  <si>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</si>
  <si>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</si>
  <si>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</si>
  <si>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</si>
  <si>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</si>
  <si>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</si>
  <si>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</si>
  <si>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</si>
  <si>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</si>
  <si>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</si>
  <si>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</si>
  <si>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</si>
  <si>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</si>
  <si>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</si>
  <si>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</si>
  <si>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</si>
  <si>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</si>
  <si>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</si>
  <si>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</si>
  <si>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</si>
  <si>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</si>
  <si>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</si>
  <si>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</si>
  <si>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</si>
  <si>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</si>
  <si>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</si>
  <si>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</si>
  <si>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</si>
  <si>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</si>
  <si>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</si>
  <si>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</si>
  <si>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</si>
  <si>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</si>
  <si>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</si>
  <si>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</si>
  <si>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</si>
  <si>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</si>
  <si>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</si>
  <si>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</si>
  <si>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</si>
  <si>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</si>
  <si>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</si>
  <si>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</si>
  <si>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</si>
  <si>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</si>
  <si>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</si>
  <si>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</si>
  <si>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</si>
  <si>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</si>
  <si>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</si>
  <si>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</si>
  <si>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</si>
  <si>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</si>
  <si>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</si>
  <si>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</si>
  <si>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</si>
  <si>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</si>
  <si>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</si>
  <si>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</si>
  <si>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</si>
  <si>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</si>
  <si>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</si>
  <si>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</si>
  <si>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</si>
  <si>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</si>
  <si>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</si>
  <si>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</si>
  <si>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</si>
  <si>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</si>
  <si>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</si>
  <si>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</si>
  <si>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</si>
  <si>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</si>
  <si>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</si>
  <si>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</si>
  <si>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</si>
  <si>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</si>
  <si>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</si>
  <si>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</si>
  <si>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</si>
  <si>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</si>
  <si>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</si>
  <si>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</si>
  <si>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</si>
  <si>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</si>
  <si>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</si>
  <si>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</si>
  <si>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</si>
  <si>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</si>
  <si>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</si>
  <si>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</si>
  <si>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</si>
  <si>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</si>
  <si>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</si>
  <si>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</si>
  <si>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</si>
  <si>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</si>
  <si>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</si>
  <si>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</si>
  <si>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</si>
  <si>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</si>
  <si>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</si>
  <si>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</si>
  <si>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</si>
  <si>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</si>
  <si>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</si>
  <si>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</si>
  <si>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</si>
  <si>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</si>
  <si>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</si>
  <si>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</si>
  <si>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</si>
  <si>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</si>
  <si>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</si>
  <si>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</si>
  <si>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</si>
  <si>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</si>
  <si>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</si>
  <si>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</si>
  <si>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</si>
  <si>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</si>
  <si>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</si>
  <si>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</si>
  <si>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</si>
  <si>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</si>
  <si>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</si>
  <si>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</si>
  <si>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</si>
  <si>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</si>
  <si>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</si>
  <si>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</si>
  <si>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</si>
  <si>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</si>
  <si>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</si>
  <si>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</si>
  <si>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</si>
  <si>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</si>
  <si>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</si>
  <si>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</si>
  <si>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</si>
  <si>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</si>
  <si>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</si>
  <si>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</si>
  <si>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</si>
  <si>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</si>
  <si>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</si>
  <si>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</si>
  <si>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</si>
  <si>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</si>
  <si>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</si>
  <si>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</si>
  <si>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</si>
  <si>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</si>
  <si>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</si>
  <si>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</si>
  <si>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</si>
  <si>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</si>
  <si>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</si>
  <si>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</si>
  <si>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</si>
  <si>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</si>
  <si>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</si>
  <si>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</si>
  <si>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</si>
  <si>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</si>
  <si>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</si>
  <si>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</si>
  <si>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</si>
  <si>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</si>
  <si>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</si>
  <si>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</si>
  <si>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</si>
  <si>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</si>
  <si>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</si>
  <si>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</si>
  <si>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</si>
  <si>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</si>
  <si>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</si>
  <si>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</si>
  <si>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</si>
  <si>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</si>
  <si>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</si>
  <si>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</si>
  <si>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</si>
  <si>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</si>
  <si>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</si>
  <si>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</si>
  <si>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</si>
  <si>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</si>
  <si>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</si>
  <si>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</si>
  <si>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</si>
  <si>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</si>
  <si>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</si>
  <si>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</si>
  <si>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</si>
  <si>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</si>
  <si>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</si>
  <si>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</si>
  <si>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</si>
  <si>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</si>
  <si>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</si>
  <si>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</si>
  <si>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</si>
  <si>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</si>
  <si>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</si>
  <si>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</si>
  <si>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</si>
  <si>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</si>
  <si>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</si>
  <si>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</si>
  <si>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</si>
  <si>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</si>
  <si>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</si>
  <si>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</si>
  <si>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</si>
  <si>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</si>
  <si>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</si>
  <si>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</si>
  <si>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</si>
  <si>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</si>
  <si>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</si>
  <si>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</si>
  <si>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</si>
  <si>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</si>
  <si>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</si>
  <si>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</si>
  <si>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</si>
  <si>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</si>
  <si>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</si>
  <si>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</si>
  <si>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</si>
  <si>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</si>
  <si>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</si>
  <si>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</si>
  <si>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</si>
  <si>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</si>
  <si>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</si>
  <si>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</si>
  <si>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</si>
  <si>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</si>
  <si>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</si>
  <si>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</si>
  <si>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</si>
  <si>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</si>
  <si>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</si>
  <si>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</si>
  <si>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</si>
  <si>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</si>
  <si>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</si>
  <si>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</si>
  <si>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</si>
  <si>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</si>
  <si>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</si>
  <si>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</si>
  <si>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</si>
  <si>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</si>
  <si>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</si>
  <si>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</si>
  <si>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</si>
  <si>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</si>
  <si>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</si>
  <si>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</si>
  <si>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</si>
  <si>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</si>
  <si>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</si>
  <si>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</si>
  <si>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</si>
  <si>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</si>
  <si>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</si>
  <si>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</si>
  <si>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</si>
  <si>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</si>
  <si>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</si>
  <si>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</si>
  <si>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</si>
  <si>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</si>
  <si>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</si>
  <si>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</si>
  <si>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</si>
  <si>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</si>
  <si>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</si>
  <si>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</si>
  <si>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</si>
  <si>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</si>
  <si>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</si>
  <si>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</si>
  <si>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</si>
  <si>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</si>
  <si>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</si>
  <si>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</si>
  <si>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</si>
  <si>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</si>
  <si>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</si>
  <si>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</si>
  <si>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</si>
  <si>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</si>
  <si>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</si>
  <si>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</si>
  <si>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</si>
  <si>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</si>
  <si>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</si>
  <si>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</si>
  <si>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</si>
  <si>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</si>
  <si>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</si>
  <si>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</si>
  <si>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</si>
  <si>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</si>
  <si>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</si>
  <si>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</si>
  <si>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</si>
  <si>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</si>
  <si>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</si>
  <si>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</si>
  <si>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</si>
  <si>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</si>
  <si>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</si>
  <si>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</si>
  <si>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</si>
  <si>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</si>
  <si>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</si>
  <si>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</si>
  <si>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</si>
  <si>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</si>
  <si>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</si>
  <si>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</si>
  <si>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</si>
  <si>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</si>
  <si>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</si>
  <si>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</si>
  <si>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</si>
  <si>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</si>
  <si>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</si>
  <si>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</si>
  <si>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</si>
  <si>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</si>
  <si>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</si>
  <si>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</si>
  <si>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</si>
  <si>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</si>
  <si>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</si>
  <si>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</si>
  <si>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</si>
  <si>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</si>
  <si>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</si>
  <si>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</si>
  <si>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</si>
  <si>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</si>
  <si>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</si>
  <si>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</si>
  <si>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</si>
  <si>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</si>
  <si>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</si>
  <si>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</si>
  <si>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</si>
  <si>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</si>
  <si>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</si>
  <si>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</si>
  <si>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</si>
  <si>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</si>
  <si>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</si>
  <si>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</si>
  <si>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</si>
  <si>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</si>
  <si>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</si>
  <si>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</si>
  <si>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</si>
  <si>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</si>
  <si>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</si>
  <si>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</si>
  <si>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</si>
  <si>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</si>
  <si>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</si>
  <si>
    <r>
      <rPr>
        <sz val="11"/>
        <color rgb="FF000000"/>
        <rFont val="Calibri"/>
      </rPr>
      <t xml:space="preserve">Set the following UI path to </t>
    </r>
    <r>
      <rPr>
        <b/>
        <sz val="11"/>
        <color rgb="FF000000"/>
        <rFont val="Calibri"/>
      </rPr>
      <t>Administrators, LOCAL SERVICE, NETWORK SERVICE</t>
    </r>
    <r>
      <rPr>
        <sz val="11"/>
        <color rgb="FF000000"/>
        <rFont val="Calibri"/>
      </rPr>
      <t xml:space="preserve">:
</t>
    </r>
    <r>
      <rPr>
        <sz val="11"/>
        <color rgb="FF006096"/>
        <rFont val="Roboto Condensed"/>
      </rPr>
      <t xml:space="preserve">Computer Configuration\Policies\Windows Settings\Security Settings\Local Policies\User Rights Assignment\Adjust memory quotas for a process
</t>
    </r>
  </si>
  <si>
    <t>Implemented</t>
  </si>
  <si>
    <t>Failed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</si>
</sst>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11" fillId="2" borderId="11" xfId="0" applyNumberFormat="1" applyFont="1" applyFill="1" applyBorder="1" applyAlignment="1" applyProtection="1">
      <alignment horizontal="center" vertical="center"/>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0" xfId="0" applyNumberFormat="1" applyFont="1" applyFill="1" applyProtection="1"/>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0" fontId="11" fillId="2"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3" fillId="3" borderId="0" xfId="0" applyNumberFormat="1" applyFont="1" applyFill="1" applyAlignment="1" applyProtection="1">
      <alignment horizontal="left" vertical="center"/>
    </xf>
    <xf numFmtId="0" fontId="1" fillId="4" borderId="11" xfId="0" applyNumberFormat="1" applyFont="1" applyFill="1" applyBorder="1" applyAlignment="1" applyProtection="1">
      <alignment horizontal="left" vertical="center"/>
    </xf>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1</c:v>
                </c:pt>
              </c:numCache>
            </c:numRef>
          </c:val>
          <c:extLst>
            <c:ext xmlns:c16="http://schemas.microsoft.com/office/drawing/2014/chart" uri="{C3380CC4-5D6E-409C-BE32-E72D297353CC}">
              <c16:uniqueId val="{00000000-0747-426A-A6FC-938B1947C1C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747-426A-A6FC-938B1947C1C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559</c:v>
                </c:pt>
              </c:numCache>
            </c:numRef>
          </c:val>
          <c:extLst>
            <c:ext xmlns:c16="http://schemas.microsoft.com/office/drawing/2014/chart" uri="{C3380CC4-5D6E-409C-BE32-E72D297353CC}">
              <c16:uniqueId val="{00000002-0747-426A-A6FC-938B1947C1C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1</c:v>
                </c:pt>
                <c:pt idx="1">
                  <c:v>0</c:v>
                </c:pt>
              </c:numCache>
            </c:numRef>
          </c:val>
          <c:extLst>
            <c:ext xmlns:c16="http://schemas.microsoft.com/office/drawing/2014/chart" uri="{C3380CC4-5D6E-409C-BE32-E72D297353CC}">
              <c16:uniqueId val="{00000000-D64E-4DBF-B8CC-4ABE35826A2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64E-4DBF-B8CC-4ABE35826A2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437</c:v>
                </c:pt>
                <c:pt idx="1">
                  <c:v>122</c:v>
                </c:pt>
              </c:numCache>
            </c:numRef>
          </c:val>
          <c:extLst>
            <c:ext xmlns:c16="http://schemas.microsoft.com/office/drawing/2014/chart" uri="{C3380CC4-5D6E-409C-BE32-E72D297353CC}">
              <c16:uniqueId val="{00000002-D64E-4DBF-B8CC-4ABE35826A2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0-C855-472E-8574-5994A164711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855-472E-8574-5994A164711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559</c:v>
                </c:pt>
              </c:numCache>
            </c:numRef>
          </c:val>
          <c:extLst>
            <c:ext xmlns:c16="http://schemas.microsoft.com/office/drawing/2014/chart" uri="{C3380CC4-5D6E-409C-BE32-E72D297353CC}">
              <c16:uniqueId val="{00000002-C855-472E-8574-5994A164711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1</c:v>
                </c:pt>
                <c:pt idx="1">
                  <c:v>0</c:v>
                </c:pt>
              </c:numCache>
            </c:numRef>
          </c:val>
          <c:extLst>
            <c:ext xmlns:c16="http://schemas.microsoft.com/office/drawing/2014/chart" uri="{C3380CC4-5D6E-409C-BE32-E72D297353CC}">
              <c16:uniqueId val="{00000000-481D-47AE-B77E-1C0ED5C9CC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81D-47AE-B77E-1C0ED5C9CC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557</c:v>
                </c:pt>
                <c:pt idx="1">
                  <c:v>2</c:v>
                </c:pt>
              </c:numCache>
            </c:numRef>
          </c:val>
          <c:extLst>
            <c:ext xmlns:c16="http://schemas.microsoft.com/office/drawing/2014/chart" uri="{C3380CC4-5D6E-409C-BE32-E72D297353CC}">
              <c16:uniqueId val="{00000002-481D-47AE-B77E-1C0ED5C9CC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0-93EB-4842-B6A3-02B58926704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3EB-4842-B6A3-02B58926704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559</c:v>
                </c:pt>
              </c:numCache>
            </c:numRef>
          </c:val>
          <c:extLst>
            <c:ext xmlns:c16="http://schemas.microsoft.com/office/drawing/2014/chart" uri="{C3380CC4-5D6E-409C-BE32-E72D297353CC}">
              <c16:uniqueId val="{00000002-93EB-4842-B6A3-02B5892670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0-C1A7-4F4B-8120-343FA679868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1A7-4F4B-8120-343FA679868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559</c:v>
                </c:pt>
              </c:numCache>
            </c:numRef>
          </c:val>
          <c:extLst>
            <c:ext xmlns:c16="http://schemas.microsoft.com/office/drawing/2014/chart" uri="{C3380CC4-5D6E-409C-BE32-E72D297353CC}">
              <c16:uniqueId val="{00000002-C1A7-4F4B-8120-343FA679868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44B-4CAC-80A4-AB671E3E0D4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44B-4CAC-80A4-AB671E3E0D4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44B-4CAC-80A4-AB671E3E0D4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44B-4CAC-80A4-AB671E3E0D4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199-4015-A59B-B19E21A741B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gdcw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wnxk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dozlz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nucc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535r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jxk1f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kg0gm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z4yhxe">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1">
  <autoFilter ref="A1:Q561" xr:uid="{00000000-0009-0000-0100-000001000000}">
    <filterColumn colId="4">
      <filters>
        <filter val="Level 1"/>
      </filters>
    </filterColumn>
  </autoFilter>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629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0"/>
  <sheetViews>
    <sheetView showGridLines="0" workbookViewId="0">
      <pane ySplit="3" topLeftCell="A45"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3702</v>
      </c>
    </row>
    <row r="3" spans="2:3" ht="15" customHeight="1" x14ac:dyDescent="0.35"/>
    <row r="4" spans="2:3" ht="58" x14ac:dyDescent="0.35">
      <c r="B4" s="20" t="s">
        <v>3703</v>
      </c>
      <c r="C4" s="21" t="s">
        <v>3704</v>
      </c>
    </row>
    <row r="5" spans="2:3" x14ac:dyDescent="0.35">
      <c r="C5" s="21" t="s">
        <v>3705</v>
      </c>
    </row>
    <row r="6" spans="2:3" x14ac:dyDescent="0.35">
      <c r="C6" s="18" t="s">
        <v>3706</v>
      </c>
    </row>
    <row r="7" spans="2:3" ht="10" customHeight="1" x14ac:dyDescent="0.35"/>
    <row r="8" spans="2:3" ht="232" x14ac:dyDescent="0.35">
      <c r="B8" s="22" t="s">
        <v>3707</v>
      </c>
      <c r="C8" s="21" t="s">
        <v>3708</v>
      </c>
    </row>
    <row r="9" spans="2:3" ht="10" customHeight="1" x14ac:dyDescent="0.35"/>
    <row r="10" spans="2:3" ht="35" customHeight="1" x14ac:dyDescent="0.35">
      <c r="B10" s="22" t="s">
        <v>3709</v>
      </c>
      <c r="C10" s="21" t="s">
        <v>3710</v>
      </c>
    </row>
    <row r="11" spans="2:3" ht="75" customHeight="1" x14ac:dyDescent="0.35">
      <c r="B11" s="18" t="s">
        <v>25</v>
      </c>
      <c r="C11" s="21" t="s">
        <v>3711</v>
      </c>
    </row>
    <row r="12" spans="2:3" ht="47" customHeight="1" x14ac:dyDescent="0.35">
      <c r="B12" s="18" t="s">
        <v>25</v>
      </c>
      <c r="C12" s="21" t="s">
        <v>3712</v>
      </c>
    </row>
    <row r="13" spans="2:3" ht="35" customHeight="1" x14ac:dyDescent="0.35">
      <c r="B13" s="18" t="s">
        <v>25</v>
      </c>
      <c r="C13" s="21" t="s">
        <v>3713</v>
      </c>
    </row>
    <row r="14" spans="2:3" ht="32" customHeight="1" x14ac:dyDescent="0.35">
      <c r="B14" s="18" t="s">
        <v>25</v>
      </c>
      <c r="C14" s="21" t="s">
        <v>3714</v>
      </c>
    </row>
    <row r="15" spans="2:3" ht="30" customHeight="1" x14ac:dyDescent="0.35">
      <c r="B15" s="18" t="s">
        <v>25</v>
      </c>
      <c r="C15" s="21" t="s">
        <v>3715</v>
      </c>
    </row>
    <row r="16" spans="2:3" ht="10" customHeight="1" x14ac:dyDescent="0.35"/>
    <row r="17" spans="1:3" ht="145" customHeight="1" x14ac:dyDescent="0.35">
      <c r="B17" s="22" t="s">
        <v>3716</v>
      </c>
      <c r="C17" s="21" t="s">
        <v>3717</v>
      </c>
    </row>
    <row r="18" spans="1:3" ht="10" customHeight="1" x14ac:dyDescent="0.35"/>
    <row r="19" spans="1:3" ht="3" customHeight="1" x14ac:dyDescent="0.35">
      <c r="B19" s="23"/>
      <c r="C19" s="23"/>
    </row>
    <row r="20" spans="1:3" ht="12" customHeight="1" x14ac:dyDescent="0.35"/>
    <row r="21" spans="1:3" ht="35" customHeight="1" x14ac:dyDescent="0.35">
      <c r="A21" s="25"/>
      <c r="B21" s="26" t="s">
        <v>3718</v>
      </c>
      <c r="C21" s="27" t="s">
        <v>3719</v>
      </c>
    </row>
    <row r="22" spans="1:3" ht="18" customHeight="1" x14ac:dyDescent="0.35">
      <c r="A22" s="25"/>
      <c r="B22" s="25" t="s">
        <v>25</v>
      </c>
      <c r="C22" s="27" t="s">
        <v>3720</v>
      </c>
    </row>
    <row r="23" spans="1:3" ht="18" customHeight="1" x14ac:dyDescent="0.35">
      <c r="A23" s="25"/>
      <c r="B23" s="25" t="s">
        <v>25</v>
      </c>
      <c r="C23" s="27" t="s">
        <v>3721</v>
      </c>
    </row>
    <row r="24" spans="1:3" ht="18" customHeight="1" x14ac:dyDescent="0.35">
      <c r="A24" s="25"/>
      <c r="B24" s="25" t="s">
        <v>25</v>
      </c>
      <c r="C24" s="27" t="s">
        <v>3722</v>
      </c>
    </row>
    <row r="25" spans="1:3" ht="18" customHeight="1" x14ac:dyDescent="0.35">
      <c r="A25" s="25"/>
      <c r="B25" s="25" t="s">
        <v>25</v>
      </c>
      <c r="C25" s="27" t="s">
        <v>3723</v>
      </c>
    </row>
    <row r="26" spans="1:3" ht="18" customHeight="1" x14ac:dyDescent="0.35">
      <c r="A26" s="25"/>
      <c r="B26" s="25" t="s">
        <v>25</v>
      </c>
      <c r="C26" s="27" t="s">
        <v>3724</v>
      </c>
    </row>
    <row r="27" spans="1:3" ht="18" customHeight="1" x14ac:dyDescent="0.35">
      <c r="A27" s="25"/>
      <c r="B27" s="25" t="s">
        <v>25</v>
      </c>
      <c r="C27" s="27" t="s">
        <v>3725</v>
      </c>
    </row>
    <row r="28" spans="1:3" ht="18" customHeight="1" x14ac:dyDescent="0.35">
      <c r="A28" s="25"/>
      <c r="B28" s="25" t="s">
        <v>25</v>
      </c>
      <c r="C28" s="27" t="s">
        <v>3726</v>
      </c>
    </row>
    <row r="29" spans="1:3" ht="18" customHeight="1" x14ac:dyDescent="0.35">
      <c r="A29" s="25"/>
      <c r="B29" s="25" t="s">
        <v>25</v>
      </c>
      <c r="C29" s="27" t="s">
        <v>3727</v>
      </c>
    </row>
    <row r="30" spans="1:3" ht="44" customHeight="1" x14ac:dyDescent="0.35">
      <c r="A30" s="25"/>
      <c r="B30" s="25" t="s">
        <v>25</v>
      </c>
      <c r="C30" s="28" t="s">
        <v>3728</v>
      </c>
    </row>
    <row r="31" spans="1:3" ht="10" customHeight="1" x14ac:dyDescent="0.35"/>
    <row r="32" spans="1:3" ht="3" customHeight="1" x14ac:dyDescent="0.35">
      <c r="B32" s="23"/>
      <c r="C32" s="23"/>
    </row>
    <row r="33" spans="2:3" ht="12" customHeight="1" x14ac:dyDescent="0.35"/>
    <row r="34" spans="2:3" ht="24" customHeight="1" x14ac:dyDescent="0.35">
      <c r="B34" s="29" t="s">
        <v>3729</v>
      </c>
      <c r="C34" s="30" t="s">
        <v>3730</v>
      </c>
    </row>
    <row r="35" spans="2:3" ht="18.5" x14ac:dyDescent="0.35">
      <c r="B35" s="29" t="s">
        <v>3731</v>
      </c>
      <c r="C35" s="31" t="s">
        <v>3732</v>
      </c>
    </row>
    <row r="36" spans="2:3" ht="27" customHeight="1" x14ac:dyDescent="0.35">
      <c r="B36" s="32" t="s">
        <v>3733</v>
      </c>
      <c r="C36" s="24" t="s">
        <v>3734</v>
      </c>
    </row>
    <row r="37" spans="2:3" x14ac:dyDescent="0.35">
      <c r="B37" s="29" t="s">
        <v>3735</v>
      </c>
      <c r="C37" s="33" t="s">
        <v>3736</v>
      </c>
    </row>
    <row r="38" spans="2:3" x14ac:dyDescent="0.35">
      <c r="B38" s="29" t="s">
        <v>3737</v>
      </c>
      <c r="C38" s="33" t="s">
        <v>3738</v>
      </c>
    </row>
    <row r="39" spans="2:3" ht="10" customHeight="1" x14ac:dyDescent="0.35"/>
    <row r="40" spans="2:3" ht="232" x14ac:dyDescent="0.35">
      <c r="B40" s="29" t="s">
        <v>3739</v>
      </c>
      <c r="C40" s="34" t="s">
        <v>3740</v>
      </c>
    </row>
    <row r="42" spans="2:3" ht="72.5" x14ac:dyDescent="0.35">
      <c r="B42" s="29" t="s">
        <v>3741</v>
      </c>
      <c r="C42" s="21" t="s">
        <v>3742</v>
      </c>
    </row>
    <row r="43" spans="2:3" ht="10" customHeight="1" x14ac:dyDescent="0.35"/>
    <row r="44" spans="2:3" x14ac:dyDescent="0.35">
      <c r="B44" s="29" t="s">
        <v>3743</v>
      </c>
      <c r="C44" s="35" t="s">
        <v>3744</v>
      </c>
    </row>
    <row r="45" spans="2:3" ht="116" x14ac:dyDescent="0.35">
      <c r="C45" s="21" t="s">
        <v>3745</v>
      </c>
    </row>
    <row r="47" spans="2:3" x14ac:dyDescent="0.35">
      <c r="C47" s="35" t="s">
        <v>3746</v>
      </c>
    </row>
    <row r="48" spans="2:3" x14ac:dyDescent="0.35">
      <c r="C48" s="21" t="s">
        <v>3747</v>
      </c>
    </row>
    <row r="50" spans="2:3" x14ac:dyDescent="0.35">
      <c r="C50" s="35" t="s">
        <v>3748</v>
      </c>
    </row>
    <row r="51" spans="2:3" ht="159.5" x14ac:dyDescent="0.35">
      <c r="C51" s="21" t="s">
        <v>3749</v>
      </c>
    </row>
    <row r="53" spans="2:3" x14ac:dyDescent="0.35">
      <c r="C53" s="35" t="s">
        <v>3750</v>
      </c>
    </row>
    <row r="54" spans="2:3" x14ac:dyDescent="0.35">
      <c r="C54" s="21" t="s">
        <v>3751</v>
      </c>
    </row>
    <row r="56" spans="2:3" x14ac:dyDescent="0.35">
      <c r="C56" s="35" t="s">
        <v>3752</v>
      </c>
    </row>
    <row r="57" spans="2:3" ht="29" x14ac:dyDescent="0.35">
      <c r="C57" s="21" t="s">
        <v>3753</v>
      </c>
    </row>
    <row r="58" spans="2:3" ht="10" customHeight="1" x14ac:dyDescent="0.35"/>
    <row r="59" spans="2:3" ht="3" customHeight="1" x14ac:dyDescent="0.35">
      <c r="B59" s="23"/>
      <c r="C59" s="23"/>
    </row>
    <row r="60" spans="2:3" ht="12" customHeight="1" x14ac:dyDescent="0.35"/>
    <row r="61" spans="2:3" ht="130.5" x14ac:dyDescent="0.35">
      <c r="B61" s="20" t="s">
        <v>3754</v>
      </c>
      <c r="C61" s="21" t="s">
        <v>3755</v>
      </c>
    </row>
    <row r="62" spans="2:3" ht="6" customHeight="1" x14ac:dyDescent="0.35"/>
    <row r="63" spans="2:3" ht="217.5" x14ac:dyDescent="0.35">
      <c r="C63" s="21" t="s">
        <v>3756</v>
      </c>
    </row>
    <row r="64" spans="2:3" ht="6" customHeight="1" x14ac:dyDescent="0.35"/>
    <row r="65" spans="2:3" ht="43.5" x14ac:dyDescent="0.35">
      <c r="C65" s="21" t="s">
        <v>3757</v>
      </c>
    </row>
    <row r="66" spans="2:3" ht="10" customHeight="1" x14ac:dyDescent="0.35"/>
    <row r="67" spans="2:3" ht="3" customHeight="1" x14ac:dyDescent="0.35">
      <c r="B67" s="23"/>
      <c r="C67" s="23"/>
    </row>
    <row r="68" spans="2:3" ht="12" customHeight="1" x14ac:dyDescent="0.35"/>
    <row r="69" spans="2:3" ht="145" x14ac:dyDescent="0.35">
      <c r="B69" s="20" t="s">
        <v>3758</v>
      </c>
      <c r="C69" s="21" t="s">
        <v>3759</v>
      </c>
    </row>
    <row r="70" spans="2:3" ht="6" customHeight="1" x14ac:dyDescent="0.35"/>
    <row r="71" spans="2:3" ht="203" x14ac:dyDescent="0.35">
      <c r="C71" s="21" t="s">
        <v>3760</v>
      </c>
    </row>
    <row r="72" spans="2:3" ht="6" customHeight="1" x14ac:dyDescent="0.35"/>
    <row r="73" spans="2:3" ht="43.5" x14ac:dyDescent="0.35">
      <c r="C73" s="21" t="s">
        <v>3761</v>
      </c>
    </row>
    <row r="74" spans="2:3" ht="10" customHeight="1" x14ac:dyDescent="0.35"/>
    <row r="75" spans="2:3" ht="3" customHeight="1" x14ac:dyDescent="0.35">
      <c r="B75" s="23"/>
      <c r="C75" s="23"/>
    </row>
    <row r="76" spans="2:3" ht="12" customHeight="1" x14ac:dyDescent="0.35"/>
    <row r="77" spans="2:3" ht="101.5" x14ac:dyDescent="0.35">
      <c r="B77" s="20" t="s">
        <v>3762</v>
      </c>
      <c r="C77" s="21" t="s">
        <v>3763</v>
      </c>
    </row>
    <row r="78" spans="2:3" ht="6" customHeight="1" x14ac:dyDescent="0.35"/>
    <row r="79" spans="2:3" ht="145" x14ac:dyDescent="0.35">
      <c r="C79" s="21" t="s">
        <v>3764</v>
      </c>
    </row>
    <row r="80" spans="2:3" ht="6" customHeight="1" x14ac:dyDescent="0.35"/>
    <row r="81" spans="2:3" ht="43.5" x14ac:dyDescent="0.35">
      <c r="C81" s="21" t="s">
        <v>3765</v>
      </c>
    </row>
    <row r="82" spans="2:3" ht="10" customHeight="1" x14ac:dyDescent="0.35"/>
    <row r="83" spans="2:3" ht="3" customHeight="1" x14ac:dyDescent="0.35">
      <c r="B83" s="23"/>
      <c r="C83" s="23"/>
    </row>
    <row r="84" spans="2:3" ht="12" customHeight="1" x14ac:dyDescent="0.35"/>
    <row r="85" spans="2:3" ht="26" customHeight="1" x14ac:dyDescent="0.35">
      <c r="B85" s="36" t="s">
        <v>3766</v>
      </c>
    </row>
    <row r="86" spans="2:3" ht="8" customHeight="1" x14ac:dyDescent="0.35"/>
    <row r="87" spans="2:3" ht="20" customHeight="1" x14ac:dyDescent="0.35">
      <c r="B87" s="29" t="s">
        <v>3767</v>
      </c>
      <c r="C87" s="37" t="s">
        <v>3768</v>
      </c>
    </row>
    <row r="88" spans="2:3" ht="116" x14ac:dyDescent="0.35">
      <c r="C88" s="21" t="s">
        <v>3769</v>
      </c>
    </row>
    <row r="89" spans="2:3" ht="10" customHeight="1" x14ac:dyDescent="0.35"/>
    <row r="90" spans="2:3" ht="20" customHeight="1" x14ac:dyDescent="0.35">
      <c r="B90" s="29" t="s">
        <v>3770</v>
      </c>
      <c r="C90" s="37" t="s">
        <v>3771</v>
      </c>
    </row>
    <row r="91" spans="2:3" ht="116" x14ac:dyDescent="0.35">
      <c r="C91" s="21" t="s">
        <v>3772</v>
      </c>
    </row>
    <row r="92" spans="2:3" ht="10" customHeight="1" x14ac:dyDescent="0.35"/>
    <row r="93" spans="2:3" ht="20" customHeight="1" x14ac:dyDescent="0.35">
      <c r="B93" s="29" t="s">
        <v>3773</v>
      </c>
      <c r="C93" s="37" t="s">
        <v>3774</v>
      </c>
    </row>
    <row r="94" spans="2:3" ht="130.5" x14ac:dyDescent="0.35">
      <c r="C94" s="21" t="s">
        <v>3775</v>
      </c>
    </row>
    <row r="95" spans="2:3" ht="10" customHeight="1" x14ac:dyDescent="0.35"/>
    <row r="96" spans="2:3" ht="20" customHeight="1" x14ac:dyDescent="0.35">
      <c r="B96" s="29" t="s">
        <v>3776</v>
      </c>
      <c r="C96" s="37" t="s">
        <v>3777</v>
      </c>
    </row>
    <row r="97" spans="2:3" ht="130.5" x14ac:dyDescent="0.35">
      <c r="C97" s="21" t="s">
        <v>3778</v>
      </c>
    </row>
    <row r="98" spans="2:3" ht="10" customHeight="1" x14ac:dyDescent="0.35"/>
    <row r="99" spans="2:3" ht="20" customHeight="1" x14ac:dyDescent="0.35">
      <c r="B99" s="29" t="s">
        <v>3779</v>
      </c>
      <c r="C99" s="37" t="s">
        <v>3780</v>
      </c>
    </row>
    <row r="100" spans="2:3" ht="116" x14ac:dyDescent="0.35">
      <c r="C100" s="21" t="s">
        <v>3781</v>
      </c>
    </row>
    <row r="101" spans="2:3" ht="10" customHeight="1" x14ac:dyDescent="0.35"/>
    <row r="102" spans="2:3" ht="20" customHeight="1" x14ac:dyDescent="0.35">
      <c r="B102" s="29" t="s">
        <v>3782</v>
      </c>
      <c r="C102" s="37" t="s">
        <v>3783</v>
      </c>
    </row>
    <row r="103" spans="2:3" ht="116" x14ac:dyDescent="0.35">
      <c r="C103" s="21" t="s">
        <v>3784</v>
      </c>
    </row>
    <row r="104" spans="2:3" ht="10" customHeight="1" x14ac:dyDescent="0.35"/>
    <row r="105" spans="2:3" ht="20" customHeight="1" x14ac:dyDescent="0.35">
      <c r="B105" s="29" t="s">
        <v>3785</v>
      </c>
      <c r="C105" s="37" t="s">
        <v>3786</v>
      </c>
    </row>
    <row r="106" spans="2:3" ht="203" x14ac:dyDescent="0.35">
      <c r="C106" s="21" t="s">
        <v>3787</v>
      </c>
    </row>
    <row r="107" spans="2:3" ht="10" customHeight="1" x14ac:dyDescent="0.35"/>
    <row r="110" spans="2:3" ht="32" customHeight="1" x14ac:dyDescent="0.35">
      <c r="B110" s="265" t="s">
        <v>3701</v>
      </c>
      <c r="C110" s="265"/>
    </row>
  </sheetData>
  <sheetProtection password="90EA" sheet="1"/>
  <mergeCells count="1">
    <mergeCell ref="B110:C11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6462</v>
      </c>
      <c r="B1" s="230" t="s">
        <v>1</v>
      </c>
      <c r="C1" s="230" t="s">
        <v>3948</v>
      </c>
      <c r="D1" s="230" t="s">
        <v>3949</v>
      </c>
      <c r="E1" s="230" t="s">
        <v>3954</v>
      </c>
      <c r="F1" s="230" t="s">
        <v>3955</v>
      </c>
      <c r="G1" s="230" t="s">
        <v>3956</v>
      </c>
      <c r="H1" s="230" t="s">
        <v>3957</v>
      </c>
      <c r="I1" s="230" t="s">
        <v>3958</v>
      </c>
      <c r="J1" s="230" t="s">
        <v>3959</v>
      </c>
      <c r="K1" s="230" t="s">
        <v>3960</v>
      </c>
      <c r="L1" s="230" t="s">
        <v>3961</v>
      </c>
      <c r="M1" s="230" t="s">
        <v>3962</v>
      </c>
      <c r="N1" s="230" t="s">
        <v>3963</v>
      </c>
      <c r="O1" s="230" t="s">
        <v>3964</v>
      </c>
      <c r="P1" s="230" t="s">
        <v>3965</v>
      </c>
      <c r="Q1" s="230" t="s">
        <v>3966</v>
      </c>
      <c r="R1" s="230" t="s">
        <v>3967</v>
      </c>
      <c r="S1" s="230" t="s">
        <v>3968</v>
      </c>
      <c r="T1" s="230" t="s">
        <v>3969</v>
      </c>
      <c r="U1" s="230" t="s">
        <v>3970</v>
      </c>
      <c r="V1" s="230" t="s">
        <v>3971</v>
      </c>
      <c r="W1" s="230" t="s">
        <v>3972</v>
      </c>
      <c r="X1" s="230" t="s">
        <v>3973</v>
      </c>
      <c r="Y1" s="230" t="s">
        <v>3974</v>
      </c>
      <c r="Z1" s="230" t="s">
        <v>3975</v>
      </c>
      <c r="AA1" s="230" t="s">
        <v>3976</v>
      </c>
      <c r="AB1" s="230" t="s">
        <v>3977</v>
      </c>
      <c r="AC1" s="230" t="s">
        <v>3978</v>
      </c>
      <c r="AD1" s="230" t="s">
        <v>3979</v>
      </c>
      <c r="AE1" s="230" t="s">
        <v>3980</v>
      </c>
      <c r="AF1" s="230" t="s">
        <v>3981</v>
      </c>
      <c r="AG1" s="230" t="s">
        <v>3982</v>
      </c>
      <c r="AH1" s="230" t="s">
        <v>3983</v>
      </c>
      <c r="AI1" s="230" t="s">
        <v>3984</v>
      </c>
      <c r="AJ1" s="230" t="s">
        <v>3985</v>
      </c>
      <c r="AK1" s="230" t="s">
        <v>3986</v>
      </c>
      <c r="AL1" s="230" t="s">
        <v>3987</v>
      </c>
      <c r="AM1" s="230" t="s">
        <v>3988</v>
      </c>
      <c r="AN1" s="230" t="s">
        <v>3989</v>
      </c>
      <c r="AO1" s="230" t="s">
        <v>3990</v>
      </c>
      <c r="AP1" s="230" t="s">
        <v>3991</v>
      </c>
      <c r="AQ1" s="230" t="s">
        <v>3992</v>
      </c>
      <c r="AR1" s="230" t="s">
        <v>3993</v>
      </c>
      <c r="AS1" s="231" t="s">
        <v>3994</v>
      </c>
    </row>
    <row r="2" spans="1:45" ht="60" customHeight="1" outlineLevel="1" x14ac:dyDescent="0.35">
      <c r="A2" s="223" t="s">
        <v>6463</v>
      </c>
      <c r="B2" s="210" t="s">
        <v>6464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6463</v>
      </c>
      <c r="B3" s="211" t="s">
        <v>6465</v>
      </c>
      <c r="C3" s="212" t="s">
        <v>6466</v>
      </c>
      <c r="D3" s="214" t="s">
        <v>6467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6463</v>
      </c>
      <c r="B4" s="211" t="s">
        <v>6468</v>
      </c>
      <c r="C4" s="212" t="s">
        <v>6469</v>
      </c>
      <c r="D4" s="214" t="s">
        <v>6470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6463</v>
      </c>
      <c r="B5" s="211" t="s">
        <v>6471</v>
      </c>
      <c r="C5" s="212" t="s">
        <v>6472</v>
      </c>
      <c r="D5" s="214" t="s">
        <v>6473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6463</v>
      </c>
      <c r="B6" s="211" t="s">
        <v>6474</v>
      </c>
      <c r="C6" s="212" t="s">
        <v>6475</v>
      </c>
      <c r="D6" s="214" t="s">
        <v>6476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6463</v>
      </c>
      <c r="B7" s="211" t="s">
        <v>6477</v>
      </c>
      <c r="C7" s="212" t="s">
        <v>6478</v>
      </c>
      <c r="D7" s="214" t="s">
        <v>6479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6463</v>
      </c>
      <c r="B8" s="211" t="s">
        <v>6480</v>
      </c>
      <c r="C8" s="212" t="s">
        <v>6481</v>
      </c>
      <c r="D8" s="214" t="s">
        <v>6482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6463</v>
      </c>
      <c r="B9" s="211" t="s">
        <v>6483</v>
      </c>
      <c r="C9" s="212" t="s">
        <v>6484</v>
      </c>
      <c r="D9" s="214" t="s">
        <v>6485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6463</v>
      </c>
      <c r="B10" s="211" t="s">
        <v>6486</v>
      </c>
      <c r="C10" s="212" t="s">
        <v>6487</v>
      </c>
      <c r="D10" s="214" t="s">
        <v>6488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6463</v>
      </c>
      <c r="B11" s="211" t="s">
        <v>6489</v>
      </c>
      <c r="C11" s="212" t="s">
        <v>6490</v>
      </c>
      <c r="D11" s="214" t="s">
        <v>6491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6463</v>
      </c>
      <c r="B12" s="211" t="s">
        <v>6492</v>
      </c>
      <c r="C12" s="212" t="s">
        <v>6493</v>
      </c>
      <c r="D12" s="214" t="s">
        <v>6494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6463</v>
      </c>
      <c r="B13" s="211" t="s">
        <v>6495</v>
      </c>
      <c r="C13" s="212" t="s">
        <v>6496</v>
      </c>
      <c r="D13" s="214" t="s">
        <v>6497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6463</v>
      </c>
      <c r="B14" s="211" t="s">
        <v>6498</v>
      </c>
      <c r="C14" s="212" t="s">
        <v>6499</v>
      </c>
      <c r="D14" s="214" t="s">
        <v>6500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6463</v>
      </c>
      <c r="B15" s="211" t="s">
        <v>6501</v>
      </c>
      <c r="C15" s="212" t="s">
        <v>6502</v>
      </c>
      <c r="D15" s="214" t="s">
        <v>6503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6463</v>
      </c>
      <c r="B16" s="211" t="s">
        <v>6504</v>
      </c>
      <c r="C16" s="212" t="s">
        <v>6505</v>
      </c>
      <c r="D16" s="214" t="s">
        <v>6506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6463</v>
      </c>
      <c r="B17" s="211" t="s">
        <v>6507</v>
      </c>
      <c r="C17" s="212" t="s">
        <v>6508</v>
      </c>
      <c r="D17" s="214" t="s">
        <v>6509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6463</v>
      </c>
      <c r="B18" s="211" t="s">
        <v>6510</v>
      </c>
      <c r="C18" s="212" t="s">
        <v>6511</v>
      </c>
      <c r="D18" s="214" t="s">
        <v>6512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6463</v>
      </c>
      <c r="B19" s="211" t="s">
        <v>6513</v>
      </c>
      <c r="C19" s="212" t="s">
        <v>6514</v>
      </c>
      <c r="D19" s="214" t="s">
        <v>6515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6463</v>
      </c>
      <c r="B20" s="211" t="s">
        <v>6516</v>
      </c>
      <c r="C20" s="212" t="s">
        <v>6517</v>
      </c>
      <c r="D20" s="214" t="s">
        <v>6518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6463</v>
      </c>
      <c r="B21" s="211" t="s">
        <v>6519</v>
      </c>
      <c r="C21" s="212" t="s">
        <v>6520</v>
      </c>
      <c r="D21" s="214" t="s">
        <v>6521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6463</v>
      </c>
      <c r="B22" s="211" t="s">
        <v>6522</v>
      </c>
      <c r="C22" s="212" t="s">
        <v>6523</v>
      </c>
      <c r="D22" s="214" t="s">
        <v>6524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6463</v>
      </c>
      <c r="B23" s="211" t="s">
        <v>6525</v>
      </c>
      <c r="C23" s="212" t="s">
        <v>6526</v>
      </c>
      <c r="D23" s="214" t="s">
        <v>6527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6463</v>
      </c>
      <c r="B24" s="211" t="s">
        <v>6528</v>
      </c>
      <c r="C24" s="212" t="s">
        <v>6529</v>
      </c>
      <c r="D24" s="214" t="s">
        <v>6530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6463</v>
      </c>
      <c r="B25" s="211" t="s">
        <v>6531</v>
      </c>
      <c r="C25" s="212" t="s">
        <v>6532</v>
      </c>
      <c r="D25" s="214" t="s">
        <v>6533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6463</v>
      </c>
      <c r="B26" s="211" t="s">
        <v>6534</v>
      </c>
      <c r="C26" s="212" t="s">
        <v>6535</v>
      </c>
      <c r="D26" s="214" t="s">
        <v>6536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6463</v>
      </c>
      <c r="B27" s="211" t="s">
        <v>6537</v>
      </c>
      <c r="C27" s="212" t="s">
        <v>6538</v>
      </c>
      <c r="D27" s="214" t="s">
        <v>6539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6463</v>
      </c>
      <c r="B28" s="211" t="s">
        <v>6540</v>
      </c>
      <c r="C28" s="212" t="s">
        <v>6541</v>
      </c>
      <c r="D28" s="214" t="s">
        <v>6542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6463</v>
      </c>
      <c r="B29" s="211" t="s">
        <v>6543</v>
      </c>
      <c r="C29" s="212" t="s">
        <v>6544</v>
      </c>
      <c r="D29" s="214" t="s">
        <v>6545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6463</v>
      </c>
      <c r="B30" s="211" t="s">
        <v>6546</v>
      </c>
      <c r="C30" s="212" t="s">
        <v>6547</v>
      </c>
      <c r="D30" s="214" t="s">
        <v>6548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6463</v>
      </c>
      <c r="B31" s="211" t="s">
        <v>6549</v>
      </c>
      <c r="C31" s="212" t="s">
        <v>6550</v>
      </c>
      <c r="D31" s="214" t="s">
        <v>6551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6463</v>
      </c>
      <c r="B32" s="211" t="s">
        <v>6552</v>
      </c>
      <c r="C32" s="212" t="s">
        <v>6553</v>
      </c>
      <c r="D32" s="214" t="s">
        <v>6554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6463</v>
      </c>
      <c r="B33" s="211" t="s">
        <v>6555</v>
      </c>
      <c r="C33" s="212" t="s">
        <v>6556</v>
      </c>
      <c r="D33" s="214" t="s">
        <v>6557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6463</v>
      </c>
      <c r="B34" s="211" t="s">
        <v>6558</v>
      </c>
      <c r="C34" s="212" t="s">
        <v>6559</v>
      </c>
      <c r="D34" s="214" t="s">
        <v>6560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6463</v>
      </c>
      <c r="B35" s="211" t="s">
        <v>6561</v>
      </c>
      <c r="C35" s="212" t="s">
        <v>6562</v>
      </c>
      <c r="D35" s="214" t="s">
        <v>6563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6463</v>
      </c>
      <c r="B36" s="211" t="s">
        <v>6564</v>
      </c>
      <c r="C36" s="212" t="s">
        <v>6565</v>
      </c>
      <c r="D36" s="214" t="s">
        <v>6566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6463</v>
      </c>
      <c r="B37" s="211" t="s">
        <v>6567</v>
      </c>
      <c r="C37" s="212" t="s">
        <v>6568</v>
      </c>
      <c r="D37" s="214" t="s">
        <v>6569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6463</v>
      </c>
      <c r="B38" s="211" t="s">
        <v>6570</v>
      </c>
      <c r="C38" s="212" t="s">
        <v>6571</v>
      </c>
      <c r="D38" s="214" t="s">
        <v>6572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6463</v>
      </c>
      <c r="B39" s="211" t="s">
        <v>6573</v>
      </c>
      <c r="C39" s="212" t="s">
        <v>6574</v>
      </c>
      <c r="D39" s="214" t="s">
        <v>6575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6576</v>
      </c>
      <c r="B40" s="210" t="s">
        <v>6577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6576</v>
      </c>
      <c r="B41" s="211" t="s">
        <v>6578</v>
      </c>
      <c r="C41" s="212" t="s">
        <v>6579</v>
      </c>
      <c r="D41" s="214" t="s">
        <v>6580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6576</v>
      </c>
      <c r="B42" s="211" t="s">
        <v>6581</v>
      </c>
      <c r="C42" s="212" t="s">
        <v>6582</v>
      </c>
      <c r="D42" s="214" t="s">
        <v>6583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6576</v>
      </c>
      <c r="B43" s="211" t="s">
        <v>6584</v>
      </c>
      <c r="C43" s="212" t="s">
        <v>6585</v>
      </c>
      <c r="D43" s="214" t="s">
        <v>6586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6576</v>
      </c>
      <c r="B44" s="211" t="s">
        <v>6587</v>
      </c>
      <c r="C44" s="212" t="s">
        <v>6588</v>
      </c>
      <c r="D44" s="214" t="s">
        <v>6589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6576</v>
      </c>
      <c r="B45" s="211" t="s">
        <v>6590</v>
      </c>
      <c r="C45" s="212" t="s">
        <v>6591</v>
      </c>
      <c r="D45" s="214" t="s">
        <v>6592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6576</v>
      </c>
      <c r="B46" s="211" t="s">
        <v>6593</v>
      </c>
      <c r="C46" s="212" t="s">
        <v>6594</v>
      </c>
      <c r="D46" s="214" t="s">
        <v>6595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6576</v>
      </c>
      <c r="B47" s="211" t="s">
        <v>6596</v>
      </c>
      <c r="C47" s="212" t="s">
        <v>6597</v>
      </c>
      <c r="D47" s="214" t="s">
        <v>6598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6576</v>
      </c>
      <c r="B48" s="211" t="s">
        <v>6599</v>
      </c>
      <c r="C48" s="212" t="s">
        <v>6600</v>
      </c>
      <c r="D48" s="214" t="s">
        <v>6601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6602</v>
      </c>
      <c r="B49" s="210" t="s">
        <v>6603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6602</v>
      </c>
      <c r="B50" s="211" t="s">
        <v>6604</v>
      </c>
      <c r="C50" s="212" t="s">
        <v>6605</v>
      </c>
      <c r="D50" s="214" t="s">
        <v>6606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6602</v>
      </c>
      <c r="B51" s="211" t="s">
        <v>6607</v>
      </c>
      <c r="C51" s="212" t="s">
        <v>6608</v>
      </c>
      <c r="D51" s="214" t="s">
        <v>6609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6602</v>
      </c>
      <c r="B52" s="211" t="s">
        <v>6610</v>
      </c>
      <c r="C52" s="212" t="s">
        <v>6611</v>
      </c>
      <c r="D52" s="214" t="s">
        <v>6612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6602</v>
      </c>
      <c r="B53" s="211" t="s">
        <v>6613</v>
      </c>
      <c r="C53" s="212" t="s">
        <v>6614</v>
      </c>
      <c r="D53" s="214" t="s">
        <v>6615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6602</v>
      </c>
      <c r="B54" s="211" t="s">
        <v>6616</v>
      </c>
      <c r="C54" s="212" t="s">
        <v>6617</v>
      </c>
      <c r="D54" s="214" t="s">
        <v>6618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6602</v>
      </c>
      <c r="B55" s="211" t="s">
        <v>6619</v>
      </c>
      <c r="C55" s="212" t="s">
        <v>6620</v>
      </c>
      <c r="D55" s="214" t="s">
        <v>6621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6602</v>
      </c>
      <c r="B56" s="211" t="s">
        <v>6622</v>
      </c>
      <c r="C56" s="212" t="s">
        <v>6623</v>
      </c>
      <c r="D56" s="214" t="s">
        <v>6624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6602</v>
      </c>
      <c r="B57" s="211" t="s">
        <v>6625</v>
      </c>
      <c r="C57" s="212" t="s">
        <v>6626</v>
      </c>
      <c r="D57" s="214" t="s">
        <v>6627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6602</v>
      </c>
      <c r="B58" s="211" t="s">
        <v>6628</v>
      </c>
      <c r="C58" s="212" t="s">
        <v>6629</v>
      </c>
      <c r="D58" s="214" t="s">
        <v>6630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6602</v>
      </c>
      <c r="B59" s="211" t="s">
        <v>6631</v>
      </c>
      <c r="C59" s="212" t="s">
        <v>6632</v>
      </c>
      <c r="D59" s="214" t="s">
        <v>6633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6602</v>
      </c>
      <c r="B60" s="211" t="s">
        <v>6634</v>
      </c>
      <c r="C60" s="212" t="s">
        <v>6635</v>
      </c>
      <c r="D60" s="214" t="s">
        <v>6636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6602</v>
      </c>
      <c r="B61" s="211" t="s">
        <v>6637</v>
      </c>
      <c r="C61" s="212" t="s">
        <v>6638</v>
      </c>
      <c r="D61" s="214" t="s">
        <v>6639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6602</v>
      </c>
      <c r="B62" s="211" t="s">
        <v>6640</v>
      </c>
      <c r="C62" s="212" t="s">
        <v>6641</v>
      </c>
      <c r="D62" s="214" t="s">
        <v>6642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6602</v>
      </c>
      <c r="B63" s="211" t="s">
        <v>6643</v>
      </c>
      <c r="C63" s="212" t="s">
        <v>6644</v>
      </c>
      <c r="D63" s="214" t="s">
        <v>6645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6646</v>
      </c>
      <c r="B64" s="210" t="s">
        <v>6647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6646</v>
      </c>
      <c r="B65" s="211" t="s">
        <v>6648</v>
      </c>
      <c r="C65" s="212" t="s">
        <v>6649</v>
      </c>
      <c r="D65" s="214" t="s">
        <v>6650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6646</v>
      </c>
      <c r="B66" s="211" t="s">
        <v>6651</v>
      </c>
      <c r="C66" s="212" t="s">
        <v>6652</v>
      </c>
      <c r="D66" s="214" t="s">
        <v>6653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6646</v>
      </c>
      <c r="B67" s="211" t="s">
        <v>6654</v>
      </c>
      <c r="C67" s="212" t="s">
        <v>6655</v>
      </c>
      <c r="D67" s="214" t="s">
        <v>6656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6646</v>
      </c>
      <c r="B68" s="211" t="s">
        <v>6657</v>
      </c>
      <c r="C68" s="212" t="s">
        <v>6658</v>
      </c>
      <c r="D68" s="214" t="s">
        <v>6659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6646</v>
      </c>
      <c r="B69" s="211" t="s">
        <v>6660</v>
      </c>
      <c r="C69" s="212" t="s">
        <v>6661</v>
      </c>
      <c r="D69" s="214" t="s">
        <v>6662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6646</v>
      </c>
      <c r="B70" s="211" t="s">
        <v>6663</v>
      </c>
      <c r="C70" s="212" t="s">
        <v>6664</v>
      </c>
      <c r="D70" s="214" t="s">
        <v>6665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6646</v>
      </c>
      <c r="B71" s="211" t="s">
        <v>6666</v>
      </c>
      <c r="C71" s="212" t="s">
        <v>6667</v>
      </c>
      <c r="D71" s="214" t="s">
        <v>6668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6646</v>
      </c>
      <c r="B72" s="211" t="s">
        <v>6669</v>
      </c>
      <c r="C72" s="212" t="s">
        <v>6670</v>
      </c>
      <c r="D72" s="214" t="s">
        <v>6671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6646</v>
      </c>
      <c r="B73" s="211" t="s">
        <v>6672</v>
      </c>
      <c r="C73" s="212" t="s">
        <v>6673</v>
      </c>
      <c r="D73" s="214" t="s">
        <v>6674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6646</v>
      </c>
      <c r="B74" s="211" t="s">
        <v>6675</v>
      </c>
      <c r="C74" s="212" t="s">
        <v>6676</v>
      </c>
      <c r="D74" s="214" t="s">
        <v>6677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6646</v>
      </c>
      <c r="B75" s="211" t="s">
        <v>6678</v>
      </c>
      <c r="C75" s="212" t="s">
        <v>6679</v>
      </c>
      <c r="D75" s="214" t="s">
        <v>6680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6646</v>
      </c>
      <c r="B76" s="211" t="s">
        <v>6681</v>
      </c>
      <c r="C76" s="212" t="s">
        <v>6682</v>
      </c>
      <c r="D76" s="214" t="s">
        <v>6683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6646</v>
      </c>
      <c r="B77" s="211" t="s">
        <v>6684</v>
      </c>
      <c r="C77" s="212" t="s">
        <v>6685</v>
      </c>
      <c r="D77" s="214" t="s">
        <v>6686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6646</v>
      </c>
      <c r="B78" s="211" t="s">
        <v>6687</v>
      </c>
      <c r="C78" s="212" t="s">
        <v>6688</v>
      </c>
      <c r="D78" s="214" t="s">
        <v>6689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6646</v>
      </c>
      <c r="B79" s="211" t="s">
        <v>6690</v>
      </c>
      <c r="C79" s="212" t="s">
        <v>6691</v>
      </c>
      <c r="D79" s="214" t="s">
        <v>6692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6646</v>
      </c>
      <c r="B80" s="211" t="s">
        <v>6693</v>
      </c>
      <c r="C80" s="212" t="s">
        <v>6694</v>
      </c>
      <c r="D80" s="214" t="s">
        <v>6695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6646</v>
      </c>
      <c r="B81" s="211" t="s">
        <v>6696</v>
      </c>
      <c r="C81" s="212" t="s">
        <v>6697</v>
      </c>
      <c r="D81" s="214" t="s">
        <v>6698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6646</v>
      </c>
      <c r="B82" s="211" t="s">
        <v>6699</v>
      </c>
      <c r="C82" s="212" t="s">
        <v>6700</v>
      </c>
      <c r="D82" s="214" t="s">
        <v>6701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6646</v>
      </c>
      <c r="B83" s="211" t="s">
        <v>6702</v>
      </c>
      <c r="C83" s="212" t="s">
        <v>6703</v>
      </c>
      <c r="D83" s="214" t="s">
        <v>6704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6646</v>
      </c>
      <c r="B84" s="211" t="s">
        <v>6705</v>
      </c>
      <c r="C84" s="212" t="s">
        <v>548</v>
      </c>
      <c r="D84" s="214" t="s">
        <v>6706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6646</v>
      </c>
      <c r="B85" s="211" t="s">
        <v>6707</v>
      </c>
      <c r="C85" s="212" t="s">
        <v>6708</v>
      </c>
      <c r="D85" s="214" t="s">
        <v>6709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6646</v>
      </c>
      <c r="B86" s="211" t="s">
        <v>6710</v>
      </c>
      <c r="C86" s="212" t="s">
        <v>6711</v>
      </c>
      <c r="D86" s="214" t="s">
        <v>6712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6646</v>
      </c>
      <c r="B87" s="211" t="s">
        <v>6713</v>
      </c>
      <c r="C87" s="212" t="s">
        <v>6714</v>
      </c>
      <c r="D87" s="214" t="s">
        <v>6715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6646</v>
      </c>
      <c r="B88" s="211" t="s">
        <v>6716</v>
      </c>
      <c r="C88" s="212" t="s">
        <v>6717</v>
      </c>
      <c r="D88" s="214" t="s">
        <v>6718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6646</v>
      </c>
      <c r="B89" s="211" t="s">
        <v>6719</v>
      </c>
      <c r="C89" s="212" t="s">
        <v>6720</v>
      </c>
      <c r="D89" s="214" t="s">
        <v>6721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6646</v>
      </c>
      <c r="B90" s="211" t="s">
        <v>6722</v>
      </c>
      <c r="C90" s="212" t="s">
        <v>6723</v>
      </c>
      <c r="D90" s="214" t="s">
        <v>6724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6646</v>
      </c>
      <c r="B91" s="211" t="s">
        <v>6725</v>
      </c>
      <c r="C91" s="212" t="s">
        <v>6726</v>
      </c>
      <c r="D91" s="214" t="s">
        <v>6727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6646</v>
      </c>
      <c r="B92" s="211" t="s">
        <v>6728</v>
      </c>
      <c r="C92" s="212" t="s">
        <v>6729</v>
      </c>
      <c r="D92" s="214" t="s">
        <v>6730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6646</v>
      </c>
      <c r="B93" s="211" t="s">
        <v>6731</v>
      </c>
      <c r="C93" s="212" t="s">
        <v>6732</v>
      </c>
      <c r="D93" s="214" t="s">
        <v>6733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6646</v>
      </c>
      <c r="B94" s="211" t="s">
        <v>6734</v>
      </c>
      <c r="C94" s="212" t="s">
        <v>6735</v>
      </c>
      <c r="D94" s="214" t="s">
        <v>6736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6646</v>
      </c>
      <c r="B95" s="211" t="s">
        <v>6737</v>
      </c>
      <c r="C95" s="212" t="s">
        <v>6738</v>
      </c>
      <c r="D95" s="214" t="s">
        <v>6739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6646</v>
      </c>
      <c r="B96" s="211" t="s">
        <v>6740</v>
      </c>
      <c r="C96" s="212" t="s">
        <v>6741</v>
      </c>
      <c r="D96" s="214" t="s">
        <v>6742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6646</v>
      </c>
      <c r="B97" s="211" t="s">
        <v>6743</v>
      </c>
      <c r="C97" s="212" t="s">
        <v>6744</v>
      </c>
      <c r="D97" s="214" t="s">
        <v>6745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6646</v>
      </c>
      <c r="B98" s="218" t="s">
        <v>6746</v>
      </c>
      <c r="C98" s="219" t="s">
        <v>6747</v>
      </c>
      <c r="D98" s="220" t="s">
        <v>6748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3701</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IFERROR(INDEX('Recommendations'!$I$2:$I$561, MATCH(F2,'Recommendations'!$B$2:$B$561,0))="Implemented", FALSE))</xm:f>
            <x14:dxf>
              <font>
                <color rgb="FF000000"/>
              </font>
              <fill>
                <patternFill>
                  <bgColor rgb="FF3C7D22"/>
                </patternFill>
              </fill>
            </x14:dxf>
          </x14:cfRule>
          <x14:cfRule type="expression" priority="2" id="{00000000-000E-0000-0900-000002000000}">
            <xm:f>AND(F2&lt;&gt;"", IFERROR(INDEX('Recommendations'!$I$2:$I$561, MATCH(F2,'Recommendations'!$B$2:$B$561,0))="Compensated", FALSE))</xm:f>
            <x14:dxf>
              <font>
                <color rgb="FF000000"/>
              </font>
              <fill>
                <patternFill>
                  <bgColor rgb="FFC6E0B4"/>
                </patternFill>
              </fill>
            </x14:dxf>
          </x14:cfRule>
          <x14:cfRule type="expression" priority="3" id="{00000000-000E-0000-0900-000003000000}">
            <xm:f>AND(F2&lt;&gt;"", IFERROR(INDEX('Recommendations'!$I$2:$I$561, MATCH(F2,'Recommendations'!$B$2:$B$561,0))="Testing", FALSE))</xm:f>
            <x14:dxf>
              <font>
                <color rgb="FF000000"/>
              </font>
              <fill>
                <patternFill>
                  <bgColor rgb="FFFFC000"/>
                </patternFill>
              </fill>
            </x14:dxf>
          </x14:cfRule>
          <x14:cfRule type="expression" priority="4" id="{00000000-000E-0000-0900-000004000000}">
            <xm:f>AND(F2&lt;&gt;"", IFERROR(INDEX('Recommendations'!$I$2:$I$561, MATCH(F2,'Recommendations'!$B$2:$B$561,0))="Failed", FALSE))</xm:f>
            <x14:dxf>
              <font>
                <color rgb="FF000000"/>
              </font>
              <fill>
                <patternFill>
                  <bgColor rgb="FFD82891"/>
                </patternFill>
              </fill>
            </x14:dxf>
          </x14:cfRule>
          <x14:cfRule type="expression" priority="5" id="{00000000-000E-0000-0900-000005000000}">
            <xm:f>AND(F2&lt;&gt;"", IFERROR(INDEX('Recommendations'!$I$2:$I$561, MATCH(F2,'Recommendations'!$B$2:$B$561,0))="Risk Accepted", FALSE))</xm:f>
            <x14:dxf>
              <font>
                <color rgb="FF000000"/>
              </font>
              <fill>
                <patternFill>
                  <bgColor rgb="FFD9D9D9"/>
                </patternFill>
              </fill>
            </x14:dxf>
          </x14:cfRule>
          <x14:cfRule type="expression" priority="6" id="{00000000-000E-0000-0900-000006000000}">
            <xm:f>AND(F2&lt;&gt;"", IFERROR(INDEX('Recommendations'!$I$2:$I$561, MATCH(F2,'Recommendations'!$B$2:$B$561,0))="N/A",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5577</v>
      </c>
      <c r="B1" s="263" t="s">
        <v>6462</v>
      </c>
      <c r="C1" s="263" t="s">
        <v>1</v>
      </c>
      <c r="D1" s="263" t="s">
        <v>3949</v>
      </c>
      <c r="E1" s="263" t="s">
        <v>6749</v>
      </c>
      <c r="F1" s="263" t="s">
        <v>6750</v>
      </c>
      <c r="G1" s="263" t="s">
        <v>3954</v>
      </c>
      <c r="H1" s="263" t="s">
        <v>3955</v>
      </c>
      <c r="I1" s="263" t="s">
        <v>3956</v>
      </c>
      <c r="J1" s="263" t="s">
        <v>3957</v>
      </c>
      <c r="K1" s="263" t="s">
        <v>3958</v>
      </c>
      <c r="L1" s="263" t="s">
        <v>3959</v>
      </c>
      <c r="M1" s="263" t="s">
        <v>3960</v>
      </c>
      <c r="N1" s="263" t="s">
        <v>3961</v>
      </c>
      <c r="O1" s="263" t="s">
        <v>3962</v>
      </c>
      <c r="P1" s="263" t="s">
        <v>3963</v>
      </c>
      <c r="Q1" s="263" t="s">
        <v>3964</v>
      </c>
      <c r="R1" s="263" t="s">
        <v>3965</v>
      </c>
      <c r="S1" s="263" t="s">
        <v>3966</v>
      </c>
      <c r="T1" s="263" t="s">
        <v>3967</v>
      </c>
      <c r="U1" s="263" t="s">
        <v>3968</v>
      </c>
      <c r="V1" s="263" t="s">
        <v>3969</v>
      </c>
      <c r="W1" s="263" t="s">
        <v>3970</v>
      </c>
      <c r="X1" s="263" t="s">
        <v>3971</v>
      </c>
      <c r="Y1" s="263" t="s">
        <v>3972</v>
      </c>
      <c r="Z1" s="263" t="s">
        <v>3973</v>
      </c>
      <c r="AA1" s="263" t="s">
        <v>3974</v>
      </c>
      <c r="AB1" s="263" t="s">
        <v>3975</v>
      </c>
      <c r="AC1" s="263" t="s">
        <v>3976</v>
      </c>
      <c r="AD1" s="263" t="s">
        <v>3977</v>
      </c>
      <c r="AE1" s="263" t="s">
        <v>3978</v>
      </c>
      <c r="AF1" s="263" t="s">
        <v>3979</v>
      </c>
      <c r="AG1" s="263" t="s">
        <v>3980</v>
      </c>
      <c r="AH1" s="263" t="s">
        <v>3981</v>
      </c>
      <c r="AI1" s="263" t="s">
        <v>3982</v>
      </c>
      <c r="AJ1" s="263" t="s">
        <v>3983</v>
      </c>
      <c r="AK1" s="263" t="s">
        <v>3984</v>
      </c>
      <c r="AL1" s="263" t="s">
        <v>3985</v>
      </c>
      <c r="AM1" s="263" t="s">
        <v>3986</v>
      </c>
      <c r="AN1" s="263" t="s">
        <v>3987</v>
      </c>
      <c r="AO1" s="263" t="s">
        <v>3988</v>
      </c>
      <c r="AP1" s="263" t="s">
        <v>3989</v>
      </c>
      <c r="AQ1" s="263" t="s">
        <v>3990</v>
      </c>
      <c r="AR1" s="263" t="s">
        <v>3991</v>
      </c>
      <c r="AS1" s="263" t="s">
        <v>3992</v>
      </c>
      <c r="AT1" s="263" t="s">
        <v>3993</v>
      </c>
      <c r="AU1" s="264" t="s">
        <v>3994</v>
      </c>
    </row>
    <row r="2" spans="1:47" ht="60" customHeight="1" outlineLevel="1" x14ac:dyDescent="0.35">
      <c r="A2" s="254" t="s">
        <v>6751</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6751</v>
      </c>
      <c r="B3" s="233" t="s">
        <v>6752</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6751</v>
      </c>
      <c r="B4" s="234" t="s">
        <v>6752</v>
      </c>
      <c r="C4" s="235" t="s">
        <v>6753</v>
      </c>
      <c r="D4" s="238" t="s">
        <v>6754</v>
      </c>
      <c r="E4" s="239" t="s">
        <v>6755</v>
      </c>
      <c r="F4" s="242" t="s">
        <v>6756</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6751</v>
      </c>
      <c r="B5" s="234" t="s">
        <v>6752</v>
      </c>
      <c r="C5" s="235" t="s">
        <v>6757</v>
      </c>
      <c r="D5" s="238" t="s">
        <v>6758</v>
      </c>
      <c r="E5" s="239" t="s">
        <v>6755</v>
      </c>
      <c r="F5" s="242" t="s">
        <v>6756</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6751</v>
      </c>
      <c r="B6" s="234" t="s">
        <v>6752</v>
      </c>
      <c r="C6" s="235" t="s">
        <v>6759</v>
      </c>
      <c r="D6" s="238" t="s">
        <v>6760</v>
      </c>
      <c r="E6" s="239" t="s">
        <v>6755</v>
      </c>
      <c r="F6" s="242" t="s">
        <v>6756</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6751</v>
      </c>
      <c r="B7" s="234" t="s">
        <v>6752</v>
      </c>
      <c r="C7" s="235" t="s">
        <v>6761</v>
      </c>
      <c r="D7" s="238" t="s">
        <v>6762</v>
      </c>
      <c r="E7" s="239" t="s">
        <v>6755</v>
      </c>
      <c r="F7" s="242" t="s">
        <v>6756</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6751</v>
      </c>
      <c r="B8" s="234" t="s">
        <v>6752</v>
      </c>
      <c r="C8" s="235" t="s">
        <v>6763</v>
      </c>
      <c r="D8" s="238" t="s">
        <v>6764</v>
      </c>
      <c r="E8" s="239" t="s">
        <v>6755</v>
      </c>
      <c r="F8" s="242" t="s">
        <v>6756</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6751</v>
      </c>
      <c r="B9" s="234" t="s">
        <v>6752</v>
      </c>
      <c r="C9" s="235" t="s">
        <v>6765</v>
      </c>
      <c r="D9" s="238" t="s">
        <v>6766</v>
      </c>
      <c r="E9" s="239" t="s">
        <v>6755</v>
      </c>
      <c r="F9" s="242" t="s">
        <v>6756</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6751</v>
      </c>
      <c r="B10" s="234" t="s">
        <v>6752</v>
      </c>
      <c r="C10" s="235" t="s">
        <v>6767</v>
      </c>
      <c r="D10" s="238" t="s">
        <v>6768</v>
      </c>
      <c r="E10" s="239" t="s">
        <v>6755</v>
      </c>
      <c r="F10" s="242" t="s">
        <v>6756</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6751</v>
      </c>
      <c r="B11" s="234" t="s">
        <v>6752</v>
      </c>
      <c r="C11" s="235" t="s">
        <v>6769</v>
      </c>
      <c r="D11" s="238" t="s">
        <v>6770</v>
      </c>
      <c r="E11" s="239" t="s">
        <v>6755</v>
      </c>
      <c r="F11" s="242" t="s">
        <v>6756</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6751</v>
      </c>
      <c r="B12" s="234" t="s">
        <v>6752</v>
      </c>
      <c r="C12" s="235" t="s">
        <v>6771</v>
      </c>
      <c r="D12" s="238" t="s">
        <v>6772</v>
      </c>
      <c r="E12" s="239" t="s">
        <v>6755</v>
      </c>
      <c r="F12" s="242" t="s">
        <v>6756</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6751</v>
      </c>
      <c r="B13" s="234" t="s">
        <v>6752</v>
      </c>
      <c r="C13" s="235" t="s">
        <v>6773</v>
      </c>
      <c r="D13" s="238" t="s">
        <v>6774</v>
      </c>
      <c r="E13" s="239" t="s">
        <v>6755</v>
      </c>
      <c r="F13" s="242" t="s">
        <v>6756</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6751</v>
      </c>
      <c r="B14" s="234" t="s">
        <v>6752</v>
      </c>
      <c r="C14" s="235" t="s">
        <v>6775</v>
      </c>
      <c r="D14" s="238" t="s">
        <v>6776</v>
      </c>
      <c r="E14" s="239" t="s">
        <v>6755</v>
      </c>
      <c r="F14" s="242" t="s">
        <v>6756</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6751</v>
      </c>
      <c r="B15" s="234" t="s">
        <v>6752</v>
      </c>
      <c r="C15" s="235" t="s">
        <v>6777</v>
      </c>
      <c r="D15" s="238" t="s">
        <v>6778</v>
      </c>
      <c r="E15" s="239" t="s">
        <v>6755</v>
      </c>
      <c r="F15" s="242" t="s">
        <v>6756</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6751</v>
      </c>
      <c r="B16" s="234" t="s">
        <v>6752</v>
      </c>
      <c r="C16" s="235" t="s">
        <v>6779</v>
      </c>
      <c r="D16" s="238" t="s">
        <v>6780</v>
      </c>
      <c r="E16" s="239" t="s">
        <v>6755</v>
      </c>
      <c r="F16" s="242" t="s">
        <v>6756</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6751</v>
      </c>
      <c r="B17" s="233" t="s">
        <v>6781</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6751</v>
      </c>
      <c r="B18" s="234" t="s">
        <v>6781</v>
      </c>
      <c r="C18" s="235" t="s">
        <v>6782</v>
      </c>
      <c r="D18" s="238" t="s">
        <v>6783</v>
      </c>
      <c r="E18" s="239" t="s">
        <v>6784</v>
      </c>
      <c r="F18" s="242" t="s">
        <v>6785</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6751</v>
      </c>
      <c r="B19" s="234" t="s">
        <v>6781</v>
      </c>
      <c r="C19" s="235" t="s">
        <v>6786</v>
      </c>
      <c r="D19" s="238" t="s">
        <v>6787</v>
      </c>
      <c r="E19" s="239" t="s">
        <v>6784</v>
      </c>
      <c r="F19" s="242" t="s">
        <v>6785</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6751</v>
      </c>
      <c r="B20" s="234" t="s">
        <v>6781</v>
      </c>
      <c r="C20" s="235" t="s">
        <v>6788</v>
      </c>
      <c r="D20" s="238" t="s">
        <v>6789</v>
      </c>
      <c r="E20" s="239" t="s">
        <v>6784</v>
      </c>
      <c r="F20" s="242" t="s">
        <v>6785</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6751</v>
      </c>
      <c r="B21" s="234" t="s">
        <v>6781</v>
      </c>
      <c r="C21" s="235" t="s">
        <v>6790</v>
      </c>
      <c r="D21" s="238" t="s">
        <v>6791</v>
      </c>
      <c r="E21" s="239" t="s">
        <v>6784</v>
      </c>
      <c r="F21" s="242" t="s">
        <v>6785</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6751</v>
      </c>
      <c r="B22" s="234" t="s">
        <v>6781</v>
      </c>
      <c r="C22" s="235" t="s">
        <v>6792</v>
      </c>
      <c r="D22" s="238" t="s">
        <v>6793</v>
      </c>
      <c r="E22" s="239" t="s">
        <v>6784</v>
      </c>
      <c r="F22" s="242" t="s">
        <v>6785</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6751</v>
      </c>
      <c r="B23" s="234" t="s">
        <v>6781</v>
      </c>
      <c r="C23" s="235" t="s">
        <v>6794</v>
      </c>
      <c r="D23" s="238" t="s">
        <v>6795</v>
      </c>
      <c r="E23" s="239" t="s">
        <v>6755</v>
      </c>
      <c r="F23" s="242" t="s">
        <v>6756</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6751</v>
      </c>
      <c r="B24" s="234" t="s">
        <v>6781</v>
      </c>
      <c r="C24" s="235" t="s">
        <v>6796</v>
      </c>
      <c r="D24" s="238" t="s">
        <v>6797</v>
      </c>
      <c r="E24" s="239" t="s">
        <v>6755</v>
      </c>
      <c r="F24" s="242" t="s">
        <v>6756</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6751</v>
      </c>
      <c r="B25" s="234" t="s">
        <v>6781</v>
      </c>
      <c r="C25" s="235" t="s">
        <v>6798</v>
      </c>
      <c r="D25" s="238" t="s">
        <v>6799</v>
      </c>
      <c r="E25" s="239" t="s">
        <v>6755</v>
      </c>
      <c r="F25" s="242" t="s">
        <v>6800</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6751</v>
      </c>
      <c r="B26" s="234" t="s">
        <v>6781</v>
      </c>
      <c r="C26" s="235" t="s">
        <v>6801</v>
      </c>
      <c r="D26" s="238" t="s">
        <v>6802</v>
      </c>
      <c r="E26" s="239" t="s">
        <v>6755</v>
      </c>
      <c r="F26" s="242" t="s">
        <v>6800</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6751</v>
      </c>
      <c r="B27" s="234" t="s">
        <v>6781</v>
      </c>
      <c r="C27" s="235" t="s">
        <v>6803</v>
      </c>
      <c r="D27" s="238" t="s">
        <v>6804</v>
      </c>
      <c r="E27" s="239" t="s">
        <v>6755</v>
      </c>
      <c r="F27" s="242" t="s">
        <v>6800</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6751</v>
      </c>
      <c r="B28" s="234" t="s">
        <v>6781</v>
      </c>
      <c r="C28" s="235" t="s">
        <v>6805</v>
      </c>
      <c r="D28" s="238" t="s">
        <v>6806</v>
      </c>
      <c r="E28" s="239" t="s">
        <v>6755</v>
      </c>
      <c r="F28" s="242" t="s">
        <v>6800</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6751</v>
      </c>
      <c r="B29" s="234" t="s">
        <v>6781</v>
      </c>
      <c r="C29" s="235" t="s">
        <v>6807</v>
      </c>
      <c r="D29" s="238" t="s">
        <v>6808</v>
      </c>
      <c r="E29" s="239" t="s">
        <v>6755</v>
      </c>
      <c r="F29" s="242" t="s">
        <v>6800</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6751</v>
      </c>
      <c r="B30" s="234" t="s">
        <v>6781</v>
      </c>
      <c r="C30" s="235" t="s">
        <v>6809</v>
      </c>
      <c r="D30" s="238" t="s">
        <v>6810</v>
      </c>
      <c r="E30" s="239" t="s">
        <v>6755</v>
      </c>
      <c r="F30" s="242" t="s">
        <v>6800</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6751</v>
      </c>
      <c r="B31" s="234" t="s">
        <v>6781</v>
      </c>
      <c r="C31" s="235" t="s">
        <v>6811</v>
      </c>
      <c r="D31" s="238" t="s">
        <v>6812</v>
      </c>
      <c r="E31" s="239" t="s">
        <v>6755</v>
      </c>
      <c r="F31" s="242" t="s">
        <v>6800</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6751</v>
      </c>
      <c r="B32" s="234" t="s">
        <v>6781</v>
      </c>
      <c r="C32" s="235" t="s">
        <v>6813</v>
      </c>
      <c r="D32" s="238" t="s">
        <v>6814</v>
      </c>
      <c r="E32" s="239" t="s">
        <v>6755</v>
      </c>
      <c r="F32" s="242" t="s">
        <v>6800</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6751</v>
      </c>
      <c r="B33" s="234" t="s">
        <v>6781</v>
      </c>
      <c r="C33" s="235" t="s">
        <v>6815</v>
      </c>
      <c r="D33" s="238" t="s">
        <v>6816</v>
      </c>
      <c r="E33" s="239" t="s">
        <v>6784</v>
      </c>
      <c r="F33" s="242" t="s">
        <v>6785</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6751</v>
      </c>
      <c r="B34" s="234" t="s">
        <v>6781</v>
      </c>
      <c r="C34" s="235" t="s">
        <v>6817</v>
      </c>
      <c r="D34" s="238" t="s">
        <v>6818</v>
      </c>
      <c r="E34" s="239" t="s">
        <v>6755</v>
      </c>
      <c r="F34" s="242" t="s">
        <v>6800</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6751</v>
      </c>
      <c r="B35" s="233" t="s">
        <v>6819</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6751</v>
      </c>
      <c r="B36" s="234" t="s">
        <v>6819</v>
      </c>
      <c r="C36" s="235" t="s">
        <v>6820</v>
      </c>
      <c r="D36" s="238" t="s">
        <v>6821</v>
      </c>
      <c r="E36" s="239" t="s">
        <v>6755</v>
      </c>
      <c r="F36" s="242" t="s">
        <v>6800</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6751</v>
      </c>
      <c r="B37" s="234" t="s">
        <v>6819</v>
      </c>
      <c r="C37" s="235" t="s">
        <v>6822</v>
      </c>
      <c r="D37" s="238" t="s">
        <v>6823</v>
      </c>
      <c r="E37" s="239" t="s">
        <v>6755</v>
      </c>
      <c r="F37" s="242" t="s">
        <v>6824</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6751</v>
      </c>
      <c r="B38" s="234" t="s">
        <v>6819</v>
      </c>
      <c r="C38" s="235" t="s">
        <v>6825</v>
      </c>
      <c r="D38" s="238" t="s">
        <v>6826</v>
      </c>
      <c r="E38" s="239" t="s">
        <v>6755</v>
      </c>
      <c r="F38" s="242" t="s">
        <v>6824</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6751</v>
      </c>
      <c r="B39" s="234" t="s">
        <v>6819</v>
      </c>
      <c r="C39" s="235" t="s">
        <v>6827</v>
      </c>
      <c r="D39" s="238" t="s">
        <v>6828</v>
      </c>
      <c r="E39" s="239" t="s">
        <v>6755</v>
      </c>
      <c r="F39" s="242" t="s">
        <v>6824</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6751</v>
      </c>
      <c r="B40" s="234" t="s">
        <v>6819</v>
      </c>
      <c r="C40" s="235" t="s">
        <v>6829</v>
      </c>
      <c r="D40" s="238" t="s">
        <v>6830</v>
      </c>
      <c r="E40" s="239" t="s">
        <v>6755</v>
      </c>
      <c r="F40" s="242" t="s">
        <v>6824</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6751</v>
      </c>
      <c r="B41" s="234" t="s">
        <v>6819</v>
      </c>
      <c r="C41" s="235" t="s">
        <v>6831</v>
      </c>
      <c r="D41" s="238" t="s">
        <v>6832</v>
      </c>
      <c r="E41" s="239" t="s">
        <v>6755</v>
      </c>
      <c r="F41" s="242" t="s">
        <v>6824</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6751</v>
      </c>
      <c r="B42" s="234" t="s">
        <v>6819</v>
      </c>
      <c r="C42" s="235" t="s">
        <v>6833</v>
      </c>
      <c r="D42" s="238" t="s">
        <v>6834</v>
      </c>
      <c r="E42" s="239" t="s">
        <v>6755</v>
      </c>
      <c r="F42" s="242" t="s">
        <v>6824</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6751</v>
      </c>
      <c r="B43" s="234" t="s">
        <v>6819</v>
      </c>
      <c r="C43" s="235" t="s">
        <v>6835</v>
      </c>
      <c r="D43" s="238" t="s">
        <v>6836</v>
      </c>
      <c r="E43" s="239" t="s">
        <v>6755</v>
      </c>
      <c r="F43" s="242" t="s">
        <v>6824</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6751</v>
      </c>
      <c r="B44" s="234" t="s">
        <v>6819</v>
      </c>
      <c r="C44" s="235" t="s">
        <v>6837</v>
      </c>
      <c r="D44" s="238" t="s">
        <v>6838</v>
      </c>
      <c r="E44" s="239" t="s">
        <v>6755</v>
      </c>
      <c r="F44" s="242" t="s">
        <v>6824</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6751</v>
      </c>
      <c r="B45" s="234" t="s">
        <v>6819</v>
      </c>
      <c r="C45" s="235" t="s">
        <v>6839</v>
      </c>
      <c r="D45" s="238" t="s">
        <v>6840</v>
      </c>
      <c r="E45" s="239" t="s">
        <v>6755</v>
      </c>
      <c r="F45" s="242" t="s">
        <v>6824</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6751</v>
      </c>
      <c r="B46" s="234" t="s">
        <v>6819</v>
      </c>
      <c r="C46" s="235" t="s">
        <v>6841</v>
      </c>
      <c r="D46" s="238" t="s">
        <v>6842</v>
      </c>
      <c r="E46" s="239" t="s">
        <v>6755</v>
      </c>
      <c r="F46" s="242" t="s">
        <v>6824</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6751</v>
      </c>
      <c r="B47" s="234" t="s">
        <v>6819</v>
      </c>
      <c r="C47" s="235" t="s">
        <v>6843</v>
      </c>
      <c r="D47" s="238" t="s">
        <v>6844</v>
      </c>
      <c r="E47" s="239" t="s">
        <v>6755</v>
      </c>
      <c r="F47" s="242" t="s">
        <v>6824</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6751</v>
      </c>
      <c r="B48" s="234" t="s">
        <v>6819</v>
      </c>
      <c r="C48" s="235" t="s">
        <v>6845</v>
      </c>
      <c r="D48" s="238" t="s">
        <v>6846</v>
      </c>
      <c r="E48" s="239" t="s">
        <v>6755</v>
      </c>
      <c r="F48" s="242" t="s">
        <v>6824</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6751</v>
      </c>
      <c r="B49" s="234" t="s">
        <v>6819</v>
      </c>
      <c r="C49" s="235" t="s">
        <v>6847</v>
      </c>
      <c r="D49" s="238" t="s">
        <v>6848</v>
      </c>
      <c r="E49" s="239" t="s">
        <v>6755</v>
      </c>
      <c r="F49" s="242" t="s">
        <v>6824</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6751</v>
      </c>
      <c r="B50" s="233" t="s">
        <v>5701</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6751</v>
      </c>
      <c r="B51" s="234" t="s">
        <v>5701</v>
      </c>
      <c r="C51" s="235" t="s">
        <v>6849</v>
      </c>
      <c r="D51" s="238" t="s">
        <v>6850</v>
      </c>
      <c r="E51" s="239" t="s">
        <v>6851</v>
      </c>
      <c r="F51" s="242" t="s">
        <v>6852</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6751</v>
      </c>
      <c r="B52" s="234" t="s">
        <v>5701</v>
      </c>
      <c r="C52" s="235" t="s">
        <v>6853</v>
      </c>
      <c r="D52" s="238" t="s">
        <v>6854</v>
      </c>
      <c r="E52" s="239" t="s">
        <v>6851</v>
      </c>
      <c r="F52" s="242" t="s">
        <v>6852</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6751</v>
      </c>
      <c r="B53" s="234" t="s">
        <v>5701</v>
      </c>
      <c r="C53" s="235" t="s">
        <v>6855</v>
      </c>
      <c r="D53" s="238" t="s">
        <v>6856</v>
      </c>
      <c r="E53" s="239" t="s">
        <v>6851</v>
      </c>
      <c r="F53" s="242" t="s">
        <v>6852</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6751</v>
      </c>
      <c r="B54" s="234" t="s">
        <v>5701</v>
      </c>
      <c r="C54" s="235" t="s">
        <v>6857</v>
      </c>
      <c r="D54" s="238" t="s">
        <v>6858</v>
      </c>
      <c r="E54" s="239" t="s">
        <v>6851</v>
      </c>
      <c r="F54" s="242" t="s">
        <v>6852</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6751</v>
      </c>
      <c r="B55" s="234" t="s">
        <v>5701</v>
      </c>
      <c r="C55" s="235" t="s">
        <v>6859</v>
      </c>
      <c r="D55" s="238" t="s">
        <v>6860</v>
      </c>
      <c r="E55" s="239" t="s">
        <v>6851</v>
      </c>
      <c r="F55" s="242" t="s">
        <v>6852</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6751</v>
      </c>
      <c r="B56" s="234" t="s">
        <v>5701</v>
      </c>
      <c r="C56" s="235" t="s">
        <v>6861</v>
      </c>
      <c r="D56" s="238" t="s">
        <v>6862</v>
      </c>
      <c r="E56" s="239" t="s">
        <v>6851</v>
      </c>
      <c r="F56" s="242" t="s">
        <v>6852</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6751</v>
      </c>
      <c r="B57" s="234" t="s">
        <v>5701</v>
      </c>
      <c r="C57" s="235" t="s">
        <v>6863</v>
      </c>
      <c r="D57" s="238" t="s">
        <v>6864</v>
      </c>
      <c r="E57" s="239" t="s">
        <v>6851</v>
      </c>
      <c r="F57" s="242" t="s">
        <v>6852</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6751</v>
      </c>
      <c r="B58" s="234" t="s">
        <v>5701</v>
      </c>
      <c r="C58" s="235" t="s">
        <v>6865</v>
      </c>
      <c r="D58" s="238" t="s">
        <v>6866</v>
      </c>
      <c r="E58" s="239" t="s">
        <v>6755</v>
      </c>
      <c r="F58" s="242" t="s">
        <v>6852</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6751</v>
      </c>
      <c r="B59" s="234" t="s">
        <v>5701</v>
      </c>
      <c r="C59" s="235" t="s">
        <v>6867</v>
      </c>
      <c r="D59" s="238" t="s">
        <v>6868</v>
      </c>
      <c r="E59" s="239" t="s">
        <v>6755</v>
      </c>
      <c r="F59" s="242" t="s">
        <v>6852</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6751</v>
      </c>
      <c r="B60" s="233" t="s">
        <v>6869</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6751</v>
      </c>
      <c r="B61" s="234" t="s">
        <v>6869</v>
      </c>
      <c r="C61" s="235" t="s">
        <v>6870</v>
      </c>
      <c r="D61" s="238" t="s">
        <v>6871</v>
      </c>
      <c r="E61" s="239" t="s">
        <v>6755</v>
      </c>
      <c r="F61" s="242" t="s">
        <v>6872</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6751</v>
      </c>
      <c r="B62" s="234" t="s">
        <v>6869</v>
      </c>
      <c r="C62" s="235" t="s">
        <v>6873</v>
      </c>
      <c r="D62" s="238" t="s">
        <v>6874</v>
      </c>
      <c r="E62" s="239" t="s">
        <v>6755</v>
      </c>
      <c r="F62" s="242" t="s">
        <v>6872</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6751</v>
      </c>
      <c r="B63" s="234" t="s">
        <v>6869</v>
      </c>
      <c r="C63" s="235" t="s">
        <v>6875</v>
      </c>
      <c r="D63" s="238" t="s">
        <v>6876</v>
      </c>
      <c r="E63" s="239" t="s">
        <v>6755</v>
      </c>
      <c r="F63" s="242" t="s">
        <v>6872</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6751</v>
      </c>
      <c r="B64" s="234" t="s">
        <v>6869</v>
      </c>
      <c r="C64" s="235" t="s">
        <v>6877</v>
      </c>
      <c r="D64" s="238" t="s">
        <v>6878</v>
      </c>
      <c r="E64" s="239" t="s">
        <v>6755</v>
      </c>
      <c r="F64" s="242" t="s">
        <v>6872</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6751</v>
      </c>
      <c r="B65" s="234" t="s">
        <v>6869</v>
      </c>
      <c r="C65" s="235" t="s">
        <v>6879</v>
      </c>
      <c r="D65" s="238" t="s">
        <v>6880</v>
      </c>
      <c r="E65" s="239" t="s">
        <v>6755</v>
      </c>
      <c r="F65" s="242" t="s">
        <v>6872</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6751</v>
      </c>
      <c r="B66" s="234" t="s">
        <v>6869</v>
      </c>
      <c r="C66" s="235" t="s">
        <v>6881</v>
      </c>
      <c r="D66" s="238" t="s">
        <v>6882</v>
      </c>
      <c r="E66" s="239" t="s">
        <v>6755</v>
      </c>
      <c r="F66" s="242" t="s">
        <v>6872</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6751</v>
      </c>
      <c r="B67" s="234" t="s">
        <v>6869</v>
      </c>
      <c r="C67" s="235" t="s">
        <v>6883</v>
      </c>
      <c r="D67" s="238" t="s">
        <v>6884</v>
      </c>
      <c r="E67" s="239" t="s">
        <v>6755</v>
      </c>
      <c r="F67" s="242" t="s">
        <v>6872</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6751</v>
      </c>
      <c r="B68" s="234" t="s">
        <v>6869</v>
      </c>
      <c r="C68" s="235" t="s">
        <v>6885</v>
      </c>
      <c r="D68" s="238" t="s">
        <v>6886</v>
      </c>
      <c r="E68" s="239" t="s">
        <v>6755</v>
      </c>
      <c r="F68" s="242" t="s">
        <v>6887</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6751</v>
      </c>
      <c r="B69" s="234" t="s">
        <v>6869</v>
      </c>
      <c r="C69" s="235" t="s">
        <v>6888</v>
      </c>
      <c r="D69" s="238" t="s">
        <v>6889</v>
      </c>
      <c r="E69" s="239" t="s">
        <v>6755</v>
      </c>
      <c r="F69" s="242" t="s">
        <v>6887</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6751</v>
      </c>
      <c r="B70" s="234" t="s">
        <v>6869</v>
      </c>
      <c r="C70" s="235" t="s">
        <v>6890</v>
      </c>
      <c r="D70" s="238" t="s">
        <v>6891</v>
      </c>
      <c r="E70" s="239" t="s">
        <v>6755</v>
      </c>
      <c r="F70" s="242" t="s">
        <v>6887</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6751</v>
      </c>
      <c r="B71" s="234" t="s">
        <v>6869</v>
      </c>
      <c r="C71" s="235" t="s">
        <v>6892</v>
      </c>
      <c r="D71" s="238" t="s">
        <v>6893</v>
      </c>
      <c r="E71" s="239" t="s">
        <v>6755</v>
      </c>
      <c r="F71" s="242" t="s">
        <v>6894</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6751</v>
      </c>
      <c r="B72" s="234" t="s">
        <v>6869</v>
      </c>
      <c r="C72" s="235" t="s">
        <v>6895</v>
      </c>
      <c r="D72" s="238" t="s">
        <v>6896</v>
      </c>
      <c r="E72" s="239" t="s">
        <v>6755</v>
      </c>
      <c r="F72" s="242" t="s">
        <v>6872</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6751</v>
      </c>
      <c r="B73" s="234" t="s">
        <v>6869</v>
      </c>
      <c r="C73" s="235" t="s">
        <v>6897</v>
      </c>
      <c r="D73" s="238" t="s">
        <v>6898</v>
      </c>
      <c r="E73" s="239" t="s">
        <v>6899</v>
      </c>
      <c r="F73" s="242" t="s">
        <v>6872</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6751</v>
      </c>
      <c r="B74" s="233" t="s">
        <v>6900</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6751</v>
      </c>
      <c r="B75" s="234" t="s">
        <v>6900</v>
      </c>
      <c r="C75" s="235" t="s">
        <v>6901</v>
      </c>
      <c r="D75" s="238" t="s">
        <v>6902</v>
      </c>
      <c r="E75" s="239" t="s">
        <v>6899</v>
      </c>
      <c r="F75" s="242" t="s">
        <v>6903</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6751</v>
      </c>
      <c r="B76" s="234" t="s">
        <v>6900</v>
      </c>
      <c r="C76" s="235" t="s">
        <v>6904</v>
      </c>
      <c r="D76" s="238" t="s">
        <v>6905</v>
      </c>
      <c r="E76" s="239" t="s">
        <v>6899</v>
      </c>
      <c r="F76" s="242" t="s">
        <v>6903</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6751</v>
      </c>
      <c r="B77" s="234" t="s">
        <v>6900</v>
      </c>
      <c r="C77" s="235" t="s">
        <v>6906</v>
      </c>
      <c r="D77" s="238" t="s">
        <v>6907</v>
      </c>
      <c r="E77" s="239" t="s">
        <v>6899</v>
      </c>
      <c r="F77" s="242" t="s">
        <v>6903</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6751</v>
      </c>
      <c r="B78" s="234" t="s">
        <v>6900</v>
      </c>
      <c r="C78" s="235" t="s">
        <v>6908</v>
      </c>
      <c r="D78" s="238" t="s">
        <v>6909</v>
      </c>
      <c r="E78" s="239" t="s">
        <v>6899</v>
      </c>
      <c r="F78" s="242" t="s">
        <v>6903</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6751</v>
      </c>
      <c r="B79" s="234" t="s">
        <v>6900</v>
      </c>
      <c r="C79" s="235" t="s">
        <v>6910</v>
      </c>
      <c r="D79" s="238" t="s">
        <v>6911</v>
      </c>
      <c r="E79" s="239" t="s">
        <v>6899</v>
      </c>
      <c r="F79" s="242" t="s">
        <v>6903</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6751</v>
      </c>
      <c r="B80" s="234" t="s">
        <v>6900</v>
      </c>
      <c r="C80" s="235" t="s">
        <v>6912</v>
      </c>
      <c r="D80" s="238" t="s">
        <v>6913</v>
      </c>
      <c r="E80" s="239" t="s">
        <v>6899</v>
      </c>
      <c r="F80" s="242" t="s">
        <v>6903</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6751</v>
      </c>
      <c r="B81" s="234" t="s">
        <v>6900</v>
      </c>
      <c r="C81" s="235" t="s">
        <v>6914</v>
      </c>
      <c r="D81" s="238" t="s">
        <v>6915</v>
      </c>
      <c r="E81" s="239" t="s">
        <v>6899</v>
      </c>
      <c r="F81" s="242" t="s">
        <v>6903</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6751</v>
      </c>
      <c r="B82" s="234" t="s">
        <v>6900</v>
      </c>
      <c r="C82" s="235" t="s">
        <v>6916</v>
      </c>
      <c r="D82" s="238" t="s">
        <v>6917</v>
      </c>
      <c r="E82" s="239" t="s">
        <v>6899</v>
      </c>
      <c r="F82" s="242" t="s">
        <v>6903</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6751</v>
      </c>
      <c r="B83" s="234" t="s">
        <v>6900</v>
      </c>
      <c r="C83" s="235" t="s">
        <v>6918</v>
      </c>
      <c r="D83" s="238" t="s">
        <v>6919</v>
      </c>
      <c r="E83" s="239" t="s">
        <v>6899</v>
      </c>
      <c r="F83" s="242" t="s">
        <v>6903</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6751</v>
      </c>
      <c r="B84" s="234" t="s">
        <v>6900</v>
      </c>
      <c r="C84" s="235" t="s">
        <v>6920</v>
      </c>
      <c r="D84" s="238" t="s">
        <v>6921</v>
      </c>
      <c r="E84" s="239" t="s">
        <v>6899</v>
      </c>
      <c r="F84" s="242" t="s">
        <v>6903</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6751</v>
      </c>
      <c r="B85" s="234" t="s">
        <v>6900</v>
      </c>
      <c r="C85" s="235" t="s">
        <v>6922</v>
      </c>
      <c r="D85" s="238" t="s">
        <v>6923</v>
      </c>
      <c r="E85" s="239" t="s">
        <v>6899</v>
      </c>
      <c r="F85" s="242" t="s">
        <v>6903</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6751</v>
      </c>
      <c r="B86" s="234" t="s">
        <v>6900</v>
      </c>
      <c r="C86" s="235" t="s">
        <v>6924</v>
      </c>
      <c r="D86" s="238" t="s">
        <v>6925</v>
      </c>
      <c r="E86" s="239" t="s">
        <v>6899</v>
      </c>
      <c r="F86" s="242" t="s">
        <v>6903</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6751</v>
      </c>
      <c r="B87" s="234" t="s">
        <v>6900</v>
      </c>
      <c r="C87" s="235" t="s">
        <v>6926</v>
      </c>
      <c r="D87" s="238" t="s">
        <v>6927</v>
      </c>
      <c r="E87" s="239" t="s">
        <v>6899</v>
      </c>
      <c r="F87" s="242" t="s">
        <v>6903</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6751</v>
      </c>
      <c r="B88" s="234" t="s">
        <v>6900</v>
      </c>
      <c r="C88" s="235" t="s">
        <v>6928</v>
      </c>
      <c r="D88" s="238" t="s">
        <v>6929</v>
      </c>
      <c r="E88" s="239" t="s">
        <v>6899</v>
      </c>
      <c r="F88" s="242" t="s">
        <v>6887</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6751</v>
      </c>
      <c r="B89" s="234" t="s">
        <v>6900</v>
      </c>
      <c r="C89" s="235" t="s">
        <v>6930</v>
      </c>
      <c r="D89" s="238" t="s">
        <v>6931</v>
      </c>
      <c r="E89" s="239" t="s">
        <v>6899</v>
      </c>
      <c r="F89" s="242" t="s">
        <v>6887</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6751</v>
      </c>
      <c r="B90" s="234" t="s">
        <v>6900</v>
      </c>
      <c r="C90" s="235" t="s">
        <v>6932</v>
      </c>
      <c r="D90" s="238" t="s">
        <v>6933</v>
      </c>
      <c r="E90" s="239" t="s">
        <v>6899</v>
      </c>
      <c r="F90" s="242" t="s">
        <v>6887</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6751</v>
      </c>
      <c r="B91" s="233" t="s">
        <v>6934</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6751</v>
      </c>
      <c r="B92" s="234" t="s">
        <v>6934</v>
      </c>
      <c r="C92" s="235" t="s">
        <v>6935</v>
      </c>
      <c r="D92" s="238" t="s">
        <v>6936</v>
      </c>
      <c r="E92" s="239" t="s">
        <v>6755</v>
      </c>
      <c r="F92" s="242" t="s">
        <v>6887</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6751</v>
      </c>
      <c r="B93" s="234" t="s">
        <v>6934</v>
      </c>
      <c r="C93" s="235" t="s">
        <v>6937</v>
      </c>
      <c r="D93" s="238" t="s">
        <v>6938</v>
      </c>
      <c r="E93" s="239" t="s">
        <v>6755</v>
      </c>
      <c r="F93" s="242" t="s">
        <v>6887</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6751</v>
      </c>
      <c r="B94" s="234" t="s">
        <v>6934</v>
      </c>
      <c r="C94" s="235" t="s">
        <v>6939</v>
      </c>
      <c r="D94" s="238" t="s">
        <v>6940</v>
      </c>
      <c r="E94" s="239" t="s">
        <v>6755</v>
      </c>
      <c r="F94" s="242" t="s">
        <v>6887</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6751</v>
      </c>
      <c r="B95" s="234" t="s">
        <v>6934</v>
      </c>
      <c r="C95" s="235" t="s">
        <v>6941</v>
      </c>
      <c r="D95" s="238" t="s">
        <v>6942</v>
      </c>
      <c r="E95" s="239" t="s">
        <v>6755</v>
      </c>
      <c r="F95" s="242" t="s">
        <v>6887</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6751</v>
      </c>
      <c r="B96" s="234" t="s">
        <v>6934</v>
      </c>
      <c r="C96" s="235" t="s">
        <v>6943</v>
      </c>
      <c r="D96" s="238" t="s">
        <v>6944</v>
      </c>
      <c r="E96" s="239" t="s">
        <v>6755</v>
      </c>
      <c r="F96" s="242" t="s">
        <v>6887</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6751</v>
      </c>
      <c r="B97" s="234" t="s">
        <v>6934</v>
      </c>
      <c r="C97" s="235" t="s">
        <v>6945</v>
      </c>
      <c r="D97" s="238" t="s">
        <v>6946</v>
      </c>
      <c r="E97" s="239" t="s">
        <v>6755</v>
      </c>
      <c r="F97" s="242" t="s">
        <v>6947</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6751</v>
      </c>
      <c r="B98" s="234" t="s">
        <v>6934</v>
      </c>
      <c r="C98" s="235" t="s">
        <v>6948</v>
      </c>
      <c r="D98" s="238" t="s">
        <v>6949</v>
      </c>
      <c r="E98" s="239" t="s">
        <v>6755</v>
      </c>
      <c r="F98" s="242" t="s">
        <v>6947</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6751</v>
      </c>
      <c r="B99" s="234" t="s">
        <v>6934</v>
      </c>
      <c r="C99" s="235" t="s">
        <v>6950</v>
      </c>
      <c r="D99" s="238" t="s">
        <v>6951</v>
      </c>
      <c r="E99" s="239" t="s">
        <v>6755</v>
      </c>
      <c r="F99" s="242" t="s">
        <v>6947</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6751</v>
      </c>
      <c r="B100" s="234" t="s">
        <v>6934</v>
      </c>
      <c r="C100" s="235" t="s">
        <v>6952</v>
      </c>
      <c r="D100" s="238" t="s">
        <v>6953</v>
      </c>
      <c r="E100" s="239" t="s">
        <v>6755</v>
      </c>
      <c r="F100" s="242" t="s">
        <v>6947</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6751</v>
      </c>
      <c r="B101" s="234" t="s">
        <v>6934</v>
      </c>
      <c r="C101" s="235" t="s">
        <v>6954</v>
      </c>
      <c r="D101" s="238" t="s">
        <v>6955</v>
      </c>
      <c r="E101" s="239" t="s">
        <v>6755</v>
      </c>
      <c r="F101" s="242" t="s">
        <v>6887</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6751</v>
      </c>
      <c r="B102" s="234" t="s">
        <v>6934</v>
      </c>
      <c r="C102" s="235" t="s">
        <v>6956</v>
      </c>
      <c r="D102" s="238" t="s">
        <v>6957</v>
      </c>
      <c r="E102" s="239" t="s">
        <v>6899</v>
      </c>
      <c r="F102" s="242" t="s">
        <v>6887</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6751</v>
      </c>
      <c r="B103" s="234" t="s">
        <v>6934</v>
      </c>
      <c r="C103" s="235" t="s">
        <v>6958</v>
      </c>
      <c r="D103" s="238" t="s">
        <v>6959</v>
      </c>
      <c r="E103" s="239" t="s">
        <v>6899</v>
      </c>
      <c r="F103" s="242" t="s">
        <v>6887</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6751</v>
      </c>
      <c r="B104" s="234" t="s">
        <v>6934</v>
      </c>
      <c r="C104" s="235" t="s">
        <v>6960</v>
      </c>
      <c r="D104" s="238" t="s">
        <v>6961</v>
      </c>
      <c r="E104" s="239" t="s">
        <v>6899</v>
      </c>
      <c r="F104" s="242" t="s">
        <v>6887</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6751</v>
      </c>
      <c r="B105" s="234" t="s">
        <v>6934</v>
      </c>
      <c r="C105" s="235" t="s">
        <v>6962</v>
      </c>
      <c r="D105" s="238" t="s">
        <v>6963</v>
      </c>
      <c r="E105" s="239" t="s">
        <v>6784</v>
      </c>
      <c r="F105" s="242" t="s">
        <v>6887</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6751</v>
      </c>
      <c r="B106" s="233" t="s">
        <v>6964</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6751</v>
      </c>
      <c r="B107" s="234" t="s">
        <v>6964</v>
      </c>
      <c r="C107" s="235" t="s">
        <v>6965</v>
      </c>
      <c r="D107" s="238" t="s">
        <v>6966</v>
      </c>
      <c r="E107" s="239" t="s">
        <v>6899</v>
      </c>
      <c r="F107" s="242" t="s">
        <v>6887</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6751</v>
      </c>
      <c r="B108" s="234" t="s">
        <v>6964</v>
      </c>
      <c r="C108" s="235" t="s">
        <v>6967</v>
      </c>
      <c r="D108" s="238" t="s">
        <v>6968</v>
      </c>
      <c r="E108" s="239" t="s">
        <v>6899</v>
      </c>
      <c r="F108" s="242" t="s">
        <v>6887</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6751</v>
      </c>
      <c r="B109" s="234" t="s">
        <v>6964</v>
      </c>
      <c r="C109" s="235" t="s">
        <v>6969</v>
      </c>
      <c r="D109" s="238" t="s">
        <v>6970</v>
      </c>
      <c r="E109" s="239" t="s">
        <v>6899</v>
      </c>
      <c r="F109" s="242" t="s">
        <v>6887</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6751</v>
      </c>
      <c r="B110" s="234" t="s">
        <v>6964</v>
      </c>
      <c r="C110" s="235" t="s">
        <v>6971</v>
      </c>
      <c r="D110" s="238" t="s">
        <v>6972</v>
      </c>
      <c r="E110" s="239" t="s">
        <v>6899</v>
      </c>
      <c r="F110" s="242" t="s">
        <v>6887</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6751</v>
      </c>
      <c r="B111" s="234" t="s">
        <v>6964</v>
      </c>
      <c r="C111" s="235" t="s">
        <v>6973</v>
      </c>
      <c r="D111" s="238" t="s">
        <v>6974</v>
      </c>
      <c r="E111" s="239" t="s">
        <v>6899</v>
      </c>
      <c r="F111" s="242" t="s">
        <v>6887</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6751</v>
      </c>
      <c r="B112" s="234" t="s">
        <v>6964</v>
      </c>
      <c r="C112" s="235" t="s">
        <v>6975</v>
      </c>
      <c r="D112" s="238" t="s">
        <v>6976</v>
      </c>
      <c r="E112" s="239" t="s">
        <v>6899</v>
      </c>
      <c r="F112" s="242" t="s">
        <v>6887</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6751</v>
      </c>
      <c r="B113" s="234" t="s">
        <v>6964</v>
      </c>
      <c r="C113" s="235" t="s">
        <v>6977</v>
      </c>
      <c r="D113" s="238" t="s">
        <v>6978</v>
      </c>
      <c r="E113" s="239" t="s">
        <v>6899</v>
      </c>
      <c r="F113" s="242" t="s">
        <v>6887</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6751</v>
      </c>
      <c r="B114" s="234" t="s">
        <v>6964</v>
      </c>
      <c r="C114" s="235" t="s">
        <v>6979</v>
      </c>
      <c r="D114" s="238" t="s">
        <v>6980</v>
      </c>
      <c r="E114" s="239" t="s">
        <v>6899</v>
      </c>
      <c r="F114" s="242" t="s">
        <v>6887</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6751</v>
      </c>
      <c r="B115" s="234" t="s">
        <v>6964</v>
      </c>
      <c r="C115" s="235" t="s">
        <v>6981</v>
      </c>
      <c r="D115" s="238" t="s">
        <v>6982</v>
      </c>
      <c r="E115" s="239" t="s">
        <v>6899</v>
      </c>
      <c r="F115" s="242" t="s">
        <v>6887</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6751</v>
      </c>
      <c r="B116" s="234" t="s">
        <v>6964</v>
      </c>
      <c r="C116" s="235" t="s">
        <v>6983</v>
      </c>
      <c r="D116" s="238" t="s">
        <v>6984</v>
      </c>
      <c r="E116" s="239" t="s">
        <v>6899</v>
      </c>
      <c r="F116" s="242" t="s">
        <v>6887</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6751</v>
      </c>
      <c r="B117" s="234" t="s">
        <v>6964</v>
      </c>
      <c r="C117" s="235" t="s">
        <v>6985</v>
      </c>
      <c r="D117" s="238" t="s">
        <v>6986</v>
      </c>
      <c r="E117" s="239" t="s">
        <v>6899</v>
      </c>
      <c r="F117" s="242" t="s">
        <v>6887</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6987</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6987</v>
      </c>
      <c r="B119" s="233" t="s">
        <v>6988</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6987</v>
      </c>
      <c r="B120" s="234" t="s">
        <v>6988</v>
      </c>
      <c r="C120" s="235" t="s">
        <v>6989</v>
      </c>
      <c r="D120" s="238" t="s">
        <v>6990</v>
      </c>
      <c r="E120" s="239" t="s">
        <v>6755</v>
      </c>
      <c r="F120" s="242" t="s">
        <v>6991</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6987</v>
      </c>
      <c r="B121" s="234" t="s">
        <v>6988</v>
      </c>
      <c r="C121" s="235" t="s">
        <v>6992</v>
      </c>
      <c r="D121" s="238" t="s">
        <v>6993</v>
      </c>
      <c r="E121" s="239" t="s">
        <v>6755</v>
      </c>
      <c r="F121" s="242" t="s">
        <v>6991</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6987</v>
      </c>
      <c r="B122" s="234" t="s">
        <v>6988</v>
      </c>
      <c r="C122" s="235" t="s">
        <v>6994</v>
      </c>
      <c r="D122" s="238" t="s">
        <v>6995</v>
      </c>
      <c r="E122" s="239" t="s">
        <v>6755</v>
      </c>
      <c r="F122" s="242" t="s">
        <v>6991</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6987</v>
      </c>
      <c r="B123" s="234" t="s">
        <v>6988</v>
      </c>
      <c r="C123" s="235" t="s">
        <v>6996</v>
      </c>
      <c r="D123" s="238" t="s">
        <v>6997</v>
      </c>
      <c r="E123" s="239" t="s">
        <v>6755</v>
      </c>
      <c r="F123" s="242" t="s">
        <v>6991</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6987</v>
      </c>
      <c r="B124" s="234" t="s">
        <v>6988</v>
      </c>
      <c r="C124" s="235" t="s">
        <v>6998</v>
      </c>
      <c r="D124" s="238" t="s">
        <v>6999</v>
      </c>
      <c r="E124" s="239" t="s">
        <v>6755</v>
      </c>
      <c r="F124" s="242" t="s">
        <v>6991</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6987</v>
      </c>
      <c r="B125" s="234" t="s">
        <v>6988</v>
      </c>
      <c r="C125" s="235" t="s">
        <v>7000</v>
      </c>
      <c r="D125" s="238" t="s">
        <v>7001</v>
      </c>
      <c r="E125" s="239" t="s">
        <v>6755</v>
      </c>
      <c r="F125" s="242" t="s">
        <v>6991</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6987</v>
      </c>
      <c r="B126" s="234" t="s">
        <v>6988</v>
      </c>
      <c r="C126" s="235" t="s">
        <v>7002</v>
      </c>
      <c r="D126" s="238" t="s">
        <v>7003</v>
      </c>
      <c r="E126" s="239" t="s">
        <v>6755</v>
      </c>
      <c r="F126" s="242" t="s">
        <v>6991</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6987</v>
      </c>
      <c r="B127" s="234" t="s">
        <v>6988</v>
      </c>
      <c r="C127" s="235" t="s">
        <v>7004</v>
      </c>
      <c r="D127" s="238" t="s">
        <v>7005</v>
      </c>
      <c r="E127" s="239" t="s">
        <v>6755</v>
      </c>
      <c r="F127" s="242" t="s">
        <v>6991</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6987</v>
      </c>
      <c r="B128" s="234" t="s">
        <v>6988</v>
      </c>
      <c r="C128" s="235" t="s">
        <v>7006</v>
      </c>
      <c r="D128" s="238" t="s">
        <v>7007</v>
      </c>
      <c r="E128" s="239" t="s">
        <v>6755</v>
      </c>
      <c r="F128" s="242" t="s">
        <v>6991</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6987</v>
      </c>
      <c r="B129" s="234" t="s">
        <v>6988</v>
      </c>
      <c r="C129" s="235" t="s">
        <v>7008</v>
      </c>
      <c r="D129" s="238" t="s">
        <v>7009</v>
      </c>
      <c r="E129" s="239" t="s">
        <v>6755</v>
      </c>
      <c r="F129" s="242" t="s">
        <v>6991</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6987</v>
      </c>
      <c r="B130" s="234" t="s">
        <v>6988</v>
      </c>
      <c r="C130" s="235" t="s">
        <v>7010</v>
      </c>
      <c r="D130" s="238" t="s">
        <v>7011</v>
      </c>
      <c r="E130" s="239" t="s">
        <v>6755</v>
      </c>
      <c r="F130" s="242" t="s">
        <v>6991</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6987</v>
      </c>
      <c r="B131" s="234" t="s">
        <v>6988</v>
      </c>
      <c r="C131" s="235" t="s">
        <v>7012</v>
      </c>
      <c r="D131" s="238" t="s">
        <v>7013</v>
      </c>
      <c r="E131" s="239" t="s">
        <v>6755</v>
      </c>
      <c r="F131" s="242" t="s">
        <v>6991</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6987</v>
      </c>
      <c r="B132" s="234" t="s">
        <v>6988</v>
      </c>
      <c r="C132" s="235" t="s">
        <v>7014</v>
      </c>
      <c r="D132" s="238" t="s">
        <v>7015</v>
      </c>
      <c r="E132" s="239" t="s">
        <v>6755</v>
      </c>
      <c r="F132" s="242" t="s">
        <v>6991</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6987</v>
      </c>
      <c r="B133" s="234" t="s">
        <v>6988</v>
      </c>
      <c r="C133" s="235" t="s">
        <v>7016</v>
      </c>
      <c r="D133" s="238" t="s">
        <v>7017</v>
      </c>
      <c r="E133" s="239" t="s">
        <v>6784</v>
      </c>
      <c r="F133" s="242" t="s">
        <v>6991</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6987</v>
      </c>
      <c r="B134" s="234" t="s">
        <v>6988</v>
      </c>
      <c r="C134" s="235" t="s">
        <v>7018</v>
      </c>
      <c r="D134" s="238" t="s">
        <v>7019</v>
      </c>
      <c r="E134" s="239" t="s">
        <v>6784</v>
      </c>
      <c r="F134" s="242" t="s">
        <v>6991</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6987</v>
      </c>
      <c r="B135" s="234" t="s">
        <v>6988</v>
      </c>
      <c r="C135" s="235" t="s">
        <v>7020</v>
      </c>
      <c r="D135" s="238" t="s">
        <v>7021</v>
      </c>
      <c r="E135" s="239" t="s">
        <v>6899</v>
      </c>
      <c r="F135" s="242" t="s">
        <v>6991</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6987</v>
      </c>
      <c r="B136" s="234" t="s">
        <v>6988</v>
      </c>
      <c r="C136" s="235" t="s">
        <v>7022</v>
      </c>
      <c r="D136" s="238" t="s">
        <v>7023</v>
      </c>
      <c r="E136" s="239" t="s">
        <v>6784</v>
      </c>
      <c r="F136" s="242" t="s">
        <v>6991</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6987</v>
      </c>
      <c r="B137" s="234" t="s">
        <v>6988</v>
      </c>
      <c r="C137" s="235" t="s">
        <v>7024</v>
      </c>
      <c r="D137" s="238" t="s">
        <v>7025</v>
      </c>
      <c r="E137" s="239" t="s">
        <v>6784</v>
      </c>
      <c r="F137" s="242" t="s">
        <v>6991</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6987</v>
      </c>
      <c r="B138" s="234" t="s">
        <v>6988</v>
      </c>
      <c r="C138" s="235" t="s">
        <v>7026</v>
      </c>
      <c r="D138" s="238" t="s">
        <v>7027</v>
      </c>
      <c r="E138" s="239" t="s">
        <v>6899</v>
      </c>
      <c r="F138" s="242" t="s">
        <v>6991</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6987</v>
      </c>
      <c r="B139" s="234" t="s">
        <v>6988</v>
      </c>
      <c r="C139" s="235" t="s">
        <v>7028</v>
      </c>
      <c r="D139" s="238" t="s">
        <v>7029</v>
      </c>
      <c r="E139" s="239" t="s">
        <v>6899</v>
      </c>
      <c r="F139" s="242" t="s">
        <v>6991</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6987</v>
      </c>
      <c r="B140" s="234" t="s">
        <v>6988</v>
      </c>
      <c r="C140" s="235" t="s">
        <v>7030</v>
      </c>
      <c r="D140" s="238" t="s">
        <v>7031</v>
      </c>
      <c r="E140" s="239" t="s">
        <v>6755</v>
      </c>
      <c r="F140" s="242" t="s">
        <v>6991</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6987</v>
      </c>
      <c r="B141" s="234" t="s">
        <v>6988</v>
      </c>
      <c r="C141" s="235" t="s">
        <v>7032</v>
      </c>
      <c r="D141" s="238" t="s">
        <v>7033</v>
      </c>
      <c r="E141" s="239" t="s">
        <v>7034</v>
      </c>
      <c r="F141" s="242" t="s">
        <v>7035</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6987</v>
      </c>
      <c r="B142" s="234" t="s">
        <v>6988</v>
      </c>
      <c r="C142" s="235" t="s">
        <v>7036</v>
      </c>
      <c r="D142" s="238" t="s">
        <v>7037</v>
      </c>
      <c r="E142" s="239" t="s">
        <v>7034</v>
      </c>
      <c r="F142" s="242" t="s">
        <v>7035</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6987</v>
      </c>
      <c r="B143" s="234" t="s">
        <v>6988</v>
      </c>
      <c r="C143" s="235" t="s">
        <v>7038</v>
      </c>
      <c r="D143" s="238" t="s">
        <v>7039</v>
      </c>
      <c r="E143" s="239" t="s">
        <v>7034</v>
      </c>
      <c r="F143" s="242" t="s">
        <v>7035</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6987</v>
      </c>
      <c r="B144" s="234" t="s">
        <v>6988</v>
      </c>
      <c r="C144" s="235" t="s">
        <v>7040</v>
      </c>
      <c r="D144" s="238" t="s">
        <v>7041</v>
      </c>
      <c r="E144" s="239" t="s">
        <v>6851</v>
      </c>
      <c r="F144" s="242" t="s">
        <v>7035</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6987</v>
      </c>
      <c r="B145" s="234" t="s">
        <v>6988</v>
      </c>
      <c r="C145" s="235" t="s">
        <v>7042</v>
      </c>
      <c r="D145" s="238" t="s">
        <v>7043</v>
      </c>
      <c r="E145" s="239" t="s">
        <v>6851</v>
      </c>
      <c r="F145" s="242" t="s">
        <v>7035</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6987</v>
      </c>
      <c r="B146" s="234" t="s">
        <v>6988</v>
      </c>
      <c r="C146" s="235" t="s">
        <v>7044</v>
      </c>
      <c r="D146" s="238" t="s">
        <v>7045</v>
      </c>
      <c r="E146" s="239" t="s">
        <v>6851</v>
      </c>
      <c r="F146" s="242" t="s">
        <v>7035</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6987</v>
      </c>
      <c r="B147" s="233" t="s">
        <v>7046</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6987</v>
      </c>
      <c r="B148" s="234" t="s">
        <v>7046</v>
      </c>
      <c r="C148" s="235" t="s">
        <v>7047</v>
      </c>
      <c r="D148" s="238" t="s">
        <v>7048</v>
      </c>
      <c r="E148" s="239" t="s">
        <v>6784</v>
      </c>
      <c r="F148" s="242" t="s">
        <v>7049</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6987</v>
      </c>
      <c r="B149" s="234" t="s">
        <v>7046</v>
      </c>
      <c r="C149" s="235" t="s">
        <v>7050</v>
      </c>
      <c r="D149" s="238" t="s">
        <v>7051</v>
      </c>
      <c r="E149" s="239" t="s">
        <v>6784</v>
      </c>
      <c r="F149" s="242" t="s">
        <v>7049</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6987</v>
      </c>
      <c r="B150" s="234" t="s">
        <v>7046</v>
      </c>
      <c r="C150" s="235" t="s">
        <v>7052</v>
      </c>
      <c r="D150" s="238" t="s">
        <v>7053</v>
      </c>
      <c r="E150" s="239" t="s">
        <v>6784</v>
      </c>
      <c r="F150" s="242" t="s">
        <v>7049</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6987</v>
      </c>
      <c r="B151" s="234" t="s">
        <v>7046</v>
      </c>
      <c r="C151" s="235" t="s">
        <v>7054</v>
      </c>
      <c r="D151" s="238" t="s">
        <v>7055</v>
      </c>
      <c r="E151" s="239" t="s">
        <v>6784</v>
      </c>
      <c r="F151" s="242" t="s">
        <v>7049</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6987</v>
      </c>
      <c r="B152" s="234" t="s">
        <v>7046</v>
      </c>
      <c r="C152" s="235" t="s">
        <v>7056</v>
      </c>
      <c r="D152" s="238" t="s">
        <v>7057</v>
      </c>
      <c r="E152" s="239" t="s">
        <v>6784</v>
      </c>
      <c r="F152" s="242" t="s">
        <v>7049</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6987</v>
      </c>
      <c r="B153" s="234" t="s">
        <v>7046</v>
      </c>
      <c r="C153" s="235" t="s">
        <v>7058</v>
      </c>
      <c r="D153" s="238" t="s">
        <v>7059</v>
      </c>
      <c r="E153" s="239" t="s">
        <v>6784</v>
      </c>
      <c r="F153" s="242" t="s">
        <v>7049</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6987</v>
      </c>
      <c r="B154" s="234" t="s">
        <v>7046</v>
      </c>
      <c r="C154" s="235" t="s">
        <v>7060</v>
      </c>
      <c r="D154" s="238" t="s">
        <v>7061</v>
      </c>
      <c r="E154" s="239" t="s">
        <v>6784</v>
      </c>
      <c r="F154" s="242" t="s">
        <v>7049</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6987</v>
      </c>
      <c r="B155" s="234" t="s">
        <v>7046</v>
      </c>
      <c r="C155" s="235" t="s">
        <v>7062</v>
      </c>
      <c r="D155" s="238" t="s">
        <v>7063</v>
      </c>
      <c r="E155" s="239" t="s">
        <v>6784</v>
      </c>
      <c r="F155" s="242" t="s">
        <v>7049</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6987</v>
      </c>
      <c r="B156" s="234" t="s">
        <v>7046</v>
      </c>
      <c r="C156" s="235" t="s">
        <v>7064</v>
      </c>
      <c r="D156" s="238" t="s">
        <v>7065</v>
      </c>
      <c r="E156" s="239" t="s">
        <v>6784</v>
      </c>
      <c r="F156" s="242" t="s">
        <v>7049</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6987</v>
      </c>
      <c r="B157" s="234" t="s">
        <v>7046</v>
      </c>
      <c r="C157" s="235" t="s">
        <v>7066</v>
      </c>
      <c r="D157" s="238" t="s">
        <v>7067</v>
      </c>
      <c r="E157" s="239" t="s">
        <v>6784</v>
      </c>
      <c r="F157" s="242" t="s">
        <v>7049</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6987</v>
      </c>
      <c r="B158" s="234" t="s">
        <v>7046</v>
      </c>
      <c r="C158" s="235" t="s">
        <v>7068</v>
      </c>
      <c r="D158" s="238" t="s">
        <v>7069</v>
      </c>
      <c r="E158" s="239" t="s">
        <v>6784</v>
      </c>
      <c r="F158" s="242" t="s">
        <v>7049</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6987</v>
      </c>
      <c r="B159" s="234" t="s">
        <v>7046</v>
      </c>
      <c r="C159" s="235" t="s">
        <v>7070</v>
      </c>
      <c r="D159" s="238" t="s">
        <v>7071</v>
      </c>
      <c r="E159" s="239" t="s">
        <v>6784</v>
      </c>
      <c r="F159" s="242" t="s">
        <v>7049</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6987</v>
      </c>
      <c r="B160" s="234" t="s">
        <v>7046</v>
      </c>
      <c r="C160" s="235" t="s">
        <v>7072</v>
      </c>
      <c r="D160" s="238" t="s">
        <v>7073</v>
      </c>
      <c r="E160" s="239" t="s">
        <v>6784</v>
      </c>
      <c r="F160" s="242" t="s">
        <v>7074</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6987</v>
      </c>
      <c r="B161" s="234" t="s">
        <v>7046</v>
      </c>
      <c r="C161" s="235" t="s">
        <v>7075</v>
      </c>
      <c r="D161" s="238" t="s">
        <v>7076</v>
      </c>
      <c r="E161" s="239" t="s">
        <v>6784</v>
      </c>
      <c r="F161" s="242" t="s">
        <v>7074</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6987</v>
      </c>
      <c r="B162" s="234" t="s">
        <v>7046</v>
      </c>
      <c r="C162" s="235" t="s">
        <v>7077</v>
      </c>
      <c r="D162" s="238" t="s">
        <v>7078</v>
      </c>
      <c r="E162" s="239" t="s">
        <v>6784</v>
      </c>
      <c r="F162" s="242" t="s">
        <v>7074</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6987</v>
      </c>
      <c r="B163" s="234" t="s">
        <v>7046</v>
      </c>
      <c r="C163" s="235" t="s">
        <v>7079</v>
      </c>
      <c r="D163" s="238" t="s">
        <v>7080</v>
      </c>
      <c r="E163" s="239" t="s">
        <v>6784</v>
      </c>
      <c r="F163" s="242" t="s">
        <v>7074</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6987</v>
      </c>
      <c r="B164" s="234" t="s">
        <v>7046</v>
      </c>
      <c r="C164" s="235" t="s">
        <v>7081</v>
      </c>
      <c r="D164" s="238" t="s">
        <v>7082</v>
      </c>
      <c r="E164" s="239" t="s">
        <v>6784</v>
      </c>
      <c r="F164" s="242" t="s">
        <v>7074</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6987</v>
      </c>
      <c r="B165" s="233" t="s">
        <v>7083</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6987</v>
      </c>
      <c r="B166" s="234" t="s">
        <v>7083</v>
      </c>
      <c r="C166" s="235" t="s">
        <v>7084</v>
      </c>
      <c r="D166" s="238" t="s">
        <v>7085</v>
      </c>
      <c r="E166" s="239" t="s">
        <v>6755</v>
      </c>
      <c r="F166" s="242" t="s">
        <v>7086</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6987</v>
      </c>
      <c r="B167" s="234" t="s">
        <v>7083</v>
      </c>
      <c r="C167" s="235" t="s">
        <v>7087</v>
      </c>
      <c r="D167" s="238" t="s">
        <v>7088</v>
      </c>
      <c r="E167" s="239" t="s">
        <v>6899</v>
      </c>
      <c r="F167" s="242" t="s">
        <v>7086</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6987</v>
      </c>
      <c r="B168" s="234" t="s">
        <v>7083</v>
      </c>
      <c r="C168" s="235" t="s">
        <v>7089</v>
      </c>
      <c r="D168" s="238" t="s">
        <v>7090</v>
      </c>
      <c r="E168" s="239" t="s">
        <v>6851</v>
      </c>
      <c r="F168" s="242" t="s">
        <v>7086</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6987</v>
      </c>
      <c r="B169" s="234" t="s">
        <v>7083</v>
      </c>
      <c r="C169" s="235" t="s">
        <v>7091</v>
      </c>
      <c r="D169" s="238" t="s">
        <v>7092</v>
      </c>
      <c r="E169" s="239" t="s">
        <v>6851</v>
      </c>
      <c r="F169" s="242" t="s">
        <v>7086</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6987</v>
      </c>
      <c r="B170" s="234" t="s">
        <v>7083</v>
      </c>
      <c r="C170" s="235" t="s">
        <v>7093</v>
      </c>
      <c r="D170" s="238" t="s">
        <v>7094</v>
      </c>
      <c r="E170" s="239" t="s">
        <v>6899</v>
      </c>
      <c r="F170" s="242" t="s">
        <v>7086</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6987</v>
      </c>
      <c r="B171" s="234" t="s">
        <v>7083</v>
      </c>
      <c r="C171" s="235" t="s">
        <v>7095</v>
      </c>
      <c r="D171" s="238" t="s">
        <v>7096</v>
      </c>
      <c r="E171" s="239" t="s">
        <v>6784</v>
      </c>
      <c r="F171" s="242" t="s">
        <v>7086</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6987</v>
      </c>
      <c r="B172" s="234" t="s">
        <v>7083</v>
      </c>
      <c r="C172" s="235" t="s">
        <v>7097</v>
      </c>
      <c r="D172" s="238" t="s">
        <v>7098</v>
      </c>
      <c r="E172" s="239" t="s">
        <v>6851</v>
      </c>
      <c r="F172" s="242" t="s">
        <v>7086</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6987</v>
      </c>
      <c r="B173" s="234" t="s">
        <v>7083</v>
      </c>
      <c r="C173" s="235" t="s">
        <v>7099</v>
      </c>
      <c r="D173" s="238" t="s">
        <v>7100</v>
      </c>
      <c r="E173" s="239" t="s">
        <v>6784</v>
      </c>
      <c r="F173" s="242" t="s">
        <v>7086</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6987</v>
      </c>
      <c r="B174" s="234" t="s">
        <v>7083</v>
      </c>
      <c r="C174" s="235" t="s">
        <v>7101</v>
      </c>
      <c r="D174" s="238" t="s">
        <v>7102</v>
      </c>
      <c r="E174" s="239" t="s">
        <v>6851</v>
      </c>
      <c r="F174" s="242" t="s">
        <v>7086</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6987</v>
      </c>
      <c r="B175" s="234" t="s">
        <v>7083</v>
      </c>
      <c r="C175" s="235" t="s">
        <v>7103</v>
      </c>
      <c r="D175" s="238" t="s">
        <v>7104</v>
      </c>
      <c r="E175" s="239" t="s">
        <v>6784</v>
      </c>
      <c r="F175" s="242" t="s">
        <v>7086</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6987</v>
      </c>
      <c r="B176" s="234" t="s">
        <v>7083</v>
      </c>
      <c r="C176" s="235" t="s">
        <v>7105</v>
      </c>
      <c r="D176" s="238" t="s">
        <v>7106</v>
      </c>
      <c r="E176" s="239" t="s">
        <v>6755</v>
      </c>
      <c r="F176" s="242" t="s">
        <v>7086</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6987</v>
      </c>
      <c r="B177" s="234" t="s">
        <v>7083</v>
      </c>
      <c r="C177" s="235" t="s">
        <v>7107</v>
      </c>
      <c r="D177" s="238" t="s">
        <v>7108</v>
      </c>
      <c r="E177" s="239" t="s">
        <v>6755</v>
      </c>
      <c r="F177" s="242" t="s">
        <v>7086</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6987</v>
      </c>
      <c r="B178" s="234" t="s">
        <v>7083</v>
      </c>
      <c r="C178" s="235" t="s">
        <v>7109</v>
      </c>
      <c r="D178" s="238" t="s">
        <v>7110</v>
      </c>
      <c r="E178" s="239" t="s">
        <v>6784</v>
      </c>
      <c r="F178" s="242" t="s">
        <v>7086</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6987</v>
      </c>
      <c r="B179" s="234" t="s">
        <v>7083</v>
      </c>
      <c r="C179" s="235" t="s">
        <v>7111</v>
      </c>
      <c r="D179" s="238" t="s">
        <v>7112</v>
      </c>
      <c r="E179" s="239" t="s">
        <v>6899</v>
      </c>
      <c r="F179" s="242" t="s">
        <v>7086</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6987</v>
      </c>
      <c r="B180" s="234" t="s">
        <v>7083</v>
      </c>
      <c r="C180" s="235" t="s">
        <v>7113</v>
      </c>
      <c r="D180" s="238" t="s">
        <v>7114</v>
      </c>
      <c r="E180" s="239" t="s">
        <v>6899</v>
      </c>
      <c r="F180" s="242" t="s">
        <v>7086</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6987</v>
      </c>
      <c r="B181" s="233" t="s">
        <v>7115</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6987</v>
      </c>
      <c r="B182" s="234" t="s">
        <v>7115</v>
      </c>
      <c r="C182" s="235" t="s">
        <v>7116</v>
      </c>
      <c r="D182" s="238" t="s">
        <v>7117</v>
      </c>
      <c r="E182" s="239" t="s">
        <v>6755</v>
      </c>
      <c r="F182" s="242" t="s">
        <v>7118</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6987</v>
      </c>
      <c r="B183" s="234" t="s">
        <v>7115</v>
      </c>
      <c r="C183" s="235" t="s">
        <v>7119</v>
      </c>
      <c r="D183" s="238" t="s">
        <v>7120</v>
      </c>
      <c r="E183" s="239" t="s">
        <v>6755</v>
      </c>
      <c r="F183" s="242" t="s">
        <v>7118</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6987</v>
      </c>
      <c r="B184" s="234" t="s">
        <v>7115</v>
      </c>
      <c r="C184" s="235" t="s">
        <v>7121</v>
      </c>
      <c r="D184" s="238" t="s">
        <v>7122</v>
      </c>
      <c r="E184" s="239" t="s">
        <v>6755</v>
      </c>
      <c r="F184" s="242" t="s">
        <v>7118</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6987</v>
      </c>
      <c r="B185" s="234" t="s">
        <v>7115</v>
      </c>
      <c r="C185" s="235" t="s">
        <v>7123</v>
      </c>
      <c r="D185" s="238" t="s">
        <v>7124</v>
      </c>
      <c r="E185" s="239" t="s">
        <v>6755</v>
      </c>
      <c r="F185" s="242" t="s">
        <v>7118</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6987</v>
      </c>
      <c r="B186" s="234" t="s">
        <v>7115</v>
      </c>
      <c r="C186" s="235" t="s">
        <v>7125</v>
      </c>
      <c r="D186" s="238" t="s">
        <v>7126</v>
      </c>
      <c r="E186" s="239" t="s">
        <v>6755</v>
      </c>
      <c r="F186" s="242" t="s">
        <v>7118</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6987</v>
      </c>
      <c r="B187" s="234" t="s">
        <v>7115</v>
      </c>
      <c r="C187" s="235" t="s">
        <v>7127</v>
      </c>
      <c r="D187" s="238" t="s">
        <v>7128</v>
      </c>
      <c r="E187" s="239" t="s">
        <v>6784</v>
      </c>
      <c r="F187" s="242" t="s">
        <v>7118</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6987</v>
      </c>
      <c r="B188" s="234" t="s">
        <v>7115</v>
      </c>
      <c r="C188" s="235" t="s">
        <v>7129</v>
      </c>
      <c r="D188" s="238" t="s">
        <v>7130</v>
      </c>
      <c r="E188" s="239" t="s">
        <v>6784</v>
      </c>
      <c r="F188" s="242" t="s">
        <v>7118</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6987</v>
      </c>
      <c r="B189" s="234" t="s">
        <v>7115</v>
      </c>
      <c r="C189" s="235" t="s">
        <v>7131</v>
      </c>
      <c r="D189" s="238" t="s">
        <v>7132</v>
      </c>
      <c r="E189" s="239" t="s">
        <v>6784</v>
      </c>
      <c r="F189" s="242" t="s">
        <v>7118</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6987</v>
      </c>
      <c r="B190" s="234" t="s">
        <v>7115</v>
      </c>
      <c r="C190" s="235" t="s">
        <v>7133</v>
      </c>
      <c r="D190" s="238" t="s">
        <v>7134</v>
      </c>
      <c r="E190" s="239" t="s">
        <v>6784</v>
      </c>
      <c r="F190" s="242" t="s">
        <v>7118</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6987</v>
      </c>
      <c r="B191" s="234" t="s">
        <v>7115</v>
      </c>
      <c r="C191" s="235" t="s">
        <v>7135</v>
      </c>
      <c r="D191" s="238" t="s">
        <v>7136</v>
      </c>
      <c r="E191" s="239" t="s">
        <v>6755</v>
      </c>
      <c r="F191" s="242" t="s">
        <v>7118</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6987</v>
      </c>
      <c r="B192" s="234" t="s">
        <v>7115</v>
      </c>
      <c r="C192" s="235" t="s">
        <v>7137</v>
      </c>
      <c r="D192" s="238" t="s">
        <v>7138</v>
      </c>
      <c r="E192" s="239" t="s">
        <v>6755</v>
      </c>
      <c r="F192" s="242" t="s">
        <v>7118</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6987</v>
      </c>
      <c r="B193" s="234" t="s">
        <v>7115</v>
      </c>
      <c r="C193" s="235" t="s">
        <v>7139</v>
      </c>
      <c r="D193" s="238" t="s">
        <v>7140</v>
      </c>
      <c r="E193" s="239" t="s">
        <v>6755</v>
      </c>
      <c r="F193" s="242" t="s">
        <v>7118</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6987</v>
      </c>
      <c r="B194" s="234" t="s">
        <v>7115</v>
      </c>
      <c r="C194" s="235" t="s">
        <v>7141</v>
      </c>
      <c r="D194" s="238" t="s">
        <v>7142</v>
      </c>
      <c r="E194" s="239" t="s">
        <v>6755</v>
      </c>
      <c r="F194" s="242" t="s">
        <v>7118</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6987</v>
      </c>
      <c r="B195" s="234" t="s">
        <v>7115</v>
      </c>
      <c r="C195" s="235" t="s">
        <v>7143</v>
      </c>
      <c r="D195" s="238" t="s">
        <v>7144</v>
      </c>
      <c r="E195" s="239" t="s">
        <v>6755</v>
      </c>
      <c r="F195" s="242" t="s">
        <v>7118</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6987</v>
      </c>
      <c r="B196" s="234" t="s">
        <v>7115</v>
      </c>
      <c r="C196" s="235" t="s">
        <v>7145</v>
      </c>
      <c r="D196" s="238" t="s">
        <v>7146</v>
      </c>
      <c r="E196" s="239" t="s">
        <v>6755</v>
      </c>
      <c r="F196" s="242" t="s">
        <v>7147</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6987</v>
      </c>
      <c r="B197" s="234" t="s">
        <v>7115</v>
      </c>
      <c r="C197" s="235" t="s">
        <v>7148</v>
      </c>
      <c r="D197" s="238" t="s">
        <v>7149</v>
      </c>
      <c r="E197" s="239" t="s">
        <v>6755</v>
      </c>
      <c r="F197" s="242" t="s">
        <v>7147</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6987</v>
      </c>
      <c r="B198" s="234" t="s">
        <v>7115</v>
      </c>
      <c r="C198" s="235" t="s">
        <v>7150</v>
      </c>
      <c r="D198" s="238" t="s">
        <v>7151</v>
      </c>
      <c r="E198" s="239" t="s">
        <v>6755</v>
      </c>
      <c r="F198" s="242" t="s">
        <v>7147</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6987</v>
      </c>
      <c r="B199" s="234" t="s">
        <v>7115</v>
      </c>
      <c r="C199" s="235" t="s">
        <v>7152</v>
      </c>
      <c r="D199" s="238" t="s">
        <v>7153</v>
      </c>
      <c r="E199" s="239" t="s">
        <v>6755</v>
      </c>
      <c r="F199" s="242" t="s">
        <v>7147</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7154</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7154</v>
      </c>
      <c r="B201" s="233" t="s">
        <v>7155</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7154</v>
      </c>
      <c r="B202" s="234" t="s">
        <v>7155</v>
      </c>
      <c r="C202" s="235" t="s">
        <v>7156</v>
      </c>
      <c r="D202" s="238" t="s">
        <v>7157</v>
      </c>
      <c r="E202" s="239" t="s">
        <v>7034</v>
      </c>
      <c r="F202" s="242" t="s">
        <v>7158</v>
      </c>
      <c r="G202" s="245">
        <f>IF(COUNTIF(H202:AU202,"&lt;&gt;")=0,"",SUMPRODUCT(((Recommendations[ImplStatus]="Implemented")+(Recommendations[ImplStatus]="Compensated"))*ISNUMBER(MATCH(Recommendations[Id],H202:AU202,0)))/COUNTIF(H202:AU202,"&lt;&gt;"))</f>
        <v>0</v>
      </c>
      <c r="H202" s="246" t="s">
        <v>1316</v>
      </c>
      <c r="I202" s="246" t="s">
        <v>1389</v>
      </c>
      <c r="J202" s="246" t="s">
        <v>1781</v>
      </c>
      <c r="K202" s="246" t="s">
        <v>1787</v>
      </c>
      <c r="L202" s="246" t="s">
        <v>1793</v>
      </c>
      <c r="M202" s="246" t="s">
        <v>1804</v>
      </c>
      <c r="N202" s="246" t="s">
        <v>1810</v>
      </c>
      <c r="O202" s="246" t="s">
        <v>1817</v>
      </c>
      <c r="P202" s="246" t="s">
        <v>2067</v>
      </c>
      <c r="Q202" s="246" t="s">
        <v>2074</v>
      </c>
      <c r="R202" s="246" t="s">
        <v>2714</v>
      </c>
      <c r="S202" s="246" t="s">
        <v>2828</v>
      </c>
      <c r="T202" s="246" t="s">
        <v>2834</v>
      </c>
      <c r="U202" s="246" t="s">
        <v>2840</v>
      </c>
      <c r="V202" s="246" t="s">
        <v>2846</v>
      </c>
      <c r="W202" s="246" t="s">
        <v>2877</v>
      </c>
      <c r="X202" s="246" t="s">
        <v>2899</v>
      </c>
      <c r="Y202" s="246" t="s">
        <v>2906</v>
      </c>
      <c r="Z202" s="246" t="s">
        <v>2912</v>
      </c>
      <c r="AA202" s="246" t="s">
        <v>2928</v>
      </c>
      <c r="AB202" s="246" t="s">
        <v>2942</v>
      </c>
      <c r="AC202" s="246" t="s">
        <v>2948</v>
      </c>
      <c r="AD202" s="246" t="s">
        <v>2954</v>
      </c>
      <c r="AE202" s="246" t="s">
        <v>2960</v>
      </c>
      <c r="AF202" s="246" t="s">
        <v>2974</v>
      </c>
      <c r="AG202" s="246" t="s">
        <v>2982</v>
      </c>
      <c r="AH202" s="246" t="s">
        <v>3018</v>
      </c>
      <c r="AI202" s="246" t="s">
        <v>3025</v>
      </c>
      <c r="AJ202" s="246" t="s">
        <v>3033</v>
      </c>
      <c r="AK202" s="246" t="s">
        <v>3350</v>
      </c>
      <c r="AL202" s="246" t="s">
        <v>3357</v>
      </c>
      <c r="AM202" s="246" t="s">
        <v>3371</v>
      </c>
      <c r="AN202" s="246" t="s">
        <v>3378</v>
      </c>
      <c r="AO202" s="246" t="s">
        <v>3384</v>
      </c>
      <c r="AP202" s="246" t="s">
        <v>3546</v>
      </c>
      <c r="AQ202" s="246" t="s">
        <v>3637</v>
      </c>
      <c r="AR202" s="246"/>
      <c r="AS202" s="246"/>
      <c r="AT202" s="246"/>
      <c r="AU202" s="260"/>
    </row>
    <row r="203" spans="1:47" ht="60" customHeight="1" x14ac:dyDescent="0.35">
      <c r="A203" s="256" t="s">
        <v>7154</v>
      </c>
      <c r="B203" s="234" t="s">
        <v>7155</v>
      </c>
      <c r="C203" s="235" t="s">
        <v>7159</v>
      </c>
      <c r="D203" s="238" t="s">
        <v>7160</v>
      </c>
      <c r="E203" s="239" t="s">
        <v>7034</v>
      </c>
      <c r="F203" s="242" t="s">
        <v>7158</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7154</v>
      </c>
      <c r="B204" s="234" t="s">
        <v>7155</v>
      </c>
      <c r="C204" s="235" t="s">
        <v>7161</v>
      </c>
      <c r="D204" s="238" t="s">
        <v>7162</v>
      </c>
      <c r="E204" s="239" t="s">
        <v>7034</v>
      </c>
      <c r="F204" s="242" t="s">
        <v>7158</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7154</v>
      </c>
      <c r="B205" s="234" t="s">
        <v>7155</v>
      </c>
      <c r="C205" s="235" t="s">
        <v>7163</v>
      </c>
      <c r="D205" s="238" t="s">
        <v>7164</v>
      </c>
      <c r="E205" s="239" t="s">
        <v>7034</v>
      </c>
      <c r="F205" s="242" t="s">
        <v>7158</v>
      </c>
      <c r="G205" s="245">
        <f>IF(COUNTIF(H205:AU205,"&lt;&gt;")=0,"",SUMPRODUCT(((Recommendations[ImplStatus]="Implemented")+(Recommendations[ImplStatus]="Compensated"))*ISNUMBER(MATCH(Recommendations[Id],H205:AU205,0)))/COUNTIF(H205:AU205,"&lt;&gt;"))</f>
        <v>0</v>
      </c>
      <c r="H205" s="246" t="s">
        <v>1855</v>
      </c>
      <c r="I205" s="246" t="s">
        <v>2936</v>
      </c>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7154</v>
      </c>
      <c r="B206" s="234" t="s">
        <v>7155</v>
      </c>
      <c r="C206" s="235" t="s">
        <v>7165</v>
      </c>
      <c r="D206" s="238" t="s">
        <v>7166</v>
      </c>
      <c r="E206" s="239" t="s">
        <v>7034</v>
      </c>
      <c r="F206" s="242" t="s">
        <v>7158</v>
      </c>
      <c r="G206" s="245">
        <f>IF(COUNTIF(H206:AU206,"&lt;&gt;")=0,"",SUMPRODUCT(((Recommendations[ImplStatus]="Implemented")+(Recommendations[ImplStatus]="Compensated"))*ISNUMBER(MATCH(Recommendations[Id],H206:AU206,0)))/COUNTIF(H206:AU206,"&lt;&gt;"))</f>
        <v>0</v>
      </c>
      <c r="H206" s="246" t="s">
        <v>3011</v>
      </c>
      <c r="I206" s="246" t="s">
        <v>3643</v>
      </c>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7154</v>
      </c>
      <c r="B207" s="234" t="s">
        <v>7155</v>
      </c>
      <c r="C207" s="235" t="s">
        <v>7167</v>
      </c>
      <c r="D207" s="238" t="s">
        <v>7168</v>
      </c>
      <c r="E207" s="239" t="s">
        <v>6899</v>
      </c>
      <c r="F207" s="242" t="s">
        <v>7158</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7154</v>
      </c>
      <c r="B208" s="234" t="s">
        <v>7155</v>
      </c>
      <c r="C208" s="235" t="s">
        <v>7169</v>
      </c>
      <c r="D208" s="238" t="s">
        <v>7170</v>
      </c>
      <c r="E208" s="239" t="s">
        <v>6899</v>
      </c>
      <c r="F208" s="242" t="s">
        <v>7158</v>
      </c>
      <c r="G208" s="245">
        <f>IF(COUNTIF(H208:AU208,"&lt;&gt;")=0,"",SUMPRODUCT(((Recommendations[ImplStatus]="Implemented")+(Recommendations[ImplStatus]="Compensated"))*ISNUMBER(MATCH(Recommendations[Id],H208:AU208,0)))/COUNTIF(H208:AU208,"&lt;&gt;"))</f>
        <v>0</v>
      </c>
      <c r="H208" s="246" t="s">
        <v>2920</v>
      </c>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7154</v>
      </c>
      <c r="B209" s="234" t="s">
        <v>7155</v>
      </c>
      <c r="C209" s="235" t="s">
        <v>7171</v>
      </c>
      <c r="D209" s="238" t="s">
        <v>7172</v>
      </c>
      <c r="E209" s="239" t="s">
        <v>7034</v>
      </c>
      <c r="F209" s="242" t="s">
        <v>7158</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7154</v>
      </c>
      <c r="B210" s="234" t="s">
        <v>7155</v>
      </c>
      <c r="C210" s="235" t="s">
        <v>7173</v>
      </c>
      <c r="D210" s="238" t="s">
        <v>7174</v>
      </c>
      <c r="E210" s="239" t="s">
        <v>6784</v>
      </c>
      <c r="F210" s="242" t="s">
        <v>7175</v>
      </c>
      <c r="G210" s="245">
        <f>IF(COUNTIF(H210:AU210,"&lt;&gt;")=0,"",SUMPRODUCT(((Recommendations[ImplStatus]="Implemented")+(Recommendations[ImplStatus]="Compensated"))*ISNUMBER(MATCH(Recommendations[Id],H210:AU210,0)))/COUNTIF(H210:AU210,"&lt;&gt;"))</f>
        <v>0</v>
      </c>
      <c r="H210" s="246" t="s">
        <v>984</v>
      </c>
      <c r="I210" s="246" t="s">
        <v>996</v>
      </c>
      <c r="J210" s="246" t="s">
        <v>1032</v>
      </c>
      <c r="K210" s="246" t="s">
        <v>1041</v>
      </c>
      <c r="L210" s="246" t="s">
        <v>1064</v>
      </c>
      <c r="M210" s="246" t="s">
        <v>1074</v>
      </c>
      <c r="N210" s="246" t="s">
        <v>1079</v>
      </c>
      <c r="O210" s="246" t="s">
        <v>1086</v>
      </c>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7154</v>
      </c>
      <c r="B211" s="234" t="s">
        <v>7155</v>
      </c>
      <c r="C211" s="235" t="s">
        <v>7176</v>
      </c>
      <c r="D211" s="238" t="s">
        <v>7177</v>
      </c>
      <c r="E211" s="239" t="s">
        <v>6784</v>
      </c>
      <c r="F211" s="242" t="s">
        <v>7175</v>
      </c>
      <c r="G211" s="245">
        <f>IF(COUNTIF(H211:AU211,"&lt;&gt;")=0,"",SUMPRODUCT(((Recommendations[ImplStatus]="Implemented")+(Recommendations[ImplStatus]="Compensated"))*ISNUMBER(MATCH(Recommendations[Id],H211:AU211,0)))/COUNTIF(H211:AU211,"&lt;&gt;"))</f>
        <v>0</v>
      </c>
      <c r="H211" s="246" t="s">
        <v>990</v>
      </c>
      <c r="I211" s="246" t="s">
        <v>1037</v>
      </c>
      <c r="J211" s="246" t="s">
        <v>1069</v>
      </c>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7154</v>
      </c>
      <c r="B212" s="234" t="s">
        <v>7155</v>
      </c>
      <c r="C212" s="235" t="s">
        <v>7178</v>
      </c>
      <c r="D212" s="238" t="s">
        <v>7179</v>
      </c>
      <c r="E212" s="239" t="s">
        <v>6851</v>
      </c>
      <c r="F212" s="242" t="s">
        <v>7180</v>
      </c>
      <c r="G212" s="245">
        <f>IF(COUNTIF(H212:AU212,"&lt;&gt;")=0,"",SUMPRODUCT(((Recommendations[ImplStatus]="Implemented")+(Recommendations[ImplStatus]="Compensated"))*ISNUMBER(MATCH(Recommendations[Id],H212:AU212,0)))/COUNTIF(H212:AU212,"&lt;&gt;"))</f>
        <v>0</v>
      </c>
      <c r="H212" s="246" t="s">
        <v>2372</v>
      </c>
      <c r="I212" s="246" t="s">
        <v>2379</v>
      </c>
      <c r="J212" s="246" t="s">
        <v>2386</v>
      </c>
      <c r="K212" s="246" t="s">
        <v>2392</v>
      </c>
      <c r="L212" s="246" t="s">
        <v>2399</v>
      </c>
      <c r="M212" s="246" t="s">
        <v>2405</v>
      </c>
      <c r="N212" s="246" t="s">
        <v>2412</v>
      </c>
      <c r="O212" s="246" t="s">
        <v>2418</v>
      </c>
      <c r="P212" s="246" t="s">
        <v>2424</v>
      </c>
      <c r="Q212" s="246" t="s">
        <v>2430</v>
      </c>
      <c r="R212" s="246" t="s">
        <v>2436</v>
      </c>
      <c r="S212" s="246" t="s">
        <v>2443</v>
      </c>
      <c r="T212" s="246" t="s">
        <v>2449</v>
      </c>
      <c r="U212" s="246" t="s">
        <v>2457</v>
      </c>
      <c r="V212" s="246" t="s">
        <v>2464</v>
      </c>
      <c r="W212" s="246" t="s">
        <v>2470</v>
      </c>
      <c r="X212" s="246" t="s">
        <v>2476</v>
      </c>
      <c r="Y212" s="246" t="s">
        <v>2482</v>
      </c>
      <c r="Z212" s="246" t="s">
        <v>2488</v>
      </c>
      <c r="AA212" s="246" t="s">
        <v>2494</v>
      </c>
      <c r="AB212" s="246" t="s">
        <v>2501</v>
      </c>
      <c r="AC212" s="246" t="s">
        <v>2508</v>
      </c>
      <c r="AD212" s="246" t="s">
        <v>2514</v>
      </c>
      <c r="AE212" s="246" t="s">
        <v>2521</v>
      </c>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7154</v>
      </c>
      <c r="B213" s="234" t="s">
        <v>7155</v>
      </c>
      <c r="C213" s="235" t="s">
        <v>7181</v>
      </c>
      <c r="D213" s="238" t="s">
        <v>7182</v>
      </c>
      <c r="E213" s="239" t="s">
        <v>6784</v>
      </c>
      <c r="F213" s="242" t="s">
        <v>7183</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7154</v>
      </c>
      <c r="B214" s="234" t="s">
        <v>7155</v>
      </c>
      <c r="C214" s="235" t="s">
        <v>7184</v>
      </c>
      <c r="D214" s="238" t="s">
        <v>7185</v>
      </c>
      <c r="E214" s="239" t="s">
        <v>6851</v>
      </c>
      <c r="F214" s="242" t="s">
        <v>7186</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7154</v>
      </c>
      <c r="B215" s="234" t="s">
        <v>7155</v>
      </c>
      <c r="C215" s="235" t="s">
        <v>7187</v>
      </c>
      <c r="D215" s="238" t="s">
        <v>7188</v>
      </c>
      <c r="E215" s="239" t="s">
        <v>6755</v>
      </c>
      <c r="F215" s="242" t="s">
        <v>7186</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7154</v>
      </c>
      <c r="B216" s="234" t="s">
        <v>7155</v>
      </c>
      <c r="C216" s="235" t="s">
        <v>7189</v>
      </c>
      <c r="D216" s="238" t="s">
        <v>7190</v>
      </c>
      <c r="E216" s="239" t="s">
        <v>6755</v>
      </c>
      <c r="F216" s="242" t="s">
        <v>7186</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7154</v>
      </c>
      <c r="B217" s="234" t="s">
        <v>7155</v>
      </c>
      <c r="C217" s="235" t="s">
        <v>7191</v>
      </c>
      <c r="D217" s="238" t="s">
        <v>7192</v>
      </c>
      <c r="E217" s="239" t="s">
        <v>6784</v>
      </c>
      <c r="F217" s="242" t="s">
        <v>7186</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7154</v>
      </c>
      <c r="B218" s="234" t="s">
        <v>7155</v>
      </c>
      <c r="C218" s="235" t="s">
        <v>7193</v>
      </c>
      <c r="D218" s="238" t="s">
        <v>7194</v>
      </c>
      <c r="E218" s="239" t="s">
        <v>6784</v>
      </c>
      <c r="F218" s="242" t="s">
        <v>7186</v>
      </c>
      <c r="G218" s="245">
        <f>IF(COUNTIF(H218:AU218,"&lt;&gt;")=0,"",SUMPRODUCT(((Recommendations[ImplStatus]="Implemented")+(Recommendations[ImplStatus]="Compensated"))*ISNUMBER(MATCH(Recommendations[Id],H218:AU218,0)))/COUNTIF(H218:AU218,"&lt;&gt;"))</f>
        <v>0</v>
      </c>
      <c r="H218" s="246" t="s">
        <v>1825</v>
      </c>
      <c r="I218" s="246" t="s">
        <v>1832</v>
      </c>
      <c r="J218" s="246" t="s">
        <v>1839</v>
      </c>
      <c r="K218" s="246" t="s">
        <v>2004</v>
      </c>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7154</v>
      </c>
      <c r="B219" s="234" t="s">
        <v>7155</v>
      </c>
      <c r="C219" s="235" t="s">
        <v>7195</v>
      </c>
      <c r="D219" s="238" t="s">
        <v>7196</v>
      </c>
      <c r="E219" s="239" t="s">
        <v>6784</v>
      </c>
      <c r="F219" s="242" t="s">
        <v>7186</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7154</v>
      </c>
      <c r="B220" s="234" t="s">
        <v>7155</v>
      </c>
      <c r="C220" s="235" t="s">
        <v>7197</v>
      </c>
      <c r="D220" s="238" t="s">
        <v>7198</v>
      </c>
      <c r="E220" s="239" t="s">
        <v>6784</v>
      </c>
      <c r="F220" s="242" t="s">
        <v>7186</v>
      </c>
      <c r="G220" s="245">
        <f>IF(COUNTIF(H220:AU220,"&lt;&gt;")=0,"",SUMPRODUCT(((Recommendations[ImplStatus]="Implemented")+(Recommendations[ImplStatus]="Compensated"))*ISNUMBER(MATCH(Recommendations[Id],H220:AU220,0)))/COUNTIF(H220:AU220,"&lt;&gt;"))</f>
        <v>0</v>
      </c>
      <c r="H220" s="246" t="s">
        <v>2534</v>
      </c>
      <c r="I220" s="246" t="s">
        <v>2606</v>
      </c>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7154</v>
      </c>
      <c r="B221" s="233" t="s">
        <v>7199</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7154</v>
      </c>
      <c r="B222" s="234" t="s">
        <v>7199</v>
      </c>
      <c r="C222" s="235" t="s">
        <v>7200</v>
      </c>
      <c r="D222" s="238" t="s">
        <v>7201</v>
      </c>
      <c r="E222" s="239" t="s">
        <v>6851</v>
      </c>
      <c r="F222" s="242" t="s">
        <v>7202</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7154</v>
      </c>
      <c r="B223" s="234" t="s">
        <v>7199</v>
      </c>
      <c r="C223" s="235" t="s">
        <v>7203</v>
      </c>
      <c r="D223" s="238" t="s">
        <v>7204</v>
      </c>
      <c r="E223" s="239" t="s">
        <v>6851</v>
      </c>
      <c r="F223" s="242" t="s">
        <v>7202</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7154</v>
      </c>
      <c r="B224" s="234" t="s">
        <v>7199</v>
      </c>
      <c r="C224" s="235" t="s">
        <v>7205</v>
      </c>
      <c r="D224" s="238" t="s">
        <v>7206</v>
      </c>
      <c r="E224" s="239" t="s">
        <v>6851</v>
      </c>
      <c r="F224" s="242" t="s">
        <v>7202</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7154</v>
      </c>
      <c r="B225" s="234" t="s">
        <v>7199</v>
      </c>
      <c r="C225" s="235" t="s">
        <v>7207</v>
      </c>
      <c r="D225" s="238" t="s">
        <v>7208</v>
      </c>
      <c r="E225" s="239" t="s">
        <v>6851</v>
      </c>
      <c r="F225" s="242" t="s">
        <v>7202</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7154</v>
      </c>
      <c r="B226" s="234" t="s">
        <v>7199</v>
      </c>
      <c r="C226" s="235" t="s">
        <v>7209</v>
      </c>
      <c r="D226" s="238" t="s">
        <v>7210</v>
      </c>
      <c r="E226" s="239" t="s">
        <v>6851</v>
      </c>
      <c r="F226" s="242" t="s">
        <v>7202</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7154</v>
      </c>
      <c r="B227" s="234" t="s">
        <v>7199</v>
      </c>
      <c r="C227" s="235" t="s">
        <v>7211</v>
      </c>
      <c r="D227" s="238" t="s">
        <v>7212</v>
      </c>
      <c r="E227" s="239" t="s">
        <v>6851</v>
      </c>
      <c r="F227" s="242" t="s">
        <v>7202</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7154</v>
      </c>
      <c r="B228" s="234" t="s">
        <v>7199</v>
      </c>
      <c r="C228" s="235" t="s">
        <v>7213</v>
      </c>
      <c r="D228" s="238" t="s">
        <v>7214</v>
      </c>
      <c r="E228" s="239" t="s">
        <v>6851</v>
      </c>
      <c r="F228" s="242" t="s">
        <v>7202</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7154</v>
      </c>
      <c r="B229" s="234" t="s">
        <v>7199</v>
      </c>
      <c r="C229" s="235" t="s">
        <v>7215</v>
      </c>
      <c r="D229" s="238" t="s">
        <v>7216</v>
      </c>
      <c r="E229" s="239" t="s">
        <v>6755</v>
      </c>
      <c r="F229" s="242" t="s">
        <v>7202</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7154</v>
      </c>
      <c r="B230" s="234" t="s">
        <v>7199</v>
      </c>
      <c r="C230" s="235" t="s">
        <v>7217</v>
      </c>
      <c r="D230" s="238" t="s">
        <v>7218</v>
      </c>
      <c r="E230" s="239" t="s">
        <v>6755</v>
      </c>
      <c r="F230" s="242" t="s">
        <v>7202</v>
      </c>
      <c r="G230" s="245">
        <f>IF(COUNTIF(H230:AU230,"&lt;&gt;")=0,"",SUMPRODUCT(((Recommendations[ImplStatus]="Implemented")+(Recommendations[ImplStatus]="Compensated"))*ISNUMBER(MATCH(Recommendations[Id],H230:AU230,0)))/COUNTIF(H230:AU230,"&lt;&gt;"))</f>
        <v>0</v>
      </c>
      <c r="H230" s="246" t="s">
        <v>3561</v>
      </c>
      <c r="I230" s="246" t="s">
        <v>3568</v>
      </c>
      <c r="J230" s="246" t="s">
        <v>3581</v>
      </c>
      <c r="K230" s="246" t="s">
        <v>3596</v>
      </c>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7154</v>
      </c>
      <c r="B231" s="234" t="s">
        <v>7199</v>
      </c>
      <c r="C231" s="235" t="s">
        <v>7219</v>
      </c>
      <c r="D231" s="238" t="s">
        <v>7220</v>
      </c>
      <c r="E231" s="239" t="s">
        <v>6851</v>
      </c>
      <c r="F231" s="242" t="s">
        <v>7221</v>
      </c>
      <c r="G231" s="245">
        <f>IF(COUNTIF(H231:AU231,"&lt;&gt;")=0,"",SUMPRODUCT(((Recommendations[ImplStatus]="Implemented")+(Recommendations[ImplStatus]="Compensated"))*ISNUMBER(MATCH(Recommendations[Id],H231:AU231,0)))/COUNTIF(H231:AU231,"&lt;&gt;"))</f>
        <v>0</v>
      </c>
      <c r="H231" s="246" t="s">
        <v>322</v>
      </c>
      <c r="I231" s="246" t="s">
        <v>672</v>
      </c>
      <c r="J231" s="246" t="s">
        <v>1682</v>
      </c>
      <c r="K231" s="246" t="s">
        <v>1689</v>
      </c>
      <c r="L231" s="246" t="s">
        <v>1701</v>
      </c>
      <c r="M231" s="246" t="s">
        <v>1707</v>
      </c>
      <c r="N231" s="246" t="s">
        <v>1847</v>
      </c>
      <c r="O231" s="246" t="s">
        <v>1898</v>
      </c>
      <c r="P231" s="246" t="s">
        <v>2305</v>
      </c>
      <c r="Q231" s="246" t="s">
        <v>2311</v>
      </c>
      <c r="R231" s="246" t="s">
        <v>2334</v>
      </c>
      <c r="S231" s="246" t="s">
        <v>2730</v>
      </c>
      <c r="T231" s="246" t="s">
        <v>2737</v>
      </c>
      <c r="U231" s="246" t="s">
        <v>2744</v>
      </c>
      <c r="V231" s="246" t="s">
        <v>2751</v>
      </c>
      <c r="W231" s="246" t="s">
        <v>2758</v>
      </c>
      <c r="X231" s="246" t="s">
        <v>2765</v>
      </c>
      <c r="Y231" s="246" t="s">
        <v>2772</v>
      </c>
      <c r="Z231" s="246" t="s">
        <v>3106</v>
      </c>
      <c r="AA231" s="246" t="s">
        <v>3326</v>
      </c>
      <c r="AB231" s="246" t="s">
        <v>3422</v>
      </c>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7154</v>
      </c>
      <c r="B232" s="234" t="s">
        <v>7199</v>
      </c>
      <c r="C232" s="235" t="s">
        <v>7222</v>
      </c>
      <c r="D232" s="238" t="s">
        <v>7223</v>
      </c>
      <c r="E232" s="239" t="s">
        <v>6851</v>
      </c>
      <c r="F232" s="242" t="s">
        <v>7221</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7154</v>
      </c>
      <c r="B233" s="234" t="s">
        <v>7199</v>
      </c>
      <c r="C233" s="235" t="s">
        <v>7224</v>
      </c>
      <c r="D233" s="238" t="s">
        <v>7225</v>
      </c>
      <c r="E233" s="239" t="s">
        <v>6784</v>
      </c>
      <c r="F233" s="242" t="s">
        <v>7221</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7154</v>
      </c>
      <c r="B234" s="234" t="s">
        <v>7199</v>
      </c>
      <c r="C234" s="235" t="s">
        <v>7226</v>
      </c>
      <c r="D234" s="238" t="s">
        <v>7227</v>
      </c>
      <c r="E234" s="239" t="s">
        <v>6784</v>
      </c>
      <c r="F234" s="242" t="s">
        <v>7221</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7154</v>
      </c>
      <c r="B235" s="234" t="s">
        <v>7199</v>
      </c>
      <c r="C235" s="235" t="s">
        <v>7228</v>
      </c>
      <c r="D235" s="238" t="s">
        <v>7229</v>
      </c>
      <c r="E235" s="239" t="s">
        <v>6851</v>
      </c>
      <c r="F235" s="242" t="s">
        <v>7221</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7154</v>
      </c>
      <c r="B236" s="234" t="s">
        <v>7199</v>
      </c>
      <c r="C236" s="235" t="s">
        <v>7230</v>
      </c>
      <c r="D236" s="238" t="s">
        <v>7231</v>
      </c>
      <c r="E236" s="239" t="s">
        <v>6784</v>
      </c>
      <c r="F236" s="242" t="s">
        <v>7221</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7154</v>
      </c>
      <c r="B237" s="233" t="s">
        <v>5068</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7154</v>
      </c>
      <c r="B238" s="234" t="s">
        <v>5068</v>
      </c>
      <c r="C238" s="235" t="s">
        <v>7232</v>
      </c>
      <c r="D238" s="238" t="s">
        <v>7233</v>
      </c>
      <c r="E238" s="239" t="s">
        <v>6755</v>
      </c>
      <c r="F238" s="242" t="s">
        <v>7234</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7154</v>
      </c>
      <c r="B239" s="234" t="s">
        <v>5068</v>
      </c>
      <c r="C239" s="235" t="s">
        <v>7235</v>
      </c>
      <c r="D239" s="238" t="s">
        <v>7236</v>
      </c>
      <c r="E239" s="239" t="s">
        <v>6755</v>
      </c>
      <c r="F239" s="242" t="s">
        <v>7234</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7154</v>
      </c>
      <c r="B240" s="234" t="s">
        <v>5068</v>
      </c>
      <c r="C240" s="235" t="s">
        <v>7237</v>
      </c>
      <c r="D240" s="238" t="s">
        <v>7238</v>
      </c>
      <c r="E240" s="239" t="s">
        <v>6755</v>
      </c>
      <c r="F240" s="242" t="s">
        <v>7234</v>
      </c>
      <c r="G240" s="245">
        <f>IF(COUNTIF(H240:AU240,"&lt;&gt;")=0,"",SUMPRODUCT(((Recommendations[ImplStatus]="Implemented")+(Recommendations[ImplStatus]="Compensated"))*ISNUMBER(MATCH(Recommendations[Id],H240:AU240,0)))/COUNTIF(H240:AU240,"&lt;&gt;"))</f>
        <v>0</v>
      </c>
      <c r="H240" s="246" t="s">
        <v>489</v>
      </c>
      <c r="I240" s="246" t="s">
        <v>581</v>
      </c>
      <c r="J240" s="246" t="s">
        <v>630</v>
      </c>
      <c r="K240" s="246" t="s">
        <v>1330</v>
      </c>
      <c r="L240" s="246" t="s">
        <v>1338</v>
      </c>
      <c r="M240" s="246" t="s">
        <v>1356</v>
      </c>
      <c r="N240" s="246" t="s">
        <v>1773</v>
      </c>
      <c r="O240" s="246" t="s">
        <v>2124</v>
      </c>
      <c r="P240" s="246" t="s">
        <v>2671</v>
      </c>
      <c r="Q240" s="246" t="s">
        <v>3119</v>
      </c>
      <c r="R240" s="246" t="s">
        <v>3191</v>
      </c>
      <c r="S240" s="246" t="s">
        <v>3471</v>
      </c>
      <c r="T240" s="246" t="s">
        <v>3483</v>
      </c>
      <c r="U240" s="246" t="s">
        <v>3491</v>
      </c>
      <c r="V240" s="246" t="s">
        <v>3508</v>
      </c>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7154</v>
      </c>
      <c r="B241" s="234" t="s">
        <v>5068</v>
      </c>
      <c r="C241" s="235" t="s">
        <v>7239</v>
      </c>
      <c r="D241" s="238" t="s">
        <v>7240</v>
      </c>
      <c r="E241" s="239" t="s">
        <v>6755</v>
      </c>
      <c r="F241" s="242" t="s">
        <v>7234</v>
      </c>
      <c r="G241" s="245">
        <f>IF(COUNTIF(H241:AU241,"&lt;&gt;")=0,"",SUMPRODUCT(((Recommendations[ImplStatus]="Implemented")+(Recommendations[ImplStatus]="Compensated"))*ISNUMBER(MATCH(Recommendations[Id],H241:AU241,0)))/COUNTIF(H241:AU241,"&lt;&gt;"))</f>
        <v>0</v>
      </c>
      <c r="H241" s="246" t="s">
        <v>705</v>
      </c>
      <c r="I241" s="246" t="s">
        <v>712</v>
      </c>
      <c r="J241" s="246" t="s">
        <v>719</v>
      </c>
      <c r="K241" s="246" t="s">
        <v>726</v>
      </c>
      <c r="L241" s="246" t="s">
        <v>733</v>
      </c>
      <c r="M241" s="246" t="s">
        <v>740</v>
      </c>
      <c r="N241" s="246" t="s">
        <v>746</v>
      </c>
      <c r="O241" s="246" t="s">
        <v>753</v>
      </c>
      <c r="P241" s="246" t="s">
        <v>760</v>
      </c>
      <c r="Q241" s="246" t="s">
        <v>767</v>
      </c>
      <c r="R241" s="246" t="s">
        <v>773</v>
      </c>
      <c r="S241" s="246" t="s">
        <v>779</v>
      </c>
      <c r="T241" s="246" t="s">
        <v>786</v>
      </c>
      <c r="U241" s="246" t="s">
        <v>792</v>
      </c>
      <c r="V241" s="246" t="s">
        <v>798</v>
      </c>
      <c r="W241" s="246" t="s">
        <v>804</v>
      </c>
      <c r="X241" s="246" t="s">
        <v>809</v>
      </c>
      <c r="Y241" s="246" t="s">
        <v>816</v>
      </c>
      <c r="Z241" s="246" t="s">
        <v>822</v>
      </c>
      <c r="AA241" s="246" t="s">
        <v>828</v>
      </c>
      <c r="AB241" s="246" t="s">
        <v>834</v>
      </c>
      <c r="AC241" s="246" t="s">
        <v>840</v>
      </c>
      <c r="AD241" s="246" t="s">
        <v>846</v>
      </c>
      <c r="AE241" s="246" t="s">
        <v>852</v>
      </c>
      <c r="AF241" s="246" t="s">
        <v>859</v>
      </c>
      <c r="AG241" s="246" t="s">
        <v>866</v>
      </c>
      <c r="AH241" s="246" t="s">
        <v>873</v>
      </c>
      <c r="AI241" s="246" t="s">
        <v>879</v>
      </c>
      <c r="AJ241" s="246" t="s">
        <v>885</v>
      </c>
      <c r="AK241" s="246" t="s">
        <v>891</v>
      </c>
      <c r="AL241" s="246" t="s">
        <v>897</v>
      </c>
      <c r="AM241" s="246" t="s">
        <v>903</v>
      </c>
      <c r="AN241" s="246" t="s">
        <v>909</v>
      </c>
      <c r="AO241" s="246" t="s">
        <v>916</v>
      </c>
      <c r="AP241" s="246" t="s">
        <v>922</v>
      </c>
      <c r="AQ241" s="246" t="s">
        <v>928</v>
      </c>
      <c r="AR241" s="246" t="s">
        <v>934</v>
      </c>
      <c r="AS241" s="246" t="s">
        <v>940</v>
      </c>
      <c r="AT241" s="246" t="s">
        <v>946</v>
      </c>
      <c r="AU241" s="260" t="s">
        <v>952</v>
      </c>
    </row>
    <row r="242" spans="1:47" ht="60" customHeight="1" x14ac:dyDescent="0.35">
      <c r="A242" s="256" t="s">
        <v>7154</v>
      </c>
      <c r="B242" s="234" t="s">
        <v>5068</v>
      </c>
      <c r="C242" s="235" t="s">
        <v>7241</v>
      </c>
      <c r="D242" s="238" t="s">
        <v>7242</v>
      </c>
      <c r="E242" s="239" t="s">
        <v>6755</v>
      </c>
      <c r="F242" s="242" t="s">
        <v>7234</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7154</v>
      </c>
      <c r="B243" s="234" t="s">
        <v>5068</v>
      </c>
      <c r="C243" s="235" t="s">
        <v>7243</v>
      </c>
      <c r="D243" s="238" t="s">
        <v>7244</v>
      </c>
      <c r="E243" s="239" t="s">
        <v>6755</v>
      </c>
      <c r="F243" s="242" t="s">
        <v>7234</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7154</v>
      </c>
      <c r="B244" s="234" t="s">
        <v>5068</v>
      </c>
      <c r="C244" s="235" t="s">
        <v>7245</v>
      </c>
      <c r="D244" s="238" t="s">
        <v>7246</v>
      </c>
      <c r="E244" s="239" t="s">
        <v>6755</v>
      </c>
      <c r="F244" s="242" t="s">
        <v>7234</v>
      </c>
      <c r="G244" s="245">
        <f>IF(COUNTIF(H244:AU244,"&lt;&gt;")=0,"",SUMPRODUCT(((Recommendations[ImplStatus]="Implemented")+(Recommendations[ImplStatus]="Compensated"))*ISNUMBER(MATCH(Recommendations[Id],H244:AU244,0)))/COUNTIF(H244:AU244,"&lt;&gt;"))</f>
        <v>0</v>
      </c>
      <c r="H244" s="246" t="s">
        <v>2342</v>
      </c>
      <c r="I244" s="246" t="s">
        <v>2349</v>
      </c>
      <c r="J244" s="246" t="s">
        <v>2356</v>
      </c>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7154</v>
      </c>
      <c r="B245" s="234" t="s">
        <v>5068</v>
      </c>
      <c r="C245" s="235" t="s">
        <v>7247</v>
      </c>
      <c r="D245" s="238" t="s">
        <v>7248</v>
      </c>
      <c r="E245" s="239" t="s">
        <v>6755</v>
      </c>
      <c r="F245" s="242" t="s">
        <v>7234</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7154</v>
      </c>
      <c r="B246" s="234" t="s">
        <v>5068</v>
      </c>
      <c r="C246" s="235" t="s">
        <v>7249</v>
      </c>
      <c r="D246" s="238" t="s">
        <v>7250</v>
      </c>
      <c r="E246" s="239" t="s">
        <v>6755</v>
      </c>
      <c r="F246" s="242" t="s">
        <v>7234</v>
      </c>
      <c r="G246" s="245">
        <f>IF(COUNTIF(H246:AU246,"&lt;&gt;")=0,"",SUMPRODUCT(((Recommendations[ImplStatus]="Implemented")+(Recommendations[ImplStatus]="Compensated"))*ISNUMBER(MATCH(Recommendations[Id],H246:AU246,0)))/COUNTIF(H246:AU246,"&lt;&gt;"))</f>
        <v>0</v>
      </c>
      <c r="H246" s="246" t="s">
        <v>386</v>
      </c>
      <c r="I246" s="246" t="s">
        <v>1259</v>
      </c>
      <c r="J246" s="246" t="s">
        <v>2185</v>
      </c>
      <c r="K246" s="246" t="s">
        <v>2191</v>
      </c>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7154</v>
      </c>
      <c r="B247" s="234" t="s">
        <v>5068</v>
      </c>
      <c r="C247" s="235" t="s">
        <v>7251</v>
      </c>
      <c r="D247" s="238" t="s">
        <v>7252</v>
      </c>
      <c r="E247" s="239" t="s">
        <v>6755</v>
      </c>
      <c r="F247" s="242" t="s">
        <v>7234</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7154</v>
      </c>
      <c r="B248" s="234" t="s">
        <v>5068</v>
      </c>
      <c r="C248" s="235" t="s">
        <v>7253</v>
      </c>
      <c r="D248" s="238" t="s">
        <v>7254</v>
      </c>
      <c r="E248" s="239" t="s">
        <v>6784</v>
      </c>
      <c r="F248" s="242" t="s">
        <v>7234</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7154</v>
      </c>
      <c r="B249" s="234" t="s">
        <v>5068</v>
      </c>
      <c r="C249" s="235" t="s">
        <v>7255</v>
      </c>
      <c r="D249" s="238" t="s">
        <v>7256</v>
      </c>
      <c r="E249" s="239" t="s">
        <v>6784</v>
      </c>
      <c r="F249" s="242" t="s">
        <v>7257</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7154</v>
      </c>
      <c r="B250" s="234" t="s">
        <v>5068</v>
      </c>
      <c r="C250" s="235" t="s">
        <v>7258</v>
      </c>
      <c r="D250" s="238" t="s">
        <v>7259</v>
      </c>
      <c r="E250" s="239" t="s">
        <v>6784</v>
      </c>
      <c r="F250" s="242" t="s">
        <v>7257</v>
      </c>
      <c r="G250" s="245">
        <f>IF(COUNTIF(H250:AU250,"&lt;&gt;")=0,"",SUMPRODUCT(((Recommendations[ImplStatus]="Implemented")+(Recommendations[ImplStatus]="Compensated"))*ISNUMBER(MATCH(Recommendations[Id],H250:AU250,0)))/COUNTIF(H250:AU250,"&lt;&gt;"))</f>
        <v>0</v>
      </c>
      <c r="H250" s="246" t="s">
        <v>1870</v>
      </c>
      <c r="I250" s="246" t="s">
        <v>1877</v>
      </c>
      <c r="J250" s="246" t="s">
        <v>1891</v>
      </c>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7154</v>
      </c>
      <c r="B251" s="233" t="s">
        <v>7260</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7154</v>
      </c>
      <c r="B252" s="234" t="s">
        <v>7260</v>
      </c>
      <c r="C252" s="235" t="s">
        <v>7261</v>
      </c>
      <c r="D252" s="238" t="s">
        <v>7262</v>
      </c>
      <c r="E252" s="239" t="s">
        <v>6851</v>
      </c>
      <c r="F252" s="242" t="s">
        <v>7263</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7154</v>
      </c>
      <c r="B253" s="234" t="s">
        <v>7260</v>
      </c>
      <c r="C253" s="235" t="s">
        <v>7264</v>
      </c>
      <c r="D253" s="238" t="s">
        <v>7265</v>
      </c>
      <c r="E253" s="239" t="s">
        <v>6851</v>
      </c>
      <c r="F253" s="242" t="s">
        <v>7263</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7154</v>
      </c>
      <c r="B254" s="234" t="s">
        <v>7260</v>
      </c>
      <c r="C254" s="235" t="s">
        <v>7266</v>
      </c>
      <c r="D254" s="238" t="s">
        <v>7267</v>
      </c>
      <c r="E254" s="239" t="s">
        <v>6851</v>
      </c>
      <c r="F254" s="242" t="s">
        <v>7263</v>
      </c>
      <c r="G254" s="245">
        <f>IF(COUNTIF(H254:AU254,"&lt;&gt;")=0,"",SUMPRODUCT(((Recommendations[ImplStatus]="Implemented")+(Recommendations[ImplStatus]="Compensated"))*ISNUMBER(MATCH(Recommendations[Id],H254:AU254,0)))/COUNTIF(H254:AU254,"&lt;&gt;"))</f>
        <v>0</v>
      </c>
      <c r="H254" s="246" t="s">
        <v>1766</v>
      </c>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7154</v>
      </c>
      <c r="B255" s="234" t="s">
        <v>7260</v>
      </c>
      <c r="C255" s="235" t="s">
        <v>7268</v>
      </c>
      <c r="D255" s="238" t="s">
        <v>7269</v>
      </c>
      <c r="E255" s="239" t="s">
        <v>6851</v>
      </c>
      <c r="F255" s="242" t="s">
        <v>7263</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7154</v>
      </c>
      <c r="B256" s="234" t="s">
        <v>7260</v>
      </c>
      <c r="C256" s="235" t="s">
        <v>7270</v>
      </c>
      <c r="D256" s="238" t="s">
        <v>7271</v>
      </c>
      <c r="E256" s="239" t="s">
        <v>6851</v>
      </c>
      <c r="F256" s="242" t="s">
        <v>7263</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7154</v>
      </c>
      <c r="B257" s="234" t="s">
        <v>7260</v>
      </c>
      <c r="C257" s="235" t="s">
        <v>7272</v>
      </c>
      <c r="D257" s="238" t="s">
        <v>7273</v>
      </c>
      <c r="E257" s="239" t="s">
        <v>6755</v>
      </c>
      <c r="F257" s="242" t="s">
        <v>7263</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7154</v>
      </c>
      <c r="B258" s="234" t="s">
        <v>7260</v>
      </c>
      <c r="C258" s="235" t="s">
        <v>7274</v>
      </c>
      <c r="D258" s="238" t="s">
        <v>7275</v>
      </c>
      <c r="E258" s="239" t="s">
        <v>6755</v>
      </c>
      <c r="F258" s="242" t="s">
        <v>7263</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7154</v>
      </c>
      <c r="B259" s="234" t="s">
        <v>7260</v>
      </c>
      <c r="C259" s="235" t="s">
        <v>7276</v>
      </c>
      <c r="D259" s="238" t="s">
        <v>7277</v>
      </c>
      <c r="E259" s="239" t="s">
        <v>6755</v>
      </c>
      <c r="F259" s="242" t="s">
        <v>7263</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7154</v>
      </c>
      <c r="B260" s="234" t="s">
        <v>7260</v>
      </c>
      <c r="C260" s="235" t="s">
        <v>7278</v>
      </c>
      <c r="D260" s="238" t="s">
        <v>7279</v>
      </c>
      <c r="E260" s="239" t="s">
        <v>6755</v>
      </c>
      <c r="F260" s="242" t="s">
        <v>7263</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7154</v>
      </c>
      <c r="B261" s="234" t="s">
        <v>7260</v>
      </c>
      <c r="C261" s="235" t="s">
        <v>7280</v>
      </c>
      <c r="D261" s="238" t="s">
        <v>7281</v>
      </c>
      <c r="E261" s="239" t="s">
        <v>6899</v>
      </c>
      <c r="F261" s="242" t="s">
        <v>7263</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7154</v>
      </c>
      <c r="B262" s="234" t="s">
        <v>7260</v>
      </c>
      <c r="C262" s="235" t="s">
        <v>7282</v>
      </c>
      <c r="D262" s="238" t="s">
        <v>7283</v>
      </c>
      <c r="E262" s="239" t="s">
        <v>6899</v>
      </c>
      <c r="F262" s="242" t="s">
        <v>7263</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7154</v>
      </c>
      <c r="B263" s="234" t="s">
        <v>7260</v>
      </c>
      <c r="C263" s="235" t="s">
        <v>7284</v>
      </c>
      <c r="D263" s="238" t="s">
        <v>7285</v>
      </c>
      <c r="E263" s="239" t="s">
        <v>6899</v>
      </c>
      <c r="F263" s="242" t="s">
        <v>7263</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7154</v>
      </c>
      <c r="B264" s="233" t="s">
        <v>7286</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7154</v>
      </c>
      <c r="B265" s="234" t="s">
        <v>7286</v>
      </c>
      <c r="C265" s="235" t="s">
        <v>7287</v>
      </c>
      <c r="D265" s="238" t="s">
        <v>7288</v>
      </c>
      <c r="E265" s="239" t="s">
        <v>6784</v>
      </c>
      <c r="F265" s="242" t="s">
        <v>7289</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7154</v>
      </c>
      <c r="B266" s="234" t="s">
        <v>7286</v>
      </c>
      <c r="C266" s="235" t="s">
        <v>7290</v>
      </c>
      <c r="D266" s="238" t="s">
        <v>7291</v>
      </c>
      <c r="E266" s="239" t="s">
        <v>6784</v>
      </c>
      <c r="F266" s="242" t="s">
        <v>7289</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7154</v>
      </c>
      <c r="B267" s="234" t="s">
        <v>7286</v>
      </c>
      <c r="C267" s="235" t="s">
        <v>7292</v>
      </c>
      <c r="D267" s="238" t="s">
        <v>7293</v>
      </c>
      <c r="E267" s="239" t="s">
        <v>6784</v>
      </c>
      <c r="F267" s="242" t="s">
        <v>7289</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7154</v>
      </c>
      <c r="B268" s="234" t="s">
        <v>7286</v>
      </c>
      <c r="C268" s="235" t="s">
        <v>7294</v>
      </c>
      <c r="D268" s="238" t="s">
        <v>7295</v>
      </c>
      <c r="E268" s="239" t="s">
        <v>6784</v>
      </c>
      <c r="F268" s="242" t="s">
        <v>7289</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7154</v>
      </c>
      <c r="B269" s="234" t="s">
        <v>7286</v>
      </c>
      <c r="C269" s="235" t="s">
        <v>7296</v>
      </c>
      <c r="D269" s="238" t="s">
        <v>7297</v>
      </c>
      <c r="E269" s="239" t="s">
        <v>6784</v>
      </c>
      <c r="F269" s="242" t="s">
        <v>7289</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7154</v>
      </c>
      <c r="B270" s="234" t="s">
        <v>7286</v>
      </c>
      <c r="C270" s="235" t="s">
        <v>7298</v>
      </c>
      <c r="D270" s="238" t="s">
        <v>7299</v>
      </c>
      <c r="E270" s="239" t="s">
        <v>6784</v>
      </c>
      <c r="F270" s="242" t="s">
        <v>7289</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7154</v>
      </c>
      <c r="B271" s="234" t="s">
        <v>7286</v>
      </c>
      <c r="C271" s="235" t="s">
        <v>7300</v>
      </c>
      <c r="D271" s="238" t="s">
        <v>7301</v>
      </c>
      <c r="E271" s="239" t="s">
        <v>6784</v>
      </c>
      <c r="F271" s="242" t="s">
        <v>7289</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7154</v>
      </c>
      <c r="B272" s="234" t="s">
        <v>7286</v>
      </c>
      <c r="C272" s="235" t="s">
        <v>7302</v>
      </c>
      <c r="D272" s="238" t="s">
        <v>7303</v>
      </c>
      <c r="E272" s="239" t="s">
        <v>6784</v>
      </c>
      <c r="F272" s="242" t="s">
        <v>7289</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7154</v>
      </c>
      <c r="B273" s="234" t="s">
        <v>7286</v>
      </c>
      <c r="C273" s="235" t="s">
        <v>7304</v>
      </c>
      <c r="D273" s="238" t="s">
        <v>7305</v>
      </c>
      <c r="E273" s="239" t="s">
        <v>6784</v>
      </c>
      <c r="F273" s="242" t="s">
        <v>7289</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7306</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7306</v>
      </c>
      <c r="B275" s="233" t="s">
        <v>7307</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7306</v>
      </c>
      <c r="B276" s="234" t="s">
        <v>7307</v>
      </c>
      <c r="C276" s="235" t="s">
        <v>7308</v>
      </c>
      <c r="D276" s="238" t="s">
        <v>7309</v>
      </c>
      <c r="E276" s="239" t="s">
        <v>6755</v>
      </c>
      <c r="F276" s="242" t="s">
        <v>7310</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7306</v>
      </c>
      <c r="B277" s="234" t="s">
        <v>7307</v>
      </c>
      <c r="C277" s="235" t="s">
        <v>7311</v>
      </c>
      <c r="D277" s="238" t="s">
        <v>7312</v>
      </c>
      <c r="E277" s="239" t="s">
        <v>6755</v>
      </c>
      <c r="F277" s="242" t="s">
        <v>7310</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7306</v>
      </c>
      <c r="B278" s="234" t="s">
        <v>7307</v>
      </c>
      <c r="C278" s="235" t="s">
        <v>7313</v>
      </c>
      <c r="D278" s="238" t="s">
        <v>7314</v>
      </c>
      <c r="E278" s="239" t="s">
        <v>6755</v>
      </c>
      <c r="F278" s="242" t="s">
        <v>7310</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7306</v>
      </c>
      <c r="B279" s="234" t="s">
        <v>7307</v>
      </c>
      <c r="C279" s="235" t="s">
        <v>7315</v>
      </c>
      <c r="D279" s="238" t="s">
        <v>7316</v>
      </c>
      <c r="E279" s="239" t="s">
        <v>6755</v>
      </c>
      <c r="F279" s="242" t="s">
        <v>7310</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7306</v>
      </c>
      <c r="B280" s="234" t="s">
        <v>7307</v>
      </c>
      <c r="C280" s="235" t="s">
        <v>7317</v>
      </c>
      <c r="D280" s="238" t="s">
        <v>7318</v>
      </c>
      <c r="E280" s="239" t="s">
        <v>6755</v>
      </c>
      <c r="F280" s="242" t="s">
        <v>7310</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7306</v>
      </c>
      <c r="B281" s="234" t="s">
        <v>7307</v>
      </c>
      <c r="C281" s="235" t="s">
        <v>7319</v>
      </c>
      <c r="D281" s="238" t="s">
        <v>7320</v>
      </c>
      <c r="E281" s="239" t="s">
        <v>6755</v>
      </c>
      <c r="F281" s="242" t="s">
        <v>7310</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7306</v>
      </c>
      <c r="B282" s="234" t="s">
        <v>7307</v>
      </c>
      <c r="C282" s="235" t="s">
        <v>7321</v>
      </c>
      <c r="D282" s="238" t="s">
        <v>7322</v>
      </c>
      <c r="E282" s="239" t="s">
        <v>6755</v>
      </c>
      <c r="F282" s="242" t="s">
        <v>7310</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7306</v>
      </c>
      <c r="B283" s="234" t="s">
        <v>7307</v>
      </c>
      <c r="C283" s="235" t="s">
        <v>7323</v>
      </c>
      <c r="D283" s="238" t="s">
        <v>7324</v>
      </c>
      <c r="E283" s="239" t="s">
        <v>6851</v>
      </c>
      <c r="F283" s="242" t="s">
        <v>7325</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7306</v>
      </c>
      <c r="B284" s="234" t="s">
        <v>7307</v>
      </c>
      <c r="C284" s="235" t="s">
        <v>7326</v>
      </c>
      <c r="D284" s="238" t="s">
        <v>7327</v>
      </c>
      <c r="E284" s="239" t="s">
        <v>6851</v>
      </c>
      <c r="F284" s="242" t="s">
        <v>7325</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7306</v>
      </c>
      <c r="B285" s="234" t="s">
        <v>7307</v>
      </c>
      <c r="C285" s="235" t="s">
        <v>7328</v>
      </c>
      <c r="D285" s="238" t="s">
        <v>7329</v>
      </c>
      <c r="E285" s="239" t="s">
        <v>6755</v>
      </c>
      <c r="F285" s="242" t="s">
        <v>7325</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7306</v>
      </c>
      <c r="B286" s="234" t="s">
        <v>7307</v>
      </c>
      <c r="C286" s="235" t="s">
        <v>7330</v>
      </c>
      <c r="D286" s="238" t="s">
        <v>7331</v>
      </c>
      <c r="E286" s="239" t="s">
        <v>6784</v>
      </c>
      <c r="F286" s="242" t="s">
        <v>7325</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7306</v>
      </c>
      <c r="B287" s="234" t="s">
        <v>7307</v>
      </c>
      <c r="C287" s="235" t="s">
        <v>7332</v>
      </c>
      <c r="D287" s="238" t="s">
        <v>7333</v>
      </c>
      <c r="E287" s="239" t="s">
        <v>6784</v>
      </c>
      <c r="F287" s="242" t="s">
        <v>7325</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7306</v>
      </c>
      <c r="B288" s="234" t="s">
        <v>7307</v>
      </c>
      <c r="C288" s="235" t="s">
        <v>7334</v>
      </c>
      <c r="D288" s="238" t="s">
        <v>7335</v>
      </c>
      <c r="E288" s="239" t="s">
        <v>6784</v>
      </c>
      <c r="F288" s="242" t="s">
        <v>7325</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7306</v>
      </c>
      <c r="B289" s="234" t="s">
        <v>7307</v>
      </c>
      <c r="C289" s="235" t="s">
        <v>7336</v>
      </c>
      <c r="D289" s="238" t="s">
        <v>7337</v>
      </c>
      <c r="E289" s="239" t="s">
        <v>6784</v>
      </c>
      <c r="F289" s="242" t="s">
        <v>7325</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7306</v>
      </c>
      <c r="B290" s="234" t="s">
        <v>7307</v>
      </c>
      <c r="C290" s="235" t="s">
        <v>7338</v>
      </c>
      <c r="D290" s="238" t="s">
        <v>7339</v>
      </c>
      <c r="E290" s="239" t="s">
        <v>6755</v>
      </c>
      <c r="F290" s="242" t="s">
        <v>7325</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7306</v>
      </c>
      <c r="B291" s="234" t="s">
        <v>7307</v>
      </c>
      <c r="C291" s="235" t="s">
        <v>7340</v>
      </c>
      <c r="D291" s="238" t="s">
        <v>7341</v>
      </c>
      <c r="E291" s="239" t="s">
        <v>6784</v>
      </c>
      <c r="F291" s="242" t="s">
        <v>7342</v>
      </c>
      <c r="G291" s="245" t="str">
        <f>IF(COUNTIF(H291:AU291,"&lt;&gt;")=0,"",SUMPRODUCT(((Recommendations[ImplStatus]="Implemented")+(Recommendations[ImplStatus]="Compensated"))*ISNUMBER(MATCH(Recommendations[Id],H291:AU291,0)))/COUNTIF(H291:AU291,"&lt;&gt;"))</f>
        <v/>
      </c>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7306</v>
      </c>
      <c r="B292" s="234" t="s">
        <v>7307</v>
      </c>
      <c r="C292" s="235" t="s">
        <v>7343</v>
      </c>
      <c r="D292" s="238" t="s">
        <v>7344</v>
      </c>
      <c r="E292" s="239" t="s">
        <v>6784</v>
      </c>
      <c r="F292" s="242" t="s">
        <v>7342</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7306</v>
      </c>
      <c r="B293" s="234" t="s">
        <v>7307</v>
      </c>
      <c r="C293" s="235" t="s">
        <v>7345</v>
      </c>
      <c r="D293" s="238" t="s">
        <v>7346</v>
      </c>
      <c r="E293" s="239" t="s">
        <v>7034</v>
      </c>
      <c r="F293" s="242" t="s">
        <v>7325</v>
      </c>
      <c r="G293" s="245">
        <f>IF(COUNTIF(H293:AU293,"&lt;&gt;")=0,"",SUMPRODUCT(((Recommendations[ImplStatus]="Implemented")+(Recommendations[ImplStatus]="Compensated"))*ISNUMBER(MATCH(Recommendations[Id],H293:AU293,0)))/COUNTIF(H293:AU293,"&lt;&gt;"))</f>
        <v>0</v>
      </c>
      <c r="H293" s="246" t="s">
        <v>18</v>
      </c>
      <c r="I293" s="246" t="s">
        <v>37</v>
      </c>
      <c r="J293" s="246" t="s">
        <v>43</v>
      </c>
      <c r="K293" s="246" t="s">
        <v>49</v>
      </c>
      <c r="L293" s="246" t="s">
        <v>293</v>
      </c>
      <c r="M293" s="246" t="s">
        <v>2033</v>
      </c>
      <c r="N293" s="246" t="s">
        <v>2039</v>
      </c>
      <c r="O293" s="246" t="s">
        <v>3364</v>
      </c>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7306</v>
      </c>
      <c r="B294" s="234" t="s">
        <v>7307</v>
      </c>
      <c r="C294" s="235" t="s">
        <v>7347</v>
      </c>
      <c r="D294" s="238" t="s">
        <v>7348</v>
      </c>
      <c r="E294" s="239" t="s">
        <v>7034</v>
      </c>
      <c r="F294" s="242" t="s">
        <v>7325</v>
      </c>
      <c r="G294" s="245">
        <f>IF(COUNTIF(H294:AU294,"&lt;&gt;")=0,"",SUMPRODUCT(((Recommendations[ImplStatus]="Implemented")+(Recommendations[ImplStatus]="Compensated"))*ISNUMBER(MATCH(Recommendations[Id],H294:AU294,0)))/COUNTIF(H294:AU294,"&lt;&gt;"))</f>
        <v>0</v>
      </c>
      <c r="H294" s="246" t="s">
        <v>69</v>
      </c>
      <c r="I294" s="246" t="s">
        <v>75</v>
      </c>
      <c r="J294" s="246" t="s">
        <v>81</v>
      </c>
      <c r="K294" s="246" t="s">
        <v>88</v>
      </c>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7306</v>
      </c>
      <c r="B295" s="234" t="s">
        <v>7307</v>
      </c>
      <c r="C295" s="235" t="s">
        <v>7349</v>
      </c>
      <c r="D295" s="238" t="s">
        <v>7350</v>
      </c>
      <c r="E295" s="239" t="s">
        <v>6851</v>
      </c>
      <c r="F295" s="242" t="s">
        <v>7325</v>
      </c>
      <c r="G295" s="245">
        <f>IF(COUNTIF(H295:AU295,"&lt;&gt;")=0,"",SUMPRODUCT(((Recommendations[ImplStatus]="Implemented")+(Recommendations[ImplStatus]="Compensated"))*ISNUMBER(MATCH(Recommendations[Id],H295:AU295,0)))/COUNTIF(H295:AU295,"&lt;&gt;"))</f>
        <v>0</v>
      </c>
      <c r="H295" s="246" t="s">
        <v>62</v>
      </c>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7306</v>
      </c>
      <c r="B296" s="234" t="s">
        <v>7307</v>
      </c>
      <c r="C296" s="235" t="s">
        <v>7351</v>
      </c>
      <c r="D296" s="238" t="s">
        <v>7352</v>
      </c>
      <c r="E296" s="239" t="s">
        <v>6851</v>
      </c>
      <c r="F296" s="242" t="s">
        <v>7325</v>
      </c>
      <c r="G296" s="245">
        <f>IF(COUNTIF(H296:AU296,"&lt;&gt;")=0,"",SUMPRODUCT(((Recommendations[ImplStatus]="Implemented")+(Recommendations[ImplStatus]="Compensated"))*ISNUMBER(MATCH(Recommendations[Id],H296:AU296,0)))/COUNTIF(H296:AU296,"&lt;&gt;"))</f>
        <v>0</v>
      </c>
      <c r="H296" s="246" t="s">
        <v>31</v>
      </c>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7306</v>
      </c>
      <c r="B297" s="234" t="s">
        <v>7307</v>
      </c>
      <c r="C297" s="235" t="s">
        <v>7353</v>
      </c>
      <c r="D297" s="238" t="s">
        <v>7354</v>
      </c>
      <c r="E297" s="239" t="s">
        <v>6755</v>
      </c>
      <c r="F297" s="242" t="s">
        <v>7325</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7306</v>
      </c>
      <c r="B298" s="234" t="s">
        <v>7307</v>
      </c>
      <c r="C298" s="235" t="s">
        <v>7355</v>
      </c>
      <c r="D298" s="238" t="s">
        <v>7356</v>
      </c>
      <c r="E298" s="239" t="s">
        <v>6851</v>
      </c>
      <c r="F298" s="242" t="s">
        <v>7325</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7306</v>
      </c>
      <c r="B299" s="234" t="s">
        <v>7307</v>
      </c>
      <c r="C299" s="235" t="s">
        <v>7357</v>
      </c>
      <c r="D299" s="238" t="s">
        <v>7358</v>
      </c>
      <c r="E299" s="239" t="s">
        <v>6784</v>
      </c>
      <c r="F299" s="242" t="s">
        <v>7325</v>
      </c>
      <c r="G299" s="245">
        <f>IF(COUNTIF(H299:AU299,"&lt;&gt;")=0,"",SUMPRODUCT(((Recommendations[ImplStatus]="Implemented")+(Recommendations[ImplStatus]="Compensated"))*ISNUMBER(MATCH(Recommendations[Id],H299:AU299,0)))/COUNTIF(H299:AU299,"&lt;&gt;"))</f>
        <v>0</v>
      </c>
      <c r="H299" s="246" t="s">
        <v>288</v>
      </c>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7306</v>
      </c>
      <c r="B300" s="234" t="s">
        <v>7307</v>
      </c>
      <c r="C300" s="235" t="s">
        <v>7359</v>
      </c>
      <c r="D300" s="238" t="s">
        <v>7360</v>
      </c>
      <c r="E300" s="239" t="s">
        <v>6851</v>
      </c>
      <c r="F300" s="242" t="s">
        <v>7325</v>
      </c>
      <c r="G300" s="245">
        <f>IF(COUNTIF(H300:AU300,"&lt;&gt;")=0,"",SUMPRODUCT(((Recommendations[ImplStatus]="Implemented")+(Recommendations[ImplStatus]="Compensated"))*ISNUMBER(MATCH(Recommendations[Id],H300:AU300,0)))/COUNTIF(H300:AU300,"&lt;&gt;"))</f>
        <v>0</v>
      </c>
      <c r="H300" s="246" t="s">
        <v>1111</v>
      </c>
      <c r="I300" s="246" t="s">
        <v>1148</v>
      </c>
      <c r="J300" s="246" t="s">
        <v>1158</v>
      </c>
      <c r="K300" s="246" t="s">
        <v>1163</v>
      </c>
      <c r="L300" s="246" t="s">
        <v>1168</v>
      </c>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7306</v>
      </c>
      <c r="B301" s="234" t="s">
        <v>7307</v>
      </c>
      <c r="C301" s="235" t="s">
        <v>7361</v>
      </c>
      <c r="D301" s="238" t="s">
        <v>7362</v>
      </c>
      <c r="E301" s="239" t="s">
        <v>6899</v>
      </c>
      <c r="F301" s="242" t="s">
        <v>7325</v>
      </c>
      <c r="G301" s="245">
        <f>IF(COUNTIF(H301:AU301,"&lt;&gt;")=0,"",SUMPRODUCT(((Recommendations[ImplStatus]="Implemented")+(Recommendations[ImplStatus]="Compensated"))*ISNUMBER(MATCH(Recommendations[Id],H301:AU301,0)))/COUNTIF(H301:AU301,"&lt;&gt;"))</f>
        <v>0</v>
      </c>
      <c r="H301" s="246" t="s">
        <v>1130</v>
      </c>
      <c r="I301" s="246" t="s">
        <v>1153</v>
      </c>
      <c r="J301" s="246" t="s">
        <v>1205</v>
      </c>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7306</v>
      </c>
      <c r="B302" s="234" t="s">
        <v>7307</v>
      </c>
      <c r="C302" s="235" t="s">
        <v>7363</v>
      </c>
      <c r="D302" s="238" t="s">
        <v>7364</v>
      </c>
      <c r="E302" s="239" t="s">
        <v>6899</v>
      </c>
      <c r="F302" s="242" t="s">
        <v>7325</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7306</v>
      </c>
      <c r="B303" s="233" t="s">
        <v>4802</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7306</v>
      </c>
      <c r="B304" s="234" t="s">
        <v>4802</v>
      </c>
      <c r="C304" s="235" t="s">
        <v>7365</v>
      </c>
      <c r="D304" s="238" t="s">
        <v>7366</v>
      </c>
      <c r="E304" s="239" t="s">
        <v>6755</v>
      </c>
      <c r="F304" s="242" t="s">
        <v>7367</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7306</v>
      </c>
      <c r="B305" s="234" t="s">
        <v>4802</v>
      </c>
      <c r="C305" s="235" t="s">
        <v>7368</v>
      </c>
      <c r="D305" s="238" t="s">
        <v>7369</v>
      </c>
      <c r="E305" s="239" t="s">
        <v>6755</v>
      </c>
      <c r="F305" s="242" t="s">
        <v>7367</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7306</v>
      </c>
      <c r="B306" s="234" t="s">
        <v>4802</v>
      </c>
      <c r="C306" s="235" t="s">
        <v>7370</v>
      </c>
      <c r="D306" s="238" t="s">
        <v>7371</v>
      </c>
      <c r="E306" s="239" t="s">
        <v>6755</v>
      </c>
      <c r="F306" s="242" t="s">
        <v>7367</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7306</v>
      </c>
      <c r="B307" s="234" t="s">
        <v>4802</v>
      </c>
      <c r="C307" s="235" t="s">
        <v>7372</v>
      </c>
      <c r="D307" s="238" t="s">
        <v>7373</v>
      </c>
      <c r="E307" s="239" t="s">
        <v>6755</v>
      </c>
      <c r="F307" s="242" t="s">
        <v>7367</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7306</v>
      </c>
      <c r="B308" s="234" t="s">
        <v>4802</v>
      </c>
      <c r="C308" s="235" t="s">
        <v>7374</v>
      </c>
      <c r="D308" s="238" t="s">
        <v>7375</v>
      </c>
      <c r="E308" s="239" t="s">
        <v>6851</v>
      </c>
      <c r="F308" s="242" t="s">
        <v>7367</v>
      </c>
      <c r="G308" s="245">
        <f>IF(COUNTIF(H308:AU308,"&lt;&gt;")=0,"",SUMPRODUCT(((Recommendations[ImplStatus]="Implemented")+(Recommendations[ImplStatus]="Compensated"))*ISNUMBER(MATCH(Recommendations[Id],H308:AU308,0)))/COUNTIF(H308:AU308,"&lt;&gt;"))</f>
        <v>2.6315789473684209E-2</v>
      </c>
      <c r="H308" s="246" t="s">
        <v>94</v>
      </c>
      <c r="I308" s="246" t="s">
        <v>106</v>
      </c>
      <c r="J308" s="246" t="s">
        <v>111</v>
      </c>
      <c r="K308" s="246" t="s">
        <v>128</v>
      </c>
      <c r="L308" s="246" t="s">
        <v>134</v>
      </c>
      <c r="M308" s="246" t="s">
        <v>140</v>
      </c>
      <c r="N308" s="246" t="s">
        <v>145</v>
      </c>
      <c r="O308" s="246" t="s">
        <v>149</v>
      </c>
      <c r="P308" s="246" t="s">
        <v>154</v>
      </c>
      <c r="Q308" s="246" t="s">
        <v>158</v>
      </c>
      <c r="R308" s="246" t="s">
        <v>163</v>
      </c>
      <c r="S308" s="246" t="s">
        <v>174</v>
      </c>
      <c r="T308" s="246" t="s">
        <v>179</v>
      </c>
      <c r="U308" s="246" t="s">
        <v>194</v>
      </c>
      <c r="V308" s="246" t="s">
        <v>198</v>
      </c>
      <c r="W308" s="246" t="s">
        <v>203</v>
      </c>
      <c r="X308" s="246" t="s">
        <v>209</v>
      </c>
      <c r="Y308" s="246" t="s">
        <v>214</v>
      </c>
      <c r="Z308" s="246" t="s">
        <v>219</v>
      </c>
      <c r="AA308" s="246" t="s">
        <v>224</v>
      </c>
      <c r="AB308" s="246" t="s">
        <v>228</v>
      </c>
      <c r="AC308" s="246" t="s">
        <v>235</v>
      </c>
      <c r="AD308" s="246" t="s">
        <v>245</v>
      </c>
      <c r="AE308" s="246" t="s">
        <v>249</v>
      </c>
      <c r="AF308" s="246" t="s">
        <v>253</v>
      </c>
      <c r="AG308" s="246" t="s">
        <v>257</v>
      </c>
      <c r="AH308" s="246" t="s">
        <v>261</v>
      </c>
      <c r="AI308" s="246" t="s">
        <v>266</v>
      </c>
      <c r="AJ308" s="246" t="s">
        <v>272</v>
      </c>
      <c r="AK308" s="246" t="s">
        <v>283</v>
      </c>
      <c r="AL308" s="246" t="s">
        <v>651</v>
      </c>
      <c r="AM308" s="246" t="s">
        <v>658</v>
      </c>
      <c r="AN308" s="246" t="s">
        <v>665</v>
      </c>
      <c r="AO308" s="246" t="s">
        <v>685</v>
      </c>
      <c r="AP308" s="246" t="s">
        <v>692</v>
      </c>
      <c r="AQ308" s="246" t="s">
        <v>1290</v>
      </c>
      <c r="AR308" s="246" t="s">
        <v>2269</v>
      </c>
      <c r="AS308" s="246" t="s">
        <v>3428</v>
      </c>
      <c r="AT308" s="246"/>
      <c r="AU308" s="260"/>
    </row>
    <row r="309" spans="1:47" ht="60" customHeight="1" x14ac:dyDescent="0.35">
      <c r="A309" s="256" t="s">
        <v>7306</v>
      </c>
      <c r="B309" s="234" t="s">
        <v>4802</v>
      </c>
      <c r="C309" s="235" t="s">
        <v>7376</v>
      </c>
      <c r="D309" s="238" t="s">
        <v>7377</v>
      </c>
      <c r="E309" s="239" t="s">
        <v>6851</v>
      </c>
      <c r="F309" s="242" t="s">
        <v>7367</v>
      </c>
      <c r="G309" s="245" t="str">
        <f>IF(COUNTIF(H309:AU309,"&lt;&gt;")=0,"",SUMPRODUCT(((Recommendations[ImplStatus]="Implemented")+(Recommendations[ImplStatus]="Compensated"))*ISNUMBER(MATCH(Recommendations[Id],H309:AU309,0)))/COUNTIF(H309:AU309,"&lt;&gt;"))</f>
        <v/>
      </c>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7306</v>
      </c>
      <c r="B310" s="234" t="s">
        <v>4802</v>
      </c>
      <c r="C310" s="235" t="s">
        <v>7378</v>
      </c>
      <c r="D310" s="238" t="s">
        <v>7379</v>
      </c>
      <c r="E310" s="239" t="s">
        <v>6851</v>
      </c>
      <c r="F310" s="242" t="s">
        <v>7367</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7306</v>
      </c>
      <c r="B311" s="234" t="s">
        <v>4802</v>
      </c>
      <c r="C311" s="235" t="s">
        <v>7380</v>
      </c>
      <c r="D311" s="238" t="s">
        <v>7381</v>
      </c>
      <c r="E311" s="239" t="s">
        <v>6851</v>
      </c>
      <c r="F311" s="242" t="s">
        <v>7367</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7306</v>
      </c>
      <c r="B312" s="234" t="s">
        <v>4802</v>
      </c>
      <c r="C312" s="235" t="s">
        <v>7382</v>
      </c>
      <c r="D312" s="238" t="s">
        <v>7383</v>
      </c>
      <c r="E312" s="239" t="s">
        <v>6851</v>
      </c>
      <c r="F312" s="242" t="s">
        <v>7367</v>
      </c>
      <c r="G312" s="245">
        <f>IF(COUNTIF(H312:AU312,"&lt;&gt;")=0,"",SUMPRODUCT(((Recommendations[ImplStatus]="Implemented")+(Recommendations[ImplStatus]="Compensated"))*ISNUMBER(MATCH(Recommendations[Id],H312:AU312,0)))/COUNTIF(H312:AU312,"&lt;&gt;"))</f>
        <v>0</v>
      </c>
      <c r="H312" s="246" t="s">
        <v>299</v>
      </c>
      <c r="I312" s="246" t="s">
        <v>305</v>
      </c>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7306</v>
      </c>
      <c r="B313" s="234" t="s">
        <v>4802</v>
      </c>
      <c r="C313" s="235" t="s">
        <v>7384</v>
      </c>
      <c r="D313" s="238" t="s">
        <v>7385</v>
      </c>
      <c r="E313" s="239" t="s">
        <v>6784</v>
      </c>
      <c r="F313" s="242" t="s">
        <v>7367</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7306</v>
      </c>
      <c r="B314" s="234" t="s">
        <v>4802</v>
      </c>
      <c r="C314" s="235" t="s">
        <v>7386</v>
      </c>
      <c r="D314" s="238" t="s">
        <v>7387</v>
      </c>
      <c r="E314" s="239" t="s">
        <v>6784</v>
      </c>
      <c r="F314" s="242" t="s">
        <v>7367</v>
      </c>
      <c r="G314" s="245">
        <f>IF(COUNTIF(H314:AU314,"&lt;&gt;")=0,"",SUMPRODUCT(((Recommendations[ImplStatus]="Implemented")+(Recommendations[ImplStatus]="Compensated"))*ISNUMBER(MATCH(Recommendations[Id],H314:AU314,0)))/COUNTIF(H314:AU314,"&lt;&gt;"))</f>
        <v>0</v>
      </c>
      <c r="H314" s="246" t="s">
        <v>2012</v>
      </c>
      <c r="I314" s="246" t="s">
        <v>2026</v>
      </c>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7306</v>
      </c>
      <c r="B315" s="234" t="s">
        <v>4802</v>
      </c>
      <c r="C315" s="235" t="s">
        <v>7388</v>
      </c>
      <c r="D315" s="238" t="s">
        <v>7389</v>
      </c>
      <c r="E315" s="239" t="s">
        <v>6784</v>
      </c>
      <c r="F315" s="242" t="s">
        <v>7367</v>
      </c>
      <c r="G315" s="245">
        <f>IF(COUNTIF(H315:AU315,"&lt;&gt;")=0,"",SUMPRODUCT(((Recommendations[ImplStatus]="Implemented")+(Recommendations[ImplStatus]="Compensated"))*ISNUMBER(MATCH(Recommendations[Id],H315:AU315,0)))/COUNTIF(H315:AU315,"&lt;&gt;"))</f>
        <v>0</v>
      </c>
      <c r="H315" s="246" t="s">
        <v>358</v>
      </c>
      <c r="I315" s="246" t="s">
        <v>2019</v>
      </c>
      <c r="J315" s="246" t="s">
        <v>2046</v>
      </c>
      <c r="K315" s="246" t="s">
        <v>2052</v>
      </c>
      <c r="L315" s="246" t="s">
        <v>2059</v>
      </c>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7306</v>
      </c>
      <c r="B316" s="234" t="s">
        <v>4802</v>
      </c>
      <c r="C316" s="235" t="s">
        <v>7390</v>
      </c>
      <c r="D316" s="238" t="s">
        <v>7391</v>
      </c>
      <c r="E316" s="239" t="s">
        <v>6784</v>
      </c>
      <c r="F316" s="242" t="s">
        <v>7367</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7306</v>
      </c>
      <c r="B317" s="234" t="s">
        <v>4802</v>
      </c>
      <c r="C317" s="235" t="s">
        <v>7392</v>
      </c>
      <c r="D317" s="238" t="s">
        <v>7393</v>
      </c>
      <c r="E317" s="239" t="s">
        <v>6851</v>
      </c>
      <c r="F317" s="242" t="s">
        <v>7325</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7306</v>
      </c>
      <c r="B318" s="234" t="s">
        <v>4802</v>
      </c>
      <c r="C318" s="235" t="s">
        <v>7394</v>
      </c>
      <c r="D318" s="238" t="s">
        <v>7395</v>
      </c>
      <c r="E318" s="239" t="s">
        <v>6899</v>
      </c>
      <c r="F318" s="242" t="s">
        <v>7325</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7306</v>
      </c>
      <c r="B319" s="234" t="s">
        <v>4802</v>
      </c>
      <c r="C319" s="235" t="s">
        <v>7396</v>
      </c>
      <c r="D319" s="238" t="s">
        <v>7397</v>
      </c>
      <c r="E319" s="239" t="s">
        <v>6899</v>
      </c>
      <c r="F319" s="242" t="s">
        <v>7325</v>
      </c>
      <c r="G319" s="245">
        <f>IF(COUNTIF(H319:AU319,"&lt;&gt;")=0,"",SUMPRODUCT(((Recommendations[ImplStatus]="Implemented")+(Recommendations[ImplStatus]="Compensated"))*ISNUMBER(MATCH(Recommendations[Id],H319:AU319,0)))/COUNTIF(H319:AU319,"&lt;&gt;"))</f>
        <v>0</v>
      </c>
      <c r="H319" s="246" t="s">
        <v>1173</v>
      </c>
      <c r="I319" s="246" t="s">
        <v>1226</v>
      </c>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7306</v>
      </c>
      <c r="B320" s="233" t="s">
        <v>7398</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7306</v>
      </c>
      <c r="B321" s="234" t="s">
        <v>7398</v>
      </c>
      <c r="C321" s="235" t="s">
        <v>7399</v>
      </c>
      <c r="D321" s="238" t="s">
        <v>7400</v>
      </c>
      <c r="E321" s="239" t="s">
        <v>6784</v>
      </c>
      <c r="F321" s="242" t="s">
        <v>7401</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7306</v>
      </c>
      <c r="B322" s="234" t="s">
        <v>7398</v>
      </c>
      <c r="C322" s="235" t="s">
        <v>7402</v>
      </c>
      <c r="D322" s="238" t="s">
        <v>7403</v>
      </c>
      <c r="E322" s="239" t="s">
        <v>6784</v>
      </c>
      <c r="F322" s="242" t="s">
        <v>7401</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7306</v>
      </c>
      <c r="B323" s="234" t="s">
        <v>7398</v>
      </c>
      <c r="C323" s="235" t="s">
        <v>7404</v>
      </c>
      <c r="D323" s="238" t="s">
        <v>7405</v>
      </c>
      <c r="E323" s="239" t="s">
        <v>6784</v>
      </c>
      <c r="F323" s="242" t="s">
        <v>7401</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7306</v>
      </c>
      <c r="B324" s="234" t="s">
        <v>7398</v>
      </c>
      <c r="C324" s="235" t="s">
        <v>7406</v>
      </c>
      <c r="D324" s="238" t="s">
        <v>7407</v>
      </c>
      <c r="E324" s="239" t="s">
        <v>6784</v>
      </c>
      <c r="F324" s="242" t="s">
        <v>7401</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7306</v>
      </c>
      <c r="B325" s="234" t="s">
        <v>7398</v>
      </c>
      <c r="C325" s="235" t="s">
        <v>7408</v>
      </c>
      <c r="D325" s="238" t="s">
        <v>7409</v>
      </c>
      <c r="E325" s="239" t="s">
        <v>6784</v>
      </c>
      <c r="F325" s="242" t="s">
        <v>7401</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7306</v>
      </c>
      <c r="B326" s="234" t="s">
        <v>7398</v>
      </c>
      <c r="C326" s="235" t="s">
        <v>7410</v>
      </c>
      <c r="D326" s="238" t="s">
        <v>7411</v>
      </c>
      <c r="E326" s="239" t="s">
        <v>6784</v>
      </c>
      <c r="F326" s="242" t="s">
        <v>7401</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7306</v>
      </c>
      <c r="B327" s="234" t="s">
        <v>7398</v>
      </c>
      <c r="C327" s="235" t="s">
        <v>7412</v>
      </c>
      <c r="D327" s="238" t="s">
        <v>7413</v>
      </c>
      <c r="E327" s="239" t="s">
        <v>6784</v>
      </c>
      <c r="F327" s="242" t="s">
        <v>7401</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7306</v>
      </c>
      <c r="B328" s="234" t="s">
        <v>7398</v>
      </c>
      <c r="C328" s="235" t="s">
        <v>7414</v>
      </c>
      <c r="D328" s="238" t="s">
        <v>7415</v>
      </c>
      <c r="E328" s="239" t="s">
        <v>6784</v>
      </c>
      <c r="F328" s="242" t="s">
        <v>7401</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7306</v>
      </c>
      <c r="B329" s="234" t="s">
        <v>7398</v>
      </c>
      <c r="C329" s="235" t="s">
        <v>7416</v>
      </c>
      <c r="D329" s="238" t="s">
        <v>7417</v>
      </c>
      <c r="E329" s="239" t="s">
        <v>6784</v>
      </c>
      <c r="F329" s="242" t="s">
        <v>7401</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7306</v>
      </c>
      <c r="B330" s="234" t="s">
        <v>7398</v>
      </c>
      <c r="C330" s="235" t="s">
        <v>7418</v>
      </c>
      <c r="D330" s="238" t="s">
        <v>7419</v>
      </c>
      <c r="E330" s="239" t="s">
        <v>6784</v>
      </c>
      <c r="F330" s="242" t="s">
        <v>7401</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7306</v>
      </c>
      <c r="B331" s="234" t="s">
        <v>7398</v>
      </c>
      <c r="C331" s="235" t="s">
        <v>7420</v>
      </c>
      <c r="D331" s="238" t="s">
        <v>7421</v>
      </c>
      <c r="E331" s="239" t="s">
        <v>6784</v>
      </c>
      <c r="F331" s="242" t="s">
        <v>7401</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7306</v>
      </c>
      <c r="B332" s="234" t="s">
        <v>7398</v>
      </c>
      <c r="C332" s="235" t="s">
        <v>7422</v>
      </c>
      <c r="D332" s="238" t="s">
        <v>7423</v>
      </c>
      <c r="E332" s="239" t="s">
        <v>6784</v>
      </c>
      <c r="F332" s="242" t="s">
        <v>7401</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7306</v>
      </c>
      <c r="B333" s="234" t="s">
        <v>7398</v>
      </c>
      <c r="C333" s="235" t="s">
        <v>7424</v>
      </c>
      <c r="D333" s="238" t="s">
        <v>7425</v>
      </c>
      <c r="E333" s="239" t="s">
        <v>6784</v>
      </c>
      <c r="F333" s="242" t="s">
        <v>7401</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7306</v>
      </c>
      <c r="B334" s="234" t="s">
        <v>7398</v>
      </c>
      <c r="C334" s="235" t="s">
        <v>7426</v>
      </c>
      <c r="D334" s="238" t="s">
        <v>7427</v>
      </c>
      <c r="E334" s="239" t="s">
        <v>6784</v>
      </c>
      <c r="F334" s="242" t="s">
        <v>7401</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7306</v>
      </c>
      <c r="B335" s="234" t="s">
        <v>7398</v>
      </c>
      <c r="C335" s="235" t="s">
        <v>7428</v>
      </c>
      <c r="D335" s="238" t="s">
        <v>7429</v>
      </c>
      <c r="E335" s="239" t="s">
        <v>6784</v>
      </c>
      <c r="F335" s="242" t="s">
        <v>7401</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7306</v>
      </c>
      <c r="B336" s="234" t="s">
        <v>7398</v>
      </c>
      <c r="C336" s="235" t="s">
        <v>7430</v>
      </c>
      <c r="D336" s="238" t="s">
        <v>7431</v>
      </c>
      <c r="E336" s="239" t="s">
        <v>6899</v>
      </c>
      <c r="F336" s="242" t="s">
        <v>7401</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7306</v>
      </c>
      <c r="B337" s="234" t="s">
        <v>7398</v>
      </c>
      <c r="C337" s="235" t="s">
        <v>7432</v>
      </c>
      <c r="D337" s="238" t="s">
        <v>7433</v>
      </c>
      <c r="E337" s="239" t="s">
        <v>6899</v>
      </c>
      <c r="F337" s="242" t="s">
        <v>7401</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7306</v>
      </c>
      <c r="B338" s="234" t="s">
        <v>7398</v>
      </c>
      <c r="C338" s="235" t="s">
        <v>7434</v>
      </c>
      <c r="D338" s="238" t="s">
        <v>7435</v>
      </c>
      <c r="E338" s="239" t="s">
        <v>6784</v>
      </c>
      <c r="F338" s="242" t="s">
        <v>7401</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7306</v>
      </c>
      <c r="B339" s="234" t="s">
        <v>7398</v>
      </c>
      <c r="C339" s="235" t="s">
        <v>7436</v>
      </c>
      <c r="D339" s="238" t="s">
        <v>7437</v>
      </c>
      <c r="E339" s="239" t="s">
        <v>6784</v>
      </c>
      <c r="F339" s="242" t="s">
        <v>7401</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7306</v>
      </c>
      <c r="B340" s="233" t="s">
        <v>7438</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7306</v>
      </c>
      <c r="B341" s="234" t="s">
        <v>7438</v>
      </c>
      <c r="C341" s="235" t="s">
        <v>7439</v>
      </c>
      <c r="D341" s="238" t="s">
        <v>7440</v>
      </c>
      <c r="E341" s="239" t="s">
        <v>6755</v>
      </c>
      <c r="F341" s="242" t="s">
        <v>7325</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7306</v>
      </c>
      <c r="B342" s="234" t="s">
        <v>7438</v>
      </c>
      <c r="C342" s="235" t="s">
        <v>7441</v>
      </c>
      <c r="D342" s="238" t="s">
        <v>7442</v>
      </c>
      <c r="E342" s="239" t="s">
        <v>6755</v>
      </c>
      <c r="F342" s="242" t="s">
        <v>7325</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7306</v>
      </c>
      <c r="B343" s="234" t="s">
        <v>7438</v>
      </c>
      <c r="C343" s="235" t="s">
        <v>7443</v>
      </c>
      <c r="D343" s="238" t="s">
        <v>7444</v>
      </c>
      <c r="E343" s="239" t="s">
        <v>6851</v>
      </c>
      <c r="F343" s="242" t="s">
        <v>7445</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7306</v>
      </c>
      <c r="B344" s="234" t="s">
        <v>7438</v>
      </c>
      <c r="C344" s="235" t="s">
        <v>7446</v>
      </c>
      <c r="D344" s="238" t="s">
        <v>7447</v>
      </c>
      <c r="E344" s="239" t="s">
        <v>6784</v>
      </c>
      <c r="F344" s="242" t="s">
        <v>7445</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7306</v>
      </c>
      <c r="B345" s="234" t="s">
        <v>7438</v>
      </c>
      <c r="C345" s="235" t="s">
        <v>7448</v>
      </c>
      <c r="D345" s="238" t="s">
        <v>7449</v>
      </c>
      <c r="E345" s="239" t="s">
        <v>6784</v>
      </c>
      <c r="F345" s="242" t="s">
        <v>7445</v>
      </c>
      <c r="G345" s="245">
        <f>IF(COUNTIF(H345:AU345,"&lt;&gt;")=0,"",SUMPRODUCT(((Recommendations[ImplStatus]="Implemented")+(Recommendations[ImplStatus]="Compensated"))*ISNUMBER(MATCH(Recommendations[Id],H345:AU345,0)))/COUNTIF(H345:AU345,"&lt;&gt;"))</f>
        <v>0</v>
      </c>
      <c r="H345" s="246" t="s">
        <v>100</v>
      </c>
      <c r="I345" s="246" t="s">
        <v>116</v>
      </c>
      <c r="J345" s="246" t="s">
        <v>122</v>
      </c>
      <c r="K345" s="246" t="s">
        <v>168</v>
      </c>
      <c r="L345" s="246" t="s">
        <v>184</v>
      </c>
      <c r="M345" s="246" t="s">
        <v>189</v>
      </c>
      <c r="N345" s="246" t="s">
        <v>529</v>
      </c>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7306</v>
      </c>
      <c r="B346" s="234" t="s">
        <v>7438</v>
      </c>
      <c r="C346" s="235" t="s">
        <v>7450</v>
      </c>
      <c r="D346" s="238" t="s">
        <v>7451</v>
      </c>
      <c r="E346" s="239" t="s">
        <v>6784</v>
      </c>
      <c r="F346" s="242" t="s">
        <v>7445</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7306</v>
      </c>
      <c r="B347" s="234" t="s">
        <v>7438</v>
      </c>
      <c r="C347" s="235" t="s">
        <v>7452</v>
      </c>
      <c r="D347" s="238" t="s">
        <v>7453</v>
      </c>
      <c r="E347" s="239" t="s">
        <v>6784</v>
      </c>
      <c r="F347" s="242" t="s">
        <v>7445</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7306</v>
      </c>
      <c r="B348" s="234" t="s">
        <v>7438</v>
      </c>
      <c r="C348" s="235" t="s">
        <v>7454</v>
      </c>
      <c r="D348" s="238" t="s">
        <v>7455</v>
      </c>
      <c r="E348" s="239" t="s">
        <v>6784</v>
      </c>
      <c r="F348" s="242" t="s">
        <v>7445</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7306</v>
      </c>
      <c r="B349" s="234" t="s">
        <v>7438</v>
      </c>
      <c r="C349" s="235" t="s">
        <v>7456</v>
      </c>
      <c r="D349" s="238" t="s">
        <v>7457</v>
      </c>
      <c r="E349" s="239" t="s">
        <v>6784</v>
      </c>
      <c r="F349" s="242" t="s">
        <v>7445</v>
      </c>
      <c r="G349" s="245">
        <f>IF(COUNTIF(H349:AU349,"&lt;&gt;")=0,"",SUMPRODUCT(((Recommendations[ImplStatus]="Implemented")+(Recommendations[ImplStatus]="Compensated"))*ISNUMBER(MATCH(Recommendations[Id],H349:AU349,0)))/COUNTIF(H349:AU349,"&lt;&gt;"))</f>
        <v>0</v>
      </c>
      <c r="H349" s="246" t="s">
        <v>330</v>
      </c>
      <c r="I349" s="246" t="s">
        <v>337</v>
      </c>
      <c r="J349" s="246" t="s">
        <v>344</v>
      </c>
      <c r="K349" s="246" t="s">
        <v>428</v>
      </c>
      <c r="L349" s="246" t="s">
        <v>435</v>
      </c>
      <c r="M349" s="246" t="s">
        <v>450</v>
      </c>
      <c r="N349" s="246" t="s">
        <v>1526</v>
      </c>
      <c r="O349" s="246" t="s">
        <v>1578</v>
      </c>
      <c r="P349" s="246" t="s">
        <v>3198</v>
      </c>
      <c r="Q349" s="246" t="s">
        <v>3205</v>
      </c>
      <c r="R349" s="246" t="s">
        <v>3219</v>
      </c>
      <c r="S349" s="246" t="s">
        <v>3477</v>
      </c>
      <c r="T349" s="246" t="s">
        <v>3503</v>
      </c>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7306</v>
      </c>
      <c r="B350" s="234" t="s">
        <v>7438</v>
      </c>
      <c r="C350" s="235" t="s">
        <v>7458</v>
      </c>
      <c r="D350" s="238" t="s">
        <v>7459</v>
      </c>
      <c r="E350" s="239" t="s">
        <v>6755</v>
      </c>
      <c r="F350" s="242" t="s">
        <v>7445</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7306</v>
      </c>
      <c r="B351" s="234" t="s">
        <v>7438</v>
      </c>
      <c r="C351" s="235" t="s">
        <v>7460</v>
      </c>
      <c r="D351" s="238" t="s">
        <v>7461</v>
      </c>
      <c r="E351" s="239" t="s">
        <v>6755</v>
      </c>
      <c r="F351" s="242" t="s">
        <v>7445</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7306</v>
      </c>
      <c r="B352" s="234" t="s">
        <v>7438</v>
      </c>
      <c r="C352" s="235" t="s">
        <v>7462</v>
      </c>
      <c r="D352" s="238" t="s">
        <v>7463</v>
      </c>
      <c r="E352" s="239" t="s">
        <v>6755</v>
      </c>
      <c r="F352" s="242" t="s">
        <v>7445</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7306</v>
      </c>
      <c r="B353" s="234" t="s">
        <v>7438</v>
      </c>
      <c r="C353" s="235" t="s">
        <v>7464</v>
      </c>
      <c r="D353" s="238" t="s">
        <v>7465</v>
      </c>
      <c r="E353" s="239" t="s">
        <v>6851</v>
      </c>
      <c r="F353" s="242" t="s">
        <v>7325</v>
      </c>
      <c r="G353" s="245">
        <f>IF(COUNTIF(H353:AU353,"&lt;&gt;")=0,"",SUMPRODUCT(((Recommendations[ImplStatus]="Implemented")+(Recommendations[ImplStatus]="Compensated"))*ISNUMBER(MATCH(Recommendations[Id],H353:AU353,0)))/COUNTIF(H353:AU353,"&lt;&gt;"))</f>
        <v>0</v>
      </c>
      <c r="H353" s="246" t="s">
        <v>1119</v>
      </c>
      <c r="I353" s="246" t="s">
        <v>1124</v>
      </c>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7306</v>
      </c>
      <c r="B354" s="233" t="s">
        <v>7466</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7306</v>
      </c>
      <c r="B355" s="234" t="s">
        <v>7466</v>
      </c>
      <c r="C355" s="235" t="s">
        <v>7467</v>
      </c>
      <c r="D355" s="238" t="s">
        <v>7468</v>
      </c>
      <c r="E355" s="239" t="s">
        <v>6851</v>
      </c>
      <c r="F355" s="242" t="s">
        <v>7469</v>
      </c>
      <c r="G355" s="245">
        <f>IF(COUNTIF(H355:AU355,"&lt;&gt;")=0,"",SUMPRODUCT(((Recommendations[ImplStatus]="Implemented")+(Recommendations[ImplStatus]="Compensated"))*ISNUMBER(MATCH(Recommendations[Id],H355:AU355,0)))/COUNTIF(H355:AU355,"&lt;&gt;"))</f>
        <v>0</v>
      </c>
      <c r="H355" s="246" t="s">
        <v>2256</v>
      </c>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7306</v>
      </c>
      <c r="B356" s="234" t="s">
        <v>7466</v>
      </c>
      <c r="C356" s="235" t="s">
        <v>7470</v>
      </c>
      <c r="D356" s="238" t="s">
        <v>7471</v>
      </c>
      <c r="E356" s="239" t="s">
        <v>6851</v>
      </c>
      <c r="F356" s="242" t="s">
        <v>7469</v>
      </c>
      <c r="G356" s="245">
        <f>IF(COUNTIF(H356:AU356,"&lt;&gt;")=0,"",SUMPRODUCT(((Recommendations[ImplStatus]="Implemented")+(Recommendations[ImplStatus]="Compensated"))*ISNUMBER(MATCH(Recommendations[Id],H356:AU356,0)))/COUNTIF(H356:AU356,"&lt;&gt;"))</f>
        <v>0</v>
      </c>
      <c r="H356" s="246" t="s">
        <v>1003</v>
      </c>
      <c r="I356" s="246" t="s">
        <v>1017</v>
      </c>
      <c r="J356" s="246" t="s">
        <v>1024</v>
      </c>
      <c r="K356" s="246" t="s">
        <v>1046</v>
      </c>
      <c r="L356" s="246" t="s">
        <v>1055</v>
      </c>
      <c r="M356" s="246" t="s">
        <v>1059</v>
      </c>
      <c r="N356" s="246" t="s">
        <v>1093</v>
      </c>
      <c r="O356" s="246" t="s">
        <v>1102</v>
      </c>
      <c r="P356" s="246" t="s">
        <v>1106</v>
      </c>
      <c r="Q356" s="246" t="s">
        <v>1142</v>
      </c>
      <c r="R356" s="246" t="s">
        <v>1758</v>
      </c>
      <c r="S356" s="246" t="s">
        <v>3456</v>
      </c>
      <c r="T356" s="246" t="s">
        <v>3463</v>
      </c>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7306</v>
      </c>
      <c r="B357" s="234" t="s">
        <v>7466</v>
      </c>
      <c r="C357" s="235" t="s">
        <v>7472</v>
      </c>
      <c r="D357" s="238" t="s">
        <v>7473</v>
      </c>
      <c r="E357" s="239" t="s">
        <v>6899</v>
      </c>
      <c r="F357" s="242" t="s">
        <v>7469</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7306</v>
      </c>
      <c r="B358" s="234" t="s">
        <v>7466</v>
      </c>
      <c r="C358" s="235" t="s">
        <v>7474</v>
      </c>
      <c r="D358" s="238" t="s">
        <v>7475</v>
      </c>
      <c r="E358" s="239" t="s">
        <v>6899</v>
      </c>
      <c r="F358" s="242" t="s">
        <v>7469</v>
      </c>
      <c r="G358" s="245" t="str">
        <f>IF(COUNTIF(H358:AU358,"&lt;&gt;")=0,"",SUMPRODUCT(((Recommendations[ImplStatus]="Implemented")+(Recommendations[ImplStatus]="Compensated"))*ISNUMBER(MATCH(Recommendations[Id],H358:AU358,0)))/COUNTIF(H358:AU358,"&lt;&gt;"))</f>
        <v/>
      </c>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7306</v>
      </c>
      <c r="B359" s="234" t="s">
        <v>7466</v>
      </c>
      <c r="C359" s="235" t="s">
        <v>7476</v>
      </c>
      <c r="D359" s="238" t="s">
        <v>7477</v>
      </c>
      <c r="E359" s="239" t="s">
        <v>6899</v>
      </c>
      <c r="F359" s="242" t="s">
        <v>7469</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7306</v>
      </c>
      <c r="B360" s="234" t="s">
        <v>7466</v>
      </c>
      <c r="C360" s="235" t="s">
        <v>7478</v>
      </c>
      <c r="D360" s="238" t="s">
        <v>7479</v>
      </c>
      <c r="E360" s="239" t="s">
        <v>6851</v>
      </c>
      <c r="F360" s="242" t="s">
        <v>7469</v>
      </c>
      <c r="G360" s="245">
        <f>IF(COUNTIF(H360:AU360,"&lt;&gt;")=0,"",SUMPRODUCT(((Recommendations[ImplStatus]="Implemented")+(Recommendations[ImplStatus]="Compensated"))*ISNUMBER(MATCH(Recommendations[Id],H360:AU360,0)))/COUNTIF(H360:AU360,"&lt;&gt;"))</f>
        <v>0</v>
      </c>
      <c r="H360" s="246" t="s">
        <v>1010</v>
      </c>
      <c r="I360" s="246" t="s">
        <v>1051</v>
      </c>
      <c r="J360" s="246" t="s">
        <v>1098</v>
      </c>
      <c r="K360" s="246" t="s">
        <v>1405</v>
      </c>
      <c r="L360" s="246" t="s">
        <v>2786</v>
      </c>
      <c r="M360" s="246" t="s">
        <v>2798</v>
      </c>
      <c r="N360" s="246" t="s">
        <v>2808</v>
      </c>
      <c r="O360" s="246" t="s">
        <v>2816</v>
      </c>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7306</v>
      </c>
      <c r="B361" s="234" t="s">
        <v>7466</v>
      </c>
      <c r="C361" s="235" t="s">
        <v>7480</v>
      </c>
      <c r="D361" s="238" t="s">
        <v>7481</v>
      </c>
      <c r="E361" s="239" t="s">
        <v>6784</v>
      </c>
      <c r="F361" s="242" t="s">
        <v>7469</v>
      </c>
      <c r="G361" s="245">
        <f>IF(COUNTIF(H361:AU361,"&lt;&gt;")=0,"",SUMPRODUCT(((Recommendations[ImplStatus]="Implemented")+(Recommendations[ImplStatus]="Compensated"))*ISNUMBER(MATCH(Recommendations[Id],H361:AU361,0)))/COUNTIF(H361:AU361,"&lt;&gt;"))</f>
        <v>0</v>
      </c>
      <c r="H361" s="246" t="s">
        <v>241</v>
      </c>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7306</v>
      </c>
      <c r="B362" s="234" t="s">
        <v>7466</v>
      </c>
      <c r="C362" s="235" t="s">
        <v>7482</v>
      </c>
      <c r="D362" s="238" t="s">
        <v>7483</v>
      </c>
      <c r="E362" s="239" t="s">
        <v>6899</v>
      </c>
      <c r="F362" s="242" t="s">
        <v>7469</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7306</v>
      </c>
      <c r="B363" s="234" t="s">
        <v>7466</v>
      </c>
      <c r="C363" s="235" t="s">
        <v>7484</v>
      </c>
      <c r="D363" s="238" t="s">
        <v>7485</v>
      </c>
      <c r="E363" s="239" t="s">
        <v>6899</v>
      </c>
      <c r="F363" s="242" t="s">
        <v>7469</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7306</v>
      </c>
      <c r="B364" s="234" t="s">
        <v>7466</v>
      </c>
      <c r="C364" s="235" t="s">
        <v>7486</v>
      </c>
      <c r="D364" s="238" t="s">
        <v>7487</v>
      </c>
      <c r="E364" s="239" t="s">
        <v>6899</v>
      </c>
      <c r="F364" s="242" t="s">
        <v>7469</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7306</v>
      </c>
      <c r="B365" s="234" t="s">
        <v>7466</v>
      </c>
      <c r="C365" s="235" t="s">
        <v>7488</v>
      </c>
      <c r="D365" s="238" t="s">
        <v>7489</v>
      </c>
      <c r="E365" s="239" t="s">
        <v>6899</v>
      </c>
      <c r="F365" s="242" t="s">
        <v>7469</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7306</v>
      </c>
      <c r="B366" s="234" t="s">
        <v>7466</v>
      </c>
      <c r="C366" s="235" t="s">
        <v>7490</v>
      </c>
      <c r="D366" s="238" t="s">
        <v>7491</v>
      </c>
      <c r="E366" s="239" t="s">
        <v>6899</v>
      </c>
      <c r="F366" s="242" t="s">
        <v>7469</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7306</v>
      </c>
      <c r="B367" s="234" t="s">
        <v>7466</v>
      </c>
      <c r="C367" s="235" t="s">
        <v>7492</v>
      </c>
      <c r="D367" s="238" t="s">
        <v>7493</v>
      </c>
      <c r="E367" s="239" t="s">
        <v>6899</v>
      </c>
      <c r="F367" s="242" t="s">
        <v>7469</v>
      </c>
      <c r="G367" s="245" t="str">
        <f>IF(COUNTIF(H367:AU367,"&lt;&gt;")=0,"",SUMPRODUCT(((Recommendations[ImplStatus]="Implemented")+(Recommendations[ImplStatus]="Compensated"))*ISNUMBER(MATCH(Recommendations[Id],H367:AU367,0)))/COUNTIF(H367:AU367,"&lt;&gt;"))</f>
        <v/>
      </c>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7306</v>
      </c>
      <c r="B368" s="234" t="s">
        <v>7466</v>
      </c>
      <c r="C368" s="235" t="s">
        <v>7494</v>
      </c>
      <c r="D368" s="238" t="s">
        <v>7495</v>
      </c>
      <c r="E368" s="239" t="s">
        <v>6899</v>
      </c>
      <c r="F368" s="242" t="s">
        <v>7469</v>
      </c>
      <c r="G368" s="245">
        <f>IF(COUNTIF(H368:AU368,"&lt;&gt;")=0,"",SUMPRODUCT(((Recommendations[ImplStatus]="Implemented")+(Recommendations[ImplStatus]="Compensated"))*ISNUMBER(MATCH(Recommendations[Id],H368:AU368,0)))/COUNTIF(H368:AU368,"&lt;&gt;"))</f>
        <v>0</v>
      </c>
      <c r="H368" s="246" t="s">
        <v>2780</v>
      </c>
      <c r="I368" s="246" t="s">
        <v>2794</v>
      </c>
      <c r="J368" s="246" t="s">
        <v>2804</v>
      </c>
      <c r="K368" s="246" t="s">
        <v>2812</v>
      </c>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7306</v>
      </c>
      <c r="B369" s="234" t="s">
        <v>7466</v>
      </c>
      <c r="C369" s="235" t="s">
        <v>7496</v>
      </c>
      <c r="D369" s="238" t="s">
        <v>7497</v>
      </c>
      <c r="E369" s="239" t="s">
        <v>6899</v>
      </c>
      <c r="F369" s="242" t="s">
        <v>7469</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7498</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7498</v>
      </c>
      <c r="B371" s="233" t="s">
        <v>7499</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7498</v>
      </c>
      <c r="B372" s="234" t="s">
        <v>7499</v>
      </c>
      <c r="C372" s="235" t="s">
        <v>7500</v>
      </c>
      <c r="D372" s="238" t="s">
        <v>7501</v>
      </c>
      <c r="E372" s="239" t="s">
        <v>6755</v>
      </c>
      <c r="F372" s="242" t="s">
        <v>7502</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7498</v>
      </c>
      <c r="B373" s="234" t="s">
        <v>7499</v>
      </c>
      <c r="C373" s="235" t="s">
        <v>7503</v>
      </c>
      <c r="D373" s="238" t="s">
        <v>7504</v>
      </c>
      <c r="E373" s="239" t="s">
        <v>6755</v>
      </c>
      <c r="F373" s="242" t="s">
        <v>7505</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7498</v>
      </c>
      <c r="B374" s="234" t="s">
        <v>7499</v>
      </c>
      <c r="C374" s="235" t="s">
        <v>7506</v>
      </c>
      <c r="D374" s="238" t="s">
        <v>7507</v>
      </c>
      <c r="E374" s="239" t="s">
        <v>6784</v>
      </c>
      <c r="F374" s="242" t="s">
        <v>7505</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7498</v>
      </c>
      <c r="B375" s="234" t="s">
        <v>7499</v>
      </c>
      <c r="C375" s="235" t="s">
        <v>7508</v>
      </c>
      <c r="D375" s="238" t="s">
        <v>7509</v>
      </c>
      <c r="E375" s="239" t="s">
        <v>6784</v>
      </c>
      <c r="F375" s="242" t="s">
        <v>7505</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7498</v>
      </c>
      <c r="B376" s="234" t="s">
        <v>7499</v>
      </c>
      <c r="C376" s="235" t="s">
        <v>7510</v>
      </c>
      <c r="D376" s="238" t="s">
        <v>7511</v>
      </c>
      <c r="E376" s="239" t="s">
        <v>6784</v>
      </c>
      <c r="F376" s="242" t="s">
        <v>7367</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7498</v>
      </c>
      <c r="B377" s="234" t="s">
        <v>7499</v>
      </c>
      <c r="C377" s="235" t="s">
        <v>7512</v>
      </c>
      <c r="D377" s="238" t="s">
        <v>7513</v>
      </c>
      <c r="E377" s="239" t="s">
        <v>6851</v>
      </c>
      <c r="F377" s="242" t="s">
        <v>7325</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7498</v>
      </c>
      <c r="B378" s="234" t="s">
        <v>7499</v>
      </c>
      <c r="C378" s="235" t="s">
        <v>7514</v>
      </c>
      <c r="D378" s="238" t="s">
        <v>7515</v>
      </c>
      <c r="E378" s="239" t="s">
        <v>6851</v>
      </c>
      <c r="F378" s="242" t="s">
        <v>7505</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7498</v>
      </c>
      <c r="B379" s="234" t="s">
        <v>7499</v>
      </c>
      <c r="C379" s="235" t="s">
        <v>7516</v>
      </c>
      <c r="D379" s="238" t="s">
        <v>7517</v>
      </c>
      <c r="E379" s="239" t="s">
        <v>6851</v>
      </c>
      <c r="F379" s="242" t="s">
        <v>7502</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7498</v>
      </c>
      <c r="B380" s="234" t="s">
        <v>7499</v>
      </c>
      <c r="C380" s="235" t="s">
        <v>7518</v>
      </c>
      <c r="D380" s="238" t="s">
        <v>7519</v>
      </c>
      <c r="E380" s="239" t="s">
        <v>6851</v>
      </c>
      <c r="F380" s="242" t="s">
        <v>7502</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7498</v>
      </c>
      <c r="B381" s="234" t="s">
        <v>7499</v>
      </c>
      <c r="C381" s="235" t="s">
        <v>7520</v>
      </c>
      <c r="D381" s="238" t="s">
        <v>7521</v>
      </c>
      <c r="E381" s="239" t="s">
        <v>6851</v>
      </c>
      <c r="F381" s="242" t="s">
        <v>7502</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7498</v>
      </c>
      <c r="B382" s="234" t="s">
        <v>7499</v>
      </c>
      <c r="C382" s="235" t="s">
        <v>7522</v>
      </c>
      <c r="D382" s="238" t="s">
        <v>7523</v>
      </c>
      <c r="E382" s="239" t="s">
        <v>6899</v>
      </c>
      <c r="F382" s="242" t="s">
        <v>7502</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7498</v>
      </c>
      <c r="B383" s="234" t="s">
        <v>7499</v>
      </c>
      <c r="C383" s="235" t="s">
        <v>7524</v>
      </c>
      <c r="D383" s="238" t="s">
        <v>7525</v>
      </c>
      <c r="E383" s="239" t="s">
        <v>6899</v>
      </c>
      <c r="F383" s="242" t="s">
        <v>7502</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7498</v>
      </c>
      <c r="B384" s="234" t="s">
        <v>7499</v>
      </c>
      <c r="C384" s="235" t="s">
        <v>7526</v>
      </c>
      <c r="D384" s="238" t="s">
        <v>7527</v>
      </c>
      <c r="E384" s="239" t="s">
        <v>6899</v>
      </c>
      <c r="F384" s="242" t="s">
        <v>7502</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7498</v>
      </c>
      <c r="B385" s="234" t="s">
        <v>7499</v>
      </c>
      <c r="C385" s="235" t="s">
        <v>7528</v>
      </c>
      <c r="D385" s="238" t="s">
        <v>7529</v>
      </c>
      <c r="E385" s="239" t="s">
        <v>6851</v>
      </c>
      <c r="F385" s="242" t="s">
        <v>7502</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7498</v>
      </c>
      <c r="B386" s="233" t="s">
        <v>7530</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7498</v>
      </c>
      <c r="B387" s="234" t="s">
        <v>7530</v>
      </c>
      <c r="C387" s="235" t="s">
        <v>7531</v>
      </c>
      <c r="D387" s="238" t="s">
        <v>7532</v>
      </c>
      <c r="E387" s="239" t="s">
        <v>6755</v>
      </c>
      <c r="F387" s="242" t="s">
        <v>7533</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7498</v>
      </c>
      <c r="B388" s="234" t="s">
        <v>7530</v>
      </c>
      <c r="C388" s="235" t="s">
        <v>7534</v>
      </c>
      <c r="D388" s="238" t="s">
        <v>7535</v>
      </c>
      <c r="E388" s="239" t="s">
        <v>6755</v>
      </c>
      <c r="F388" s="242" t="s">
        <v>7533</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7498</v>
      </c>
      <c r="B389" s="234" t="s">
        <v>7530</v>
      </c>
      <c r="C389" s="235" t="s">
        <v>7536</v>
      </c>
      <c r="D389" s="238" t="s">
        <v>7537</v>
      </c>
      <c r="E389" s="239" t="s">
        <v>7034</v>
      </c>
      <c r="F389" s="242" t="s">
        <v>7533</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7498</v>
      </c>
      <c r="B390" s="234" t="s">
        <v>7530</v>
      </c>
      <c r="C390" s="235" t="s">
        <v>7538</v>
      </c>
      <c r="D390" s="238" t="s">
        <v>7539</v>
      </c>
      <c r="E390" s="239" t="s">
        <v>6851</v>
      </c>
      <c r="F390" s="242" t="s">
        <v>7533</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7498</v>
      </c>
      <c r="B391" s="234" t="s">
        <v>7530</v>
      </c>
      <c r="C391" s="235" t="s">
        <v>7540</v>
      </c>
      <c r="D391" s="238" t="s">
        <v>7541</v>
      </c>
      <c r="E391" s="239" t="s">
        <v>7034</v>
      </c>
      <c r="F391" s="242" t="s">
        <v>7533</v>
      </c>
      <c r="G391" s="245" t="str">
        <f>IF(COUNTIF(H391:AU391,"&lt;&gt;")=0,"",SUMPRODUCT(((Recommendations[ImplStatus]="Implemented")+(Recommendations[ImplStatus]="Compensated"))*ISNUMBER(MATCH(Recommendations[Id],H391:AU391,0)))/COUNTIF(H391:AU391,"&lt;&gt;"))</f>
        <v/>
      </c>
      <c r="H391" s="246"/>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7498</v>
      </c>
      <c r="B392" s="234" t="s">
        <v>7530</v>
      </c>
      <c r="C392" s="235" t="s">
        <v>7542</v>
      </c>
      <c r="D392" s="238" t="s">
        <v>7543</v>
      </c>
      <c r="E392" s="239" t="s">
        <v>6784</v>
      </c>
      <c r="F392" s="242" t="s">
        <v>7533</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7498</v>
      </c>
      <c r="B393" s="234" t="s">
        <v>7530</v>
      </c>
      <c r="C393" s="235" t="s">
        <v>7544</v>
      </c>
      <c r="D393" s="238" t="s">
        <v>7545</v>
      </c>
      <c r="E393" s="239" t="s">
        <v>6784</v>
      </c>
      <c r="F393" s="242" t="s">
        <v>7533</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7498</v>
      </c>
      <c r="B394" s="234" t="s">
        <v>7530</v>
      </c>
      <c r="C394" s="235" t="s">
        <v>7546</v>
      </c>
      <c r="D394" s="238" t="s">
        <v>7547</v>
      </c>
      <c r="E394" s="239" t="s">
        <v>7034</v>
      </c>
      <c r="F394" s="242" t="s">
        <v>7533</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7498</v>
      </c>
      <c r="B395" s="234" t="s">
        <v>7530</v>
      </c>
      <c r="C395" s="235" t="s">
        <v>7548</v>
      </c>
      <c r="D395" s="238" t="s">
        <v>7549</v>
      </c>
      <c r="E395" s="239" t="s">
        <v>6851</v>
      </c>
      <c r="F395" s="242" t="s">
        <v>7533</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7498</v>
      </c>
      <c r="B396" s="234" t="s">
        <v>7530</v>
      </c>
      <c r="C396" s="235" t="s">
        <v>7550</v>
      </c>
      <c r="D396" s="238" t="s">
        <v>7551</v>
      </c>
      <c r="E396" s="239" t="s">
        <v>7034</v>
      </c>
      <c r="F396" s="242" t="s">
        <v>7533</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7498</v>
      </c>
      <c r="B397" s="234" t="s">
        <v>7530</v>
      </c>
      <c r="C397" s="235" t="s">
        <v>7552</v>
      </c>
      <c r="D397" s="238" t="s">
        <v>7553</v>
      </c>
      <c r="E397" s="239" t="s">
        <v>6784</v>
      </c>
      <c r="F397" s="242" t="s">
        <v>7533</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7498</v>
      </c>
      <c r="B398" s="234" t="s">
        <v>7530</v>
      </c>
      <c r="C398" s="235" t="s">
        <v>7554</v>
      </c>
      <c r="D398" s="238" t="s">
        <v>7555</v>
      </c>
      <c r="E398" s="239" t="s">
        <v>6899</v>
      </c>
      <c r="F398" s="242" t="s">
        <v>7533</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7498</v>
      </c>
      <c r="B399" s="234" t="s">
        <v>7530</v>
      </c>
      <c r="C399" s="235" t="s">
        <v>7556</v>
      </c>
      <c r="D399" s="238" t="s">
        <v>7557</v>
      </c>
      <c r="E399" s="239" t="s">
        <v>7034</v>
      </c>
      <c r="F399" s="242" t="s">
        <v>7533</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7498</v>
      </c>
      <c r="B400" s="234" t="s">
        <v>7530</v>
      </c>
      <c r="C400" s="235" t="s">
        <v>7558</v>
      </c>
      <c r="D400" s="238" t="s">
        <v>7559</v>
      </c>
      <c r="E400" s="239" t="s">
        <v>7034</v>
      </c>
      <c r="F400" s="242" t="s">
        <v>7533</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7498</v>
      </c>
      <c r="B401" s="234" t="s">
        <v>7530</v>
      </c>
      <c r="C401" s="235" t="s">
        <v>7560</v>
      </c>
      <c r="D401" s="238" t="s">
        <v>7561</v>
      </c>
      <c r="E401" s="239" t="s">
        <v>6784</v>
      </c>
      <c r="F401" s="242" t="s">
        <v>7533</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7498</v>
      </c>
      <c r="B402" s="234" t="s">
        <v>7530</v>
      </c>
      <c r="C402" s="235" t="s">
        <v>7562</v>
      </c>
      <c r="D402" s="238" t="s">
        <v>7563</v>
      </c>
      <c r="E402" s="239" t="s">
        <v>6784</v>
      </c>
      <c r="F402" s="242" t="s">
        <v>7533</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7498</v>
      </c>
      <c r="B403" s="234" t="s">
        <v>7530</v>
      </c>
      <c r="C403" s="235" t="s">
        <v>7564</v>
      </c>
      <c r="D403" s="238" t="s">
        <v>7565</v>
      </c>
      <c r="E403" s="239" t="s">
        <v>6784</v>
      </c>
      <c r="F403" s="242" t="s">
        <v>7533</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7498</v>
      </c>
      <c r="B404" s="234" t="s">
        <v>7530</v>
      </c>
      <c r="C404" s="235" t="s">
        <v>7566</v>
      </c>
      <c r="D404" s="238" t="s">
        <v>7567</v>
      </c>
      <c r="E404" s="239" t="s">
        <v>6899</v>
      </c>
      <c r="F404" s="242" t="s">
        <v>7533</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7498</v>
      </c>
      <c r="B405" s="234" t="s">
        <v>7530</v>
      </c>
      <c r="C405" s="235" t="s">
        <v>7568</v>
      </c>
      <c r="D405" s="238" t="s">
        <v>7569</v>
      </c>
      <c r="E405" s="239" t="s">
        <v>6899</v>
      </c>
      <c r="F405" s="242" t="s">
        <v>7533</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7498</v>
      </c>
      <c r="B406" s="234" t="s">
        <v>7530</v>
      </c>
      <c r="C406" s="235" t="s">
        <v>7570</v>
      </c>
      <c r="D406" s="238" t="s">
        <v>7571</v>
      </c>
      <c r="E406" s="239" t="s">
        <v>6899</v>
      </c>
      <c r="F406" s="242" t="s">
        <v>7572</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7498</v>
      </c>
      <c r="B407" s="234" t="s">
        <v>7530</v>
      </c>
      <c r="C407" s="235" t="s">
        <v>7573</v>
      </c>
      <c r="D407" s="238" t="s">
        <v>7574</v>
      </c>
      <c r="E407" s="239" t="s">
        <v>6899</v>
      </c>
      <c r="F407" s="242" t="s">
        <v>7533</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7498</v>
      </c>
      <c r="B408" s="234" t="s">
        <v>7530</v>
      </c>
      <c r="C408" s="235" t="s">
        <v>7575</v>
      </c>
      <c r="D408" s="238" t="s">
        <v>7576</v>
      </c>
      <c r="E408" s="239" t="s">
        <v>6899</v>
      </c>
      <c r="F408" s="242" t="s">
        <v>7533</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7498</v>
      </c>
      <c r="B409" s="234" t="s">
        <v>7530</v>
      </c>
      <c r="C409" s="235" t="s">
        <v>7577</v>
      </c>
      <c r="D409" s="238" t="s">
        <v>7578</v>
      </c>
      <c r="E409" s="239" t="s">
        <v>6899</v>
      </c>
      <c r="F409" s="242" t="s">
        <v>7579</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7498</v>
      </c>
      <c r="B410" s="233" t="s">
        <v>7580</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7498</v>
      </c>
      <c r="B411" s="234" t="s">
        <v>7580</v>
      </c>
      <c r="C411" s="235" t="s">
        <v>7581</v>
      </c>
      <c r="D411" s="238" t="s">
        <v>7582</v>
      </c>
      <c r="E411" s="239" t="s">
        <v>6755</v>
      </c>
      <c r="F411" s="242" t="s">
        <v>7505</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7498</v>
      </c>
      <c r="B412" s="234" t="s">
        <v>7580</v>
      </c>
      <c r="C412" s="235" t="s">
        <v>7583</v>
      </c>
      <c r="D412" s="238" t="s">
        <v>7584</v>
      </c>
      <c r="E412" s="239" t="s">
        <v>6755</v>
      </c>
      <c r="F412" s="242" t="s">
        <v>7505</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7498</v>
      </c>
      <c r="B413" s="234" t="s">
        <v>7580</v>
      </c>
      <c r="C413" s="235" t="s">
        <v>7585</v>
      </c>
      <c r="D413" s="238" t="s">
        <v>7586</v>
      </c>
      <c r="E413" s="239" t="s">
        <v>6755</v>
      </c>
      <c r="F413" s="242" t="s">
        <v>7505</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7498</v>
      </c>
      <c r="B414" s="234" t="s">
        <v>7580</v>
      </c>
      <c r="C414" s="235" t="s">
        <v>7587</v>
      </c>
      <c r="D414" s="238" t="s">
        <v>7588</v>
      </c>
      <c r="E414" s="239" t="s">
        <v>6755</v>
      </c>
      <c r="F414" s="242" t="s">
        <v>7505</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7498</v>
      </c>
      <c r="B415" s="234" t="s">
        <v>7580</v>
      </c>
      <c r="C415" s="235" t="s">
        <v>7589</v>
      </c>
      <c r="D415" s="238" t="s">
        <v>7590</v>
      </c>
      <c r="E415" s="239" t="s">
        <v>6784</v>
      </c>
      <c r="F415" s="242" t="s">
        <v>7505</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7498</v>
      </c>
      <c r="B416" s="234" t="s">
        <v>7580</v>
      </c>
      <c r="C416" s="235" t="s">
        <v>7591</v>
      </c>
      <c r="D416" s="238" t="s">
        <v>7592</v>
      </c>
      <c r="E416" s="239" t="s">
        <v>6784</v>
      </c>
      <c r="F416" s="242" t="s">
        <v>7593</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7498</v>
      </c>
      <c r="B417" s="234" t="s">
        <v>7580</v>
      </c>
      <c r="C417" s="235" t="s">
        <v>7594</v>
      </c>
      <c r="D417" s="238" t="s">
        <v>7595</v>
      </c>
      <c r="E417" s="239" t="s">
        <v>6784</v>
      </c>
      <c r="F417" s="242" t="s">
        <v>7593</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7498</v>
      </c>
      <c r="B418" s="234" t="s">
        <v>7580</v>
      </c>
      <c r="C418" s="235" t="s">
        <v>7596</v>
      </c>
      <c r="D418" s="238" t="s">
        <v>7597</v>
      </c>
      <c r="E418" s="239" t="s">
        <v>7034</v>
      </c>
      <c r="F418" s="242" t="s">
        <v>7593</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7498</v>
      </c>
      <c r="B419" s="234" t="s">
        <v>7580</v>
      </c>
      <c r="C419" s="235" t="s">
        <v>7598</v>
      </c>
      <c r="D419" s="238" t="s">
        <v>7599</v>
      </c>
      <c r="E419" s="239" t="s">
        <v>6784</v>
      </c>
      <c r="F419" s="242" t="s">
        <v>7593</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7498</v>
      </c>
      <c r="B420" s="234" t="s">
        <v>7580</v>
      </c>
      <c r="C420" s="235" t="s">
        <v>7600</v>
      </c>
      <c r="D420" s="238" t="s">
        <v>7601</v>
      </c>
      <c r="E420" s="239" t="s">
        <v>7034</v>
      </c>
      <c r="F420" s="242" t="s">
        <v>7593</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7498</v>
      </c>
      <c r="B421" s="234" t="s">
        <v>7580</v>
      </c>
      <c r="C421" s="235" t="s">
        <v>7602</v>
      </c>
      <c r="D421" s="238" t="s">
        <v>7603</v>
      </c>
      <c r="E421" s="239" t="s">
        <v>7034</v>
      </c>
      <c r="F421" s="242" t="s">
        <v>7593</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7498</v>
      </c>
      <c r="B422" s="234" t="s">
        <v>7580</v>
      </c>
      <c r="C422" s="235" t="s">
        <v>7604</v>
      </c>
      <c r="D422" s="238" t="s">
        <v>7605</v>
      </c>
      <c r="E422" s="239" t="s">
        <v>6784</v>
      </c>
      <c r="F422" s="242" t="s">
        <v>7593</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7498</v>
      </c>
      <c r="B423" s="234" t="s">
        <v>7580</v>
      </c>
      <c r="C423" s="235" t="s">
        <v>7606</v>
      </c>
      <c r="D423" s="238" t="s">
        <v>7607</v>
      </c>
      <c r="E423" s="239" t="s">
        <v>6784</v>
      </c>
      <c r="F423" s="242" t="s">
        <v>7593</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7608</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7608</v>
      </c>
      <c r="B425" s="233" t="s">
        <v>7609</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7608</v>
      </c>
      <c r="B426" s="234" t="s">
        <v>7609</v>
      </c>
      <c r="C426" s="235" t="s">
        <v>7610</v>
      </c>
      <c r="D426" s="238" t="s">
        <v>7611</v>
      </c>
      <c r="E426" s="239" t="s">
        <v>6755</v>
      </c>
      <c r="F426" s="242" t="s">
        <v>7572</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7608</v>
      </c>
      <c r="B427" s="234" t="s">
        <v>7609</v>
      </c>
      <c r="C427" s="235" t="s">
        <v>7612</v>
      </c>
      <c r="D427" s="238" t="s">
        <v>7613</v>
      </c>
      <c r="E427" s="239" t="s">
        <v>6755</v>
      </c>
      <c r="F427" s="242" t="s">
        <v>7572</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7608</v>
      </c>
      <c r="B428" s="234" t="s">
        <v>7609</v>
      </c>
      <c r="C428" s="235" t="s">
        <v>7614</v>
      </c>
      <c r="D428" s="238" t="s">
        <v>7615</v>
      </c>
      <c r="E428" s="239" t="s">
        <v>7034</v>
      </c>
      <c r="F428" s="242" t="s">
        <v>7572</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7608</v>
      </c>
      <c r="B429" s="234" t="s">
        <v>7609</v>
      </c>
      <c r="C429" s="235" t="s">
        <v>7616</v>
      </c>
      <c r="D429" s="238" t="s">
        <v>7617</v>
      </c>
      <c r="E429" s="239" t="s">
        <v>6784</v>
      </c>
      <c r="F429" s="242" t="s">
        <v>7572</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7608</v>
      </c>
      <c r="B430" s="234" t="s">
        <v>7609</v>
      </c>
      <c r="C430" s="235" t="s">
        <v>7618</v>
      </c>
      <c r="D430" s="238" t="s">
        <v>7619</v>
      </c>
      <c r="E430" s="239" t="s">
        <v>6784</v>
      </c>
      <c r="F430" s="242" t="s">
        <v>7572</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7608</v>
      </c>
      <c r="B431" s="234" t="s">
        <v>7609</v>
      </c>
      <c r="C431" s="235" t="s">
        <v>7620</v>
      </c>
      <c r="D431" s="238" t="s">
        <v>7621</v>
      </c>
      <c r="E431" s="239" t="s">
        <v>7034</v>
      </c>
      <c r="F431" s="242" t="s">
        <v>7572</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7608</v>
      </c>
      <c r="B432" s="234" t="s">
        <v>7609</v>
      </c>
      <c r="C432" s="235" t="s">
        <v>7622</v>
      </c>
      <c r="D432" s="238" t="s">
        <v>7623</v>
      </c>
      <c r="E432" s="239" t="s">
        <v>7034</v>
      </c>
      <c r="F432" s="242" t="s">
        <v>7572</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7608</v>
      </c>
      <c r="B433" s="234" t="s">
        <v>7609</v>
      </c>
      <c r="C433" s="235" t="s">
        <v>7624</v>
      </c>
      <c r="D433" s="238" t="s">
        <v>7625</v>
      </c>
      <c r="E433" s="239" t="s">
        <v>6851</v>
      </c>
      <c r="F433" s="242" t="s">
        <v>7572</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7608</v>
      </c>
      <c r="B434" s="234" t="s">
        <v>7609</v>
      </c>
      <c r="C434" s="235" t="s">
        <v>7626</v>
      </c>
      <c r="D434" s="238" t="s">
        <v>7627</v>
      </c>
      <c r="E434" s="239" t="s">
        <v>6851</v>
      </c>
      <c r="F434" s="242" t="s">
        <v>7572</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7608</v>
      </c>
      <c r="B435" s="234" t="s">
        <v>7609</v>
      </c>
      <c r="C435" s="235" t="s">
        <v>7628</v>
      </c>
      <c r="D435" s="238" t="s">
        <v>7629</v>
      </c>
      <c r="E435" s="239" t="s">
        <v>6784</v>
      </c>
      <c r="F435" s="242" t="s">
        <v>7572</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7608</v>
      </c>
      <c r="B436" s="234" t="s">
        <v>7609</v>
      </c>
      <c r="C436" s="235" t="s">
        <v>7630</v>
      </c>
      <c r="D436" s="238" t="s">
        <v>7631</v>
      </c>
      <c r="E436" s="239" t="s">
        <v>6851</v>
      </c>
      <c r="F436" s="242" t="s">
        <v>7572</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7608</v>
      </c>
      <c r="B437" s="234" t="s">
        <v>7609</v>
      </c>
      <c r="C437" s="235" t="s">
        <v>7632</v>
      </c>
      <c r="D437" s="238" t="s">
        <v>7633</v>
      </c>
      <c r="E437" s="239" t="s">
        <v>6784</v>
      </c>
      <c r="F437" s="242" t="s">
        <v>7572</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7608</v>
      </c>
      <c r="B438" s="233" t="s">
        <v>7634</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7608</v>
      </c>
      <c r="B439" s="234" t="s">
        <v>7634</v>
      </c>
      <c r="C439" s="235" t="s">
        <v>7635</v>
      </c>
      <c r="D439" s="238" t="s">
        <v>7636</v>
      </c>
      <c r="E439" s="239" t="s">
        <v>6755</v>
      </c>
      <c r="F439" s="242" t="s">
        <v>7637</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7608</v>
      </c>
      <c r="B440" s="234" t="s">
        <v>7634</v>
      </c>
      <c r="C440" s="235" t="s">
        <v>7638</v>
      </c>
      <c r="D440" s="238" t="s">
        <v>7639</v>
      </c>
      <c r="E440" s="239" t="s">
        <v>6755</v>
      </c>
      <c r="F440" s="242" t="s">
        <v>7637</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7608</v>
      </c>
      <c r="B441" s="234" t="s">
        <v>7634</v>
      </c>
      <c r="C441" s="235" t="s">
        <v>7640</v>
      </c>
      <c r="D441" s="238" t="s">
        <v>7641</v>
      </c>
      <c r="E441" s="239" t="s">
        <v>6755</v>
      </c>
      <c r="F441" s="242" t="s">
        <v>7637</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7608</v>
      </c>
      <c r="B442" s="234" t="s">
        <v>7634</v>
      </c>
      <c r="C442" s="235" t="s">
        <v>7642</v>
      </c>
      <c r="D442" s="238" t="s">
        <v>7643</v>
      </c>
      <c r="E442" s="239" t="s">
        <v>6755</v>
      </c>
      <c r="F442" s="242" t="s">
        <v>7637</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7608</v>
      </c>
      <c r="B443" s="234" t="s">
        <v>7634</v>
      </c>
      <c r="C443" s="235" t="s">
        <v>7644</v>
      </c>
      <c r="D443" s="238" t="s">
        <v>7645</v>
      </c>
      <c r="E443" s="239" t="s">
        <v>6784</v>
      </c>
      <c r="F443" s="242" t="s">
        <v>7637</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7608</v>
      </c>
      <c r="B444" s="234" t="s">
        <v>7634</v>
      </c>
      <c r="C444" s="235" t="s">
        <v>7646</v>
      </c>
      <c r="D444" s="238" t="s">
        <v>7647</v>
      </c>
      <c r="E444" s="239" t="s">
        <v>6784</v>
      </c>
      <c r="F444" s="242" t="s">
        <v>7637</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7608</v>
      </c>
      <c r="B445" s="234" t="s">
        <v>7634</v>
      </c>
      <c r="C445" s="235" t="s">
        <v>7648</v>
      </c>
      <c r="D445" s="238" t="s">
        <v>7649</v>
      </c>
      <c r="E445" s="239" t="s">
        <v>6784</v>
      </c>
      <c r="F445" s="242" t="s">
        <v>7637</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7608</v>
      </c>
      <c r="B446" s="234" t="s">
        <v>7634</v>
      </c>
      <c r="C446" s="235" t="s">
        <v>7650</v>
      </c>
      <c r="D446" s="238" t="s">
        <v>7651</v>
      </c>
      <c r="E446" s="239" t="s">
        <v>6899</v>
      </c>
      <c r="F446" s="242" t="s">
        <v>7637</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7608</v>
      </c>
      <c r="B447" s="234" t="s">
        <v>7634</v>
      </c>
      <c r="C447" s="235" t="s">
        <v>7652</v>
      </c>
      <c r="D447" s="238" t="s">
        <v>7653</v>
      </c>
      <c r="E447" s="239" t="s">
        <v>6784</v>
      </c>
      <c r="F447" s="242" t="s">
        <v>7637</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7608</v>
      </c>
      <c r="B448" s="234" t="s">
        <v>7634</v>
      </c>
      <c r="C448" s="235" t="s">
        <v>7654</v>
      </c>
      <c r="D448" s="238" t="s">
        <v>7655</v>
      </c>
      <c r="E448" s="239" t="s">
        <v>6899</v>
      </c>
      <c r="F448" s="242" t="s">
        <v>7637</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7608</v>
      </c>
      <c r="B449" s="234" t="s">
        <v>7634</v>
      </c>
      <c r="C449" s="235" t="s">
        <v>7656</v>
      </c>
      <c r="D449" s="238" t="s">
        <v>7657</v>
      </c>
      <c r="E449" s="239" t="s">
        <v>6899</v>
      </c>
      <c r="F449" s="242" t="s">
        <v>7637</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7658</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7658</v>
      </c>
      <c r="B451" s="233" t="s">
        <v>7659</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7658</v>
      </c>
      <c r="B452" s="234" t="s">
        <v>7659</v>
      </c>
      <c r="C452" s="235" t="s">
        <v>7660</v>
      </c>
      <c r="D452" s="238" t="s">
        <v>7661</v>
      </c>
      <c r="E452" s="239" t="s">
        <v>6755</v>
      </c>
      <c r="F452" s="242" t="s">
        <v>7662</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7658</v>
      </c>
      <c r="B453" s="234" t="s">
        <v>7659</v>
      </c>
      <c r="C453" s="235" t="s">
        <v>7663</v>
      </c>
      <c r="D453" s="238" t="s">
        <v>7664</v>
      </c>
      <c r="E453" s="239" t="s">
        <v>6755</v>
      </c>
      <c r="F453" s="242" t="s">
        <v>7662</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7658</v>
      </c>
      <c r="B454" s="234" t="s">
        <v>7659</v>
      </c>
      <c r="C454" s="235" t="s">
        <v>7665</v>
      </c>
      <c r="D454" s="238" t="s">
        <v>7666</v>
      </c>
      <c r="E454" s="239" t="s">
        <v>6755</v>
      </c>
      <c r="F454" s="242" t="s">
        <v>7662</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7658</v>
      </c>
      <c r="B455" s="234" t="s">
        <v>7659</v>
      </c>
      <c r="C455" s="235" t="s">
        <v>7667</v>
      </c>
      <c r="D455" s="238" t="s">
        <v>7668</v>
      </c>
      <c r="E455" s="239" t="s">
        <v>6755</v>
      </c>
      <c r="F455" s="242" t="s">
        <v>7662</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7658</v>
      </c>
      <c r="B456" s="234" t="s">
        <v>7659</v>
      </c>
      <c r="C456" s="235" t="s">
        <v>7669</v>
      </c>
      <c r="D456" s="238" t="s">
        <v>7670</v>
      </c>
      <c r="E456" s="239" t="s">
        <v>6755</v>
      </c>
      <c r="F456" s="242" t="s">
        <v>7662</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7658</v>
      </c>
      <c r="B457" s="234" t="s">
        <v>7659</v>
      </c>
      <c r="C457" s="235" t="s">
        <v>7671</v>
      </c>
      <c r="D457" s="238" t="s">
        <v>7672</v>
      </c>
      <c r="E457" s="239" t="s">
        <v>6784</v>
      </c>
      <c r="F457" s="242" t="s">
        <v>7662</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7658</v>
      </c>
      <c r="B458" s="234" t="s">
        <v>7659</v>
      </c>
      <c r="C458" s="235" t="s">
        <v>7673</v>
      </c>
      <c r="D458" s="238" t="s">
        <v>7674</v>
      </c>
      <c r="E458" s="239" t="s">
        <v>6784</v>
      </c>
      <c r="F458" s="242" t="s">
        <v>7662</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7658</v>
      </c>
      <c r="B459" s="234" t="s">
        <v>7659</v>
      </c>
      <c r="C459" s="235" t="s">
        <v>7675</v>
      </c>
      <c r="D459" s="238" t="s">
        <v>7676</v>
      </c>
      <c r="E459" s="239" t="s">
        <v>6784</v>
      </c>
      <c r="F459" s="242" t="s">
        <v>7662</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7658</v>
      </c>
      <c r="B460" s="234" t="s">
        <v>7659</v>
      </c>
      <c r="C460" s="235" t="s">
        <v>7677</v>
      </c>
      <c r="D460" s="238" t="s">
        <v>7678</v>
      </c>
      <c r="E460" s="239" t="s">
        <v>6784</v>
      </c>
      <c r="F460" s="242" t="s">
        <v>7662</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7658</v>
      </c>
      <c r="B461" s="234" t="s">
        <v>7659</v>
      </c>
      <c r="C461" s="235" t="s">
        <v>7679</v>
      </c>
      <c r="D461" s="238" t="s">
        <v>7680</v>
      </c>
      <c r="E461" s="239" t="s">
        <v>6784</v>
      </c>
      <c r="F461" s="242" t="s">
        <v>7662</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7658</v>
      </c>
      <c r="B462" s="234" t="s">
        <v>7659</v>
      </c>
      <c r="C462" s="235" t="s">
        <v>7681</v>
      </c>
      <c r="D462" s="238" t="s">
        <v>7682</v>
      </c>
      <c r="E462" s="239" t="s">
        <v>6784</v>
      </c>
      <c r="F462" s="242" t="s">
        <v>7662</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7658</v>
      </c>
      <c r="B463" s="234" t="s">
        <v>7659</v>
      </c>
      <c r="C463" s="235" t="s">
        <v>7683</v>
      </c>
      <c r="D463" s="238" t="s">
        <v>7684</v>
      </c>
      <c r="E463" s="239" t="s">
        <v>6784</v>
      </c>
      <c r="F463" s="242" t="s">
        <v>7662</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7658</v>
      </c>
      <c r="B464" s="234" t="s">
        <v>7659</v>
      </c>
      <c r="C464" s="235" t="s">
        <v>7685</v>
      </c>
      <c r="D464" s="238" t="s">
        <v>7686</v>
      </c>
      <c r="E464" s="239" t="s">
        <v>6784</v>
      </c>
      <c r="F464" s="242" t="s">
        <v>7662</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7658</v>
      </c>
      <c r="B465" s="234" t="s">
        <v>7659</v>
      </c>
      <c r="C465" s="235" t="s">
        <v>7687</v>
      </c>
      <c r="D465" s="238" t="s">
        <v>7688</v>
      </c>
      <c r="E465" s="239" t="s">
        <v>6784</v>
      </c>
      <c r="F465" s="242" t="s">
        <v>7662</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7658</v>
      </c>
      <c r="B466" s="233" t="s">
        <v>7689</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7658</v>
      </c>
      <c r="B467" s="234" t="s">
        <v>7689</v>
      </c>
      <c r="C467" s="235" t="s">
        <v>7690</v>
      </c>
      <c r="D467" s="238" t="s">
        <v>7691</v>
      </c>
      <c r="E467" s="239" t="s">
        <v>6755</v>
      </c>
      <c r="F467" s="242" t="s">
        <v>6894</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7658</v>
      </c>
      <c r="B468" s="234" t="s">
        <v>7689</v>
      </c>
      <c r="C468" s="235" t="s">
        <v>7692</v>
      </c>
      <c r="D468" s="238" t="s">
        <v>7693</v>
      </c>
      <c r="E468" s="239" t="s">
        <v>6755</v>
      </c>
      <c r="F468" s="242" t="s">
        <v>6894</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7658</v>
      </c>
      <c r="B469" s="234" t="s">
        <v>7689</v>
      </c>
      <c r="C469" s="235" t="s">
        <v>7694</v>
      </c>
      <c r="D469" s="238" t="s">
        <v>7695</v>
      </c>
      <c r="E469" s="239" t="s">
        <v>6755</v>
      </c>
      <c r="F469" s="242" t="s">
        <v>6894</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7658</v>
      </c>
      <c r="B470" s="234" t="s">
        <v>7689</v>
      </c>
      <c r="C470" s="235" t="s">
        <v>7696</v>
      </c>
      <c r="D470" s="238" t="s">
        <v>7697</v>
      </c>
      <c r="E470" s="239" t="s">
        <v>6851</v>
      </c>
      <c r="F470" s="242" t="s">
        <v>7263</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7658</v>
      </c>
      <c r="B471" s="234" t="s">
        <v>7689</v>
      </c>
      <c r="C471" s="235" t="s">
        <v>7698</v>
      </c>
      <c r="D471" s="238" t="s">
        <v>7699</v>
      </c>
      <c r="E471" s="239" t="s">
        <v>6851</v>
      </c>
      <c r="F471" s="242" t="s">
        <v>7263</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7658</v>
      </c>
      <c r="B472" s="234" t="s">
        <v>7689</v>
      </c>
      <c r="C472" s="235" t="s">
        <v>7700</v>
      </c>
      <c r="D472" s="238" t="s">
        <v>7701</v>
      </c>
      <c r="E472" s="239" t="s">
        <v>6755</v>
      </c>
      <c r="F472" s="242" t="s">
        <v>7263</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7658</v>
      </c>
      <c r="B473" s="234" t="s">
        <v>7689</v>
      </c>
      <c r="C473" s="235" t="s">
        <v>7702</v>
      </c>
      <c r="D473" s="238" t="s">
        <v>7703</v>
      </c>
      <c r="E473" s="239" t="s">
        <v>6755</v>
      </c>
      <c r="F473" s="242" t="s">
        <v>7202</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7658</v>
      </c>
      <c r="B474" s="234" t="s">
        <v>7689</v>
      </c>
      <c r="C474" s="235" t="s">
        <v>7704</v>
      </c>
      <c r="D474" s="238" t="s">
        <v>7705</v>
      </c>
      <c r="E474" s="239" t="s">
        <v>6784</v>
      </c>
      <c r="F474" s="242" t="s">
        <v>7202</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7658</v>
      </c>
      <c r="B475" s="234" t="s">
        <v>7689</v>
      </c>
      <c r="C475" s="235" t="s">
        <v>7706</v>
      </c>
      <c r="D475" s="238" t="s">
        <v>7707</v>
      </c>
      <c r="E475" s="239" t="s">
        <v>6784</v>
      </c>
      <c r="F475" s="242" t="s">
        <v>7202</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7658</v>
      </c>
      <c r="B476" s="234" t="s">
        <v>7689</v>
      </c>
      <c r="C476" s="235" t="s">
        <v>7708</v>
      </c>
      <c r="D476" s="238" t="s">
        <v>7709</v>
      </c>
      <c r="E476" s="239" t="s">
        <v>6784</v>
      </c>
      <c r="F476" s="242" t="s">
        <v>7202</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7658</v>
      </c>
      <c r="B477" s="234" t="s">
        <v>7689</v>
      </c>
      <c r="C477" s="235" t="s">
        <v>7710</v>
      </c>
      <c r="D477" s="238" t="s">
        <v>7711</v>
      </c>
      <c r="E477" s="239" t="s">
        <v>6784</v>
      </c>
      <c r="F477" s="242" t="s">
        <v>7202</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7658</v>
      </c>
      <c r="B478" s="234" t="s">
        <v>7689</v>
      </c>
      <c r="C478" s="235" t="s">
        <v>7712</v>
      </c>
      <c r="D478" s="238" t="s">
        <v>7713</v>
      </c>
      <c r="E478" s="239" t="s">
        <v>6784</v>
      </c>
      <c r="F478" s="242" t="s">
        <v>7263</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7658</v>
      </c>
      <c r="B479" s="234" t="s">
        <v>7689</v>
      </c>
      <c r="C479" s="235" t="s">
        <v>7714</v>
      </c>
      <c r="D479" s="238" t="s">
        <v>7715</v>
      </c>
      <c r="E479" s="239" t="s">
        <v>6899</v>
      </c>
      <c r="F479" s="242" t="s">
        <v>7263</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7658</v>
      </c>
      <c r="B480" s="234" t="s">
        <v>7689</v>
      </c>
      <c r="C480" s="235" t="s">
        <v>7716</v>
      </c>
      <c r="D480" s="238" t="s">
        <v>7717</v>
      </c>
      <c r="E480" s="239" t="s">
        <v>6899</v>
      </c>
      <c r="F480" s="242" t="s">
        <v>7263</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7658</v>
      </c>
      <c r="B481" s="247" t="s">
        <v>7689</v>
      </c>
      <c r="C481" s="248" t="s">
        <v>7718</v>
      </c>
      <c r="D481" s="249" t="s">
        <v>7719</v>
      </c>
      <c r="E481" s="250" t="s">
        <v>6899</v>
      </c>
      <c r="F481" s="251" t="s">
        <v>6894</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3701</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IFERROR(INDEX('Recommendations'!$I$2:$I$561, MATCH(H2,'Recommendations'!$B$2:$B$561,0))="Implemented", FALSE))</xm:f>
            <x14:dxf>
              <font>
                <color rgb="FF000000"/>
              </font>
              <fill>
                <patternFill>
                  <bgColor rgb="FF3C7D22"/>
                </patternFill>
              </fill>
            </x14:dxf>
          </x14:cfRule>
          <x14:cfRule type="expression" priority="2" id="{00000000-000E-0000-0A00-000002000000}">
            <xm:f>AND(H2&lt;&gt;"", IFERROR(INDEX('Recommendations'!$I$2:$I$561, MATCH(H2,'Recommendations'!$B$2:$B$561,0))="Compensated", FALSE))</xm:f>
            <x14:dxf>
              <font>
                <color rgb="FF000000"/>
              </font>
              <fill>
                <patternFill>
                  <bgColor rgb="FFC6E0B4"/>
                </patternFill>
              </fill>
            </x14:dxf>
          </x14:cfRule>
          <x14:cfRule type="expression" priority="3" id="{00000000-000E-0000-0A00-000003000000}">
            <xm:f>AND(H2&lt;&gt;"", IFERROR(INDEX('Recommendations'!$I$2:$I$561, MATCH(H2,'Recommendations'!$B$2:$B$561,0))="Testing", FALSE))</xm:f>
            <x14:dxf>
              <font>
                <color rgb="FF000000"/>
              </font>
              <fill>
                <patternFill>
                  <bgColor rgb="FFFFC000"/>
                </patternFill>
              </fill>
            </x14:dxf>
          </x14:cfRule>
          <x14:cfRule type="expression" priority="4" id="{00000000-000E-0000-0A00-000004000000}">
            <xm:f>AND(H2&lt;&gt;"", IFERROR(INDEX('Recommendations'!$I$2:$I$561, MATCH(H2,'Recommendations'!$B$2:$B$561,0))="Failed", FALSE))</xm:f>
            <x14:dxf>
              <font>
                <color rgb="FF000000"/>
              </font>
              <fill>
                <patternFill>
                  <bgColor rgb="FFD82891"/>
                </patternFill>
              </fill>
            </x14:dxf>
          </x14:cfRule>
          <x14:cfRule type="expression" priority="5" id="{00000000-000E-0000-0A00-000005000000}">
            <xm:f>AND(H2&lt;&gt;"", IFERROR(INDEX('Recommendations'!$I$2:$I$561, MATCH(H2,'Recommendations'!$B$2:$B$561,0))="Risk Accepted", FALSE))</xm:f>
            <x14:dxf>
              <font>
                <color rgb="FF000000"/>
              </font>
              <fill>
                <patternFill>
                  <bgColor rgb="FFD9D9D9"/>
                </patternFill>
              </fill>
            </x14:dxf>
          </x14:cfRule>
          <x14:cfRule type="expression" priority="6" id="{00000000-000E-0000-0A00-000006000000}">
            <xm:f>AND(H2&lt;&gt;"", IFERROR(INDEX('Recommendations'!$I$2:$I$561, MATCH(H2,'Recommendations'!$B$2:$B$561,0))="N/A",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0" t="s">
        <v>3788</v>
      </c>
      <c r="C2" s="274"/>
      <c r="D2" s="274"/>
      <c r="E2" s="274"/>
      <c r="F2" s="274"/>
      <c r="G2" s="274"/>
      <c r="H2" s="274"/>
      <c r="I2" s="274"/>
    </row>
    <row r="4" spans="2:15" ht="18.5" x14ac:dyDescent="0.45">
      <c r="B4" s="39" t="s">
        <v>3789</v>
      </c>
    </row>
    <row r="5" spans="2:15" x14ac:dyDescent="0.35">
      <c r="B5" s="41" t="s">
        <v>25</v>
      </c>
      <c r="C5" s="41" t="s">
        <v>3790</v>
      </c>
      <c r="D5" s="41" t="s">
        <v>3791</v>
      </c>
      <c r="F5" s="278" t="s">
        <v>3792</v>
      </c>
      <c r="G5" s="278"/>
      <c r="H5" s="278"/>
      <c r="I5" s="281" t="s">
        <v>3793</v>
      </c>
      <c r="J5" s="281"/>
      <c r="K5" s="281"/>
      <c r="L5" s="281"/>
      <c r="M5" s="281"/>
      <c r="N5" s="281"/>
      <c r="O5" s="281"/>
    </row>
    <row r="6" spans="2:15" x14ac:dyDescent="0.35">
      <c r="B6" s="47" t="s">
        <v>3794</v>
      </c>
      <c r="C6" s="48">
        <v>560</v>
      </c>
      <c r="D6" s="49" t="s">
        <v>25</v>
      </c>
      <c r="F6" s="278" t="s">
        <v>3795</v>
      </c>
      <c r="G6" s="278"/>
      <c r="H6" s="278"/>
      <c r="I6" s="279" t="s">
        <v>3796</v>
      </c>
      <c r="J6" s="279"/>
      <c r="K6" s="279"/>
      <c r="L6" s="279"/>
      <c r="M6" s="279"/>
      <c r="N6" s="279"/>
      <c r="O6" s="279"/>
    </row>
    <row r="7" spans="2:15" x14ac:dyDescent="0.35">
      <c r="B7" s="50" t="s">
        <v>3797</v>
      </c>
      <c r="C7" s="51">
        <f>C6-C8-C9</f>
        <v>560</v>
      </c>
      <c r="D7" s="52">
        <f>IF(C6&gt;0,C7/C6,0)</f>
        <v>1</v>
      </c>
      <c r="F7" s="278" t="s">
        <v>3798</v>
      </c>
      <c r="G7" s="278"/>
      <c r="H7" s="278"/>
      <c r="I7" s="279" t="s">
        <v>3796</v>
      </c>
      <c r="J7" s="279"/>
      <c r="K7" s="279"/>
      <c r="L7" s="279"/>
      <c r="M7" s="279"/>
      <c r="N7" s="279"/>
      <c r="O7" s="279"/>
    </row>
    <row r="8" spans="2:15" x14ac:dyDescent="0.35">
      <c r="B8" s="43" t="s">
        <v>3799</v>
      </c>
      <c r="C8" s="44">
        <f>COUNTIF('Recommendations'!I:I,"Risk Accepted")</f>
        <v>0</v>
      </c>
      <c r="D8" s="45">
        <f>IF(C6&gt;0,C8/C6,0)</f>
        <v>0</v>
      </c>
      <c r="F8" s="278" t="s">
        <v>3800</v>
      </c>
      <c r="G8" s="278"/>
      <c r="H8" s="278"/>
      <c r="I8" s="279" t="s">
        <v>3796</v>
      </c>
      <c r="J8" s="279"/>
      <c r="K8" s="279"/>
      <c r="L8" s="279"/>
      <c r="M8" s="279"/>
      <c r="N8" s="279"/>
      <c r="O8" s="279"/>
    </row>
    <row r="9" spans="2:15" x14ac:dyDescent="0.35">
      <c r="B9" s="43" t="s">
        <v>3801</v>
      </c>
      <c r="C9" s="44">
        <f>COUNTIF('Recommendations'!I:I,"N/A")</f>
        <v>0</v>
      </c>
      <c r="D9" s="45">
        <f>IF(C6&gt;0,C9/C6,0)</f>
        <v>0</v>
      </c>
      <c r="F9" s="278" t="s">
        <v>3802</v>
      </c>
      <c r="G9" s="278"/>
      <c r="H9" s="278"/>
      <c r="I9" s="279" t="s">
        <v>3796</v>
      </c>
      <c r="J9" s="279"/>
      <c r="K9" s="279"/>
      <c r="L9" s="279"/>
      <c r="M9" s="279"/>
      <c r="N9" s="279"/>
      <c r="O9" s="279"/>
    </row>
    <row r="12" spans="2:15" ht="18.5" x14ac:dyDescent="0.45">
      <c r="B12" s="39" t="s">
        <v>3803</v>
      </c>
    </row>
    <row r="14" spans="2:15" x14ac:dyDescent="0.35">
      <c r="B14" s="53" t="s">
        <v>3804</v>
      </c>
    </row>
    <row r="15" spans="2:15" x14ac:dyDescent="0.35">
      <c r="B15" s="41" t="s">
        <v>25</v>
      </c>
      <c r="C15" s="41" t="s">
        <v>3805</v>
      </c>
      <c r="D15" s="41" t="s">
        <v>3806</v>
      </c>
      <c r="E15" s="41" t="s">
        <v>3807</v>
      </c>
      <c r="F15" s="41" t="s">
        <v>3808</v>
      </c>
    </row>
    <row r="16" spans="2:15" x14ac:dyDescent="0.35">
      <c r="B16" s="43" t="s">
        <v>3809</v>
      </c>
      <c r="C16" s="44">
        <f>COUNTIF('Recommendations'!P:P,"Resolved")</f>
        <v>1</v>
      </c>
      <c r="D16" s="44">
        <f>COUNTIF('Recommendations'!P:P,"Testing")</f>
        <v>0</v>
      </c>
      <c r="E16" s="44">
        <f>COUNTIF('Recommendations'!P:P,"Outstanding")</f>
        <v>559</v>
      </c>
      <c r="F16" s="44">
        <f>SUM(C16:E16)</f>
        <v>560</v>
      </c>
    </row>
    <row r="18" spans="2:6" x14ac:dyDescent="0.35">
      <c r="B18" s="53" t="s">
        <v>3810</v>
      </c>
    </row>
    <row r="19" spans="2:6" x14ac:dyDescent="0.35">
      <c r="B19" s="54" t="s">
        <v>25</v>
      </c>
      <c r="C19" s="54" t="s">
        <v>3805</v>
      </c>
      <c r="D19" s="54" t="s">
        <v>3806</v>
      </c>
      <c r="E19" s="54" t="s">
        <v>3807</v>
      </c>
      <c r="F19" s="54" t="s">
        <v>25</v>
      </c>
    </row>
    <row r="20" spans="2:6" x14ac:dyDescent="0.35">
      <c r="B20" s="43" t="s">
        <v>3809</v>
      </c>
      <c r="C20" s="45">
        <f>IF(F16&gt;0, C16/F16, 0)</f>
        <v>1.7857142857142857E-3</v>
      </c>
      <c r="D20" s="45">
        <f>IF(F16&gt;0, D16/F16, 0)</f>
        <v>0</v>
      </c>
      <c r="E20" s="45">
        <f>IF(F16&gt;0, E16/F16, 0)</f>
        <v>0.99821428571428572</v>
      </c>
      <c r="F20" s="46" t="s">
        <v>25</v>
      </c>
    </row>
    <row r="25" spans="2:6" ht="18.5" x14ac:dyDescent="0.45">
      <c r="B25" s="39" t="s">
        <v>3811</v>
      </c>
    </row>
    <row r="27" spans="2:6" x14ac:dyDescent="0.35">
      <c r="B27" s="53" t="s">
        <v>3804</v>
      </c>
    </row>
    <row r="28" spans="2:6" x14ac:dyDescent="0.35">
      <c r="B28" s="41" t="s">
        <v>4</v>
      </c>
      <c r="C28" s="41" t="s">
        <v>3805</v>
      </c>
      <c r="D28" s="41" t="s">
        <v>3806</v>
      </c>
      <c r="E28" s="41" t="s">
        <v>3807</v>
      </c>
      <c r="F28" s="41" t="s">
        <v>3808</v>
      </c>
    </row>
    <row r="29" spans="2:6" x14ac:dyDescent="0.35">
      <c r="B29" s="43" t="s">
        <v>21</v>
      </c>
      <c r="C29" s="44">
        <f>COUNTIFS('Recommendations'!E:E,"Level 1",'Recommendations'!P:P,"=Resolved")</f>
        <v>1</v>
      </c>
      <c r="D29" s="44">
        <f>COUNTIFS('Recommendations'!E:E,"=Level 1",'Recommendations'!P:P,"=Testing")</f>
        <v>0</v>
      </c>
      <c r="E29" s="44">
        <f>COUNTIFS('Recommendations'!E:E,"=Level 1",'Recommendations'!P:P,"=Outstanding")</f>
        <v>437</v>
      </c>
      <c r="F29" s="44">
        <f>SUM(C29:E29)</f>
        <v>438</v>
      </c>
    </row>
    <row r="30" spans="2:6" x14ac:dyDescent="0.35">
      <c r="B30" s="43" t="s">
        <v>230</v>
      </c>
      <c r="C30" s="44">
        <f>COUNTIFS('Recommendations'!E:E,"Level 2",'Recommendations'!P:P,"=Resolved")</f>
        <v>0</v>
      </c>
      <c r="D30" s="44">
        <f>COUNTIFS('Recommendations'!E:E,"=Level 2",'Recommendations'!P:P,"=Testing")</f>
        <v>0</v>
      </c>
      <c r="E30" s="44">
        <f>COUNTIFS('Recommendations'!E:E,"=Level 2",'Recommendations'!P:P,"=Outstanding")</f>
        <v>122</v>
      </c>
      <c r="F30" s="44">
        <f>SUM(C30:E30)</f>
        <v>122</v>
      </c>
    </row>
    <row r="32" spans="2:6" x14ac:dyDescent="0.35">
      <c r="B32" s="53" t="s">
        <v>3810</v>
      </c>
    </row>
    <row r="33" spans="2:6" x14ac:dyDescent="0.35">
      <c r="B33" s="54" t="s">
        <v>4</v>
      </c>
      <c r="C33" s="54" t="s">
        <v>3805</v>
      </c>
      <c r="D33" s="54" t="s">
        <v>3806</v>
      </c>
      <c r="E33" s="54" t="s">
        <v>3807</v>
      </c>
      <c r="F33" s="54" t="s">
        <v>25</v>
      </c>
    </row>
    <row r="34" spans="2:6" x14ac:dyDescent="0.35">
      <c r="B34" s="43" t="s">
        <v>21</v>
      </c>
      <c r="C34" s="45">
        <f>IF(F29&gt;0, C29/F29, 0)</f>
        <v>2.2831050228310501E-3</v>
      </c>
      <c r="D34" s="45">
        <f>IF(F29&gt;0, D29/F29, 0)</f>
        <v>0</v>
      </c>
      <c r="E34" s="45">
        <f>IF(F29&gt;0, E29/F29, 0)</f>
        <v>0.99771689497716898</v>
      </c>
      <c r="F34" s="46" t="s">
        <v>25</v>
      </c>
    </row>
    <row r="35" spans="2:6" x14ac:dyDescent="0.35">
      <c r="B35" s="43" t="s">
        <v>230</v>
      </c>
      <c r="C35" s="45">
        <f>IF(F30&gt;0, C30/F30, 0)</f>
        <v>0</v>
      </c>
      <c r="D35" s="45">
        <f>IF(F30&gt;0, D30/F30, 0)</f>
        <v>0</v>
      </c>
      <c r="E35" s="45">
        <f>IF(F30&gt;0, E30/F30, 0)</f>
        <v>1</v>
      </c>
      <c r="F35" s="46" t="s">
        <v>25</v>
      </c>
    </row>
    <row r="40" spans="2:6" ht="18.5" x14ac:dyDescent="0.45">
      <c r="B40" s="39" t="s">
        <v>3812</v>
      </c>
    </row>
    <row r="42" spans="2:6" x14ac:dyDescent="0.35">
      <c r="B42" s="53" t="s">
        <v>3804</v>
      </c>
    </row>
    <row r="43" spans="2:6" x14ac:dyDescent="0.35">
      <c r="B43" s="41" t="s">
        <v>7</v>
      </c>
      <c r="C43" s="41" t="s">
        <v>3805</v>
      </c>
      <c r="D43" s="41" t="s">
        <v>3806</v>
      </c>
      <c r="E43" s="41" t="s">
        <v>3807</v>
      </c>
      <c r="F43" s="41" t="s">
        <v>3808</v>
      </c>
    </row>
    <row r="44" spans="2:6" x14ac:dyDescent="0.35">
      <c r="B44" s="43" t="s">
        <v>3813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3814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3815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3816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3817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1</v>
      </c>
      <c r="D49" s="44">
        <f>COUNTIFS('Recommendations'!H:H,"=Pending",'Recommendations'!P:P,"=Testing")</f>
        <v>0</v>
      </c>
      <c r="E49" s="44">
        <f>COUNTIFS('Recommendations'!H:H,"=Pending",'Recommendations'!P:P,"=Outstanding")</f>
        <v>559</v>
      </c>
      <c r="F49" s="44">
        <f t="shared" si="0"/>
        <v>560</v>
      </c>
    </row>
    <row r="51" spans="2:6" x14ac:dyDescent="0.35">
      <c r="B51" s="53" t="s">
        <v>3810</v>
      </c>
    </row>
    <row r="52" spans="2:6" x14ac:dyDescent="0.35">
      <c r="B52" s="54" t="s">
        <v>7</v>
      </c>
      <c r="C52" s="54" t="s">
        <v>3805</v>
      </c>
      <c r="D52" s="54" t="s">
        <v>3806</v>
      </c>
      <c r="E52" s="54" t="s">
        <v>3807</v>
      </c>
      <c r="F52" s="54" t="s">
        <v>25</v>
      </c>
    </row>
    <row r="53" spans="2:6" x14ac:dyDescent="0.35">
      <c r="B53" s="43" t="s">
        <v>3813</v>
      </c>
      <c r="C53" s="45">
        <f t="shared" ref="C53:C58" si="1">IF(F44&gt;0, C44/F44, 0)</f>
        <v>0</v>
      </c>
      <c r="D53" s="45">
        <f t="shared" ref="D53:D58" si="2">IF(F44&gt;0, D44/F44, 0)</f>
        <v>0</v>
      </c>
      <c r="E53" s="45">
        <f t="shared" ref="E53:E58" si="3">IF(F44&gt;0, E44/F44, 0)</f>
        <v>0</v>
      </c>
      <c r="F53" s="46" t="s">
        <v>25</v>
      </c>
    </row>
    <row r="54" spans="2:6" x14ac:dyDescent="0.35">
      <c r="B54" s="43" t="s">
        <v>3814</v>
      </c>
      <c r="C54" s="45">
        <f t="shared" si="1"/>
        <v>0</v>
      </c>
      <c r="D54" s="45">
        <f t="shared" si="2"/>
        <v>0</v>
      </c>
      <c r="E54" s="45">
        <f t="shared" si="3"/>
        <v>0</v>
      </c>
      <c r="F54" s="46" t="s">
        <v>25</v>
      </c>
    </row>
    <row r="55" spans="2:6" x14ac:dyDescent="0.35">
      <c r="B55" s="43" t="s">
        <v>3815</v>
      </c>
      <c r="C55" s="45">
        <f t="shared" si="1"/>
        <v>0</v>
      </c>
      <c r="D55" s="45">
        <f t="shared" si="2"/>
        <v>0</v>
      </c>
      <c r="E55" s="45">
        <f t="shared" si="3"/>
        <v>0</v>
      </c>
      <c r="F55" s="46" t="s">
        <v>25</v>
      </c>
    </row>
    <row r="56" spans="2:6" x14ac:dyDescent="0.35">
      <c r="B56" s="43" t="s">
        <v>3816</v>
      </c>
      <c r="C56" s="45">
        <f t="shared" si="1"/>
        <v>0</v>
      </c>
      <c r="D56" s="45">
        <f t="shared" si="2"/>
        <v>0</v>
      </c>
      <c r="E56" s="45">
        <f t="shared" si="3"/>
        <v>0</v>
      </c>
      <c r="F56" s="46" t="s">
        <v>25</v>
      </c>
    </row>
    <row r="57" spans="2:6" x14ac:dyDescent="0.35">
      <c r="B57" s="43" t="s">
        <v>3817</v>
      </c>
      <c r="C57" s="45">
        <f t="shared" si="1"/>
        <v>0</v>
      </c>
      <c r="D57" s="45">
        <f t="shared" si="2"/>
        <v>0</v>
      </c>
      <c r="E57" s="45">
        <f t="shared" si="3"/>
        <v>0</v>
      </c>
      <c r="F57" s="46" t="s">
        <v>25</v>
      </c>
    </row>
    <row r="58" spans="2:6" x14ac:dyDescent="0.35">
      <c r="B58" s="43" t="s">
        <v>24</v>
      </c>
      <c r="C58" s="45">
        <f t="shared" si="1"/>
        <v>1.7857142857142857E-3</v>
      </c>
      <c r="D58" s="45">
        <f t="shared" si="2"/>
        <v>0</v>
      </c>
      <c r="E58" s="45">
        <f t="shared" si="3"/>
        <v>0.99821428571428572</v>
      </c>
      <c r="F58" s="46" t="s">
        <v>25</v>
      </c>
    </row>
    <row r="63" spans="2:6" ht="18.5" x14ac:dyDescent="0.45">
      <c r="B63" s="39" t="s">
        <v>3818</v>
      </c>
    </row>
    <row r="65" spans="2:6" x14ac:dyDescent="0.35">
      <c r="B65" s="53" t="s">
        <v>3804</v>
      </c>
    </row>
    <row r="66" spans="2:6" x14ac:dyDescent="0.35">
      <c r="B66" s="41" t="s">
        <v>3</v>
      </c>
      <c r="C66" s="41" t="s">
        <v>3805</v>
      </c>
      <c r="D66" s="41" t="s">
        <v>3806</v>
      </c>
      <c r="E66" s="41" t="s">
        <v>3807</v>
      </c>
      <c r="F66" s="41" t="s">
        <v>3808</v>
      </c>
    </row>
    <row r="67" spans="2:6" x14ac:dyDescent="0.35">
      <c r="B67" s="43" t="s">
        <v>20</v>
      </c>
      <c r="C67" s="44">
        <f>COUNTIFS('Recommendations'!D:D,"Automated",'Recommendations'!P:P,"=Resolved")</f>
        <v>1</v>
      </c>
      <c r="D67" s="44">
        <f>COUNTIFS('Recommendations'!D:D,"=Automated",'Recommendations'!P:P,"=Testing")</f>
        <v>0</v>
      </c>
      <c r="E67" s="44">
        <f>COUNTIFS('Recommendations'!D:D,"=Automated",'Recommendations'!P:P,"=Outstanding")</f>
        <v>557</v>
      </c>
      <c r="F67" s="44">
        <f>SUM(C67:E67)</f>
        <v>558</v>
      </c>
    </row>
    <row r="68" spans="2:6" x14ac:dyDescent="0.35">
      <c r="B68" s="43" t="s">
        <v>83</v>
      </c>
      <c r="C68" s="44">
        <f>COUNTIFS('Recommendations'!D:D,"Manual",'Recommendations'!P:P,"=Resolved")</f>
        <v>0</v>
      </c>
      <c r="D68" s="44">
        <f>COUNTIFS('Recommendations'!D:D,"=Manual",'Recommendations'!P:P,"=Testing")</f>
        <v>0</v>
      </c>
      <c r="E68" s="44">
        <f>COUNTIFS('Recommendations'!D:D,"=Manual",'Recommendations'!P:P,"=Outstanding")</f>
        <v>2</v>
      </c>
      <c r="F68" s="44">
        <f>SUM(C68:E68)</f>
        <v>2</v>
      </c>
    </row>
    <row r="70" spans="2:6" x14ac:dyDescent="0.35">
      <c r="B70" s="53" t="s">
        <v>3810</v>
      </c>
    </row>
    <row r="71" spans="2:6" x14ac:dyDescent="0.35">
      <c r="B71" s="54" t="s">
        <v>3</v>
      </c>
      <c r="C71" s="54" t="s">
        <v>3805</v>
      </c>
      <c r="D71" s="54" t="s">
        <v>3806</v>
      </c>
      <c r="E71" s="54" t="s">
        <v>3807</v>
      </c>
      <c r="F71" s="54" t="s">
        <v>25</v>
      </c>
    </row>
    <row r="72" spans="2:6" x14ac:dyDescent="0.35">
      <c r="B72" s="43" t="s">
        <v>20</v>
      </c>
      <c r="C72" s="45">
        <f>IF(F67&gt;0, C67/F67, 0)</f>
        <v>1.7921146953405018E-3</v>
      </c>
      <c r="D72" s="45">
        <f>IF(F67&gt;0, D67/F67, 0)</f>
        <v>0</v>
      </c>
      <c r="E72" s="45">
        <f>IF(F67&gt;0, E67/F67, 0)</f>
        <v>0.99820788530465954</v>
      </c>
      <c r="F72" s="46" t="s">
        <v>25</v>
      </c>
    </row>
    <row r="73" spans="2:6" x14ac:dyDescent="0.35">
      <c r="B73" s="43" t="s">
        <v>83</v>
      </c>
      <c r="C73" s="45">
        <f>IF(F68&gt;0, C68/F68, 0)</f>
        <v>0</v>
      </c>
      <c r="D73" s="45">
        <f>IF(F68&gt;0, D68/F68, 0)</f>
        <v>0</v>
      </c>
      <c r="E73" s="45">
        <f>IF(F68&gt;0, E68/F68, 0)</f>
        <v>1</v>
      </c>
      <c r="F73" s="46" t="s">
        <v>25</v>
      </c>
    </row>
    <row r="78" spans="2:6" ht="18.5" x14ac:dyDescent="0.45">
      <c r="B78" s="39" t="s">
        <v>3819</v>
      </c>
    </row>
    <row r="80" spans="2:6" x14ac:dyDescent="0.35">
      <c r="B80" s="53" t="s">
        <v>3804</v>
      </c>
    </row>
    <row r="81" spans="2:6" x14ac:dyDescent="0.35">
      <c r="B81" s="41" t="s">
        <v>5</v>
      </c>
      <c r="C81" s="41" t="s">
        <v>3805</v>
      </c>
      <c r="D81" s="41" t="s">
        <v>3806</v>
      </c>
      <c r="E81" s="41" t="s">
        <v>3807</v>
      </c>
      <c r="F81" s="41" t="s">
        <v>3808</v>
      </c>
    </row>
    <row r="82" spans="2:6" x14ac:dyDescent="0.35">
      <c r="B82" s="43" t="s">
        <v>3820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3821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3822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3823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1</v>
      </c>
      <c r="D86" s="44">
        <f>COUNTIFS('Recommendations'!F:F,"=Unassigned",'Recommendations'!P:P,"=Testing")</f>
        <v>0</v>
      </c>
      <c r="E86" s="44">
        <f>COUNTIFS('Recommendations'!F:F,"=Unassigned",'Recommendations'!P:P,"=Outstanding")</f>
        <v>559</v>
      </c>
      <c r="F86" s="44">
        <f>SUM(C86:E86)</f>
        <v>560</v>
      </c>
    </row>
    <row r="88" spans="2:6" x14ac:dyDescent="0.35">
      <c r="B88" s="53" t="s">
        <v>3810</v>
      </c>
    </row>
    <row r="89" spans="2:6" x14ac:dyDescent="0.35">
      <c r="B89" s="54" t="s">
        <v>5</v>
      </c>
      <c r="C89" s="54" t="s">
        <v>3805</v>
      </c>
      <c r="D89" s="54" t="s">
        <v>3806</v>
      </c>
      <c r="E89" s="54" t="s">
        <v>3807</v>
      </c>
      <c r="F89" s="54" t="s">
        <v>25</v>
      </c>
    </row>
    <row r="90" spans="2:6" x14ac:dyDescent="0.35">
      <c r="B90" s="43" t="s">
        <v>3820</v>
      </c>
      <c r="C90" s="45">
        <f>IF(F82&gt;0, C82/F82, 0)</f>
        <v>0</v>
      </c>
      <c r="D90" s="45">
        <f>IF(F82&gt;0, D82/F82, 0)</f>
        <v>0</v>
      </c>
      <c r="E90" s="45">
        <f>IF(F82&gt;0, E82/F82, 0)</f>
        <v>0</v>
      </c>
      <c r="F90" s="46" t="s">
        <v>25</v>
      </c>
    </row>
    <row r="91" spans="2:6" x14ac:dyDescent="0.35">
      <c r="B91" s="43" t="s">
        <v>3821</v>
      </c>
      <c r="C91" s="45">
        <f>IF(F83&gt;0, C83/F83, 0)</f>
        <v>0</v>
      </c>
      <c r="D91" s="45">
        <f>IF(F83&gt;0, D83/F83, 0)</f>
        <v>0</v>
      </c>
      <c r="E91" s="45">
        <f>IF(F83&gt;0, E83/F83, 0)</f>
        <v>0</v>
      </c>
      <c r="F91" s="46" t="s">
        <v>25</v>
      </c>
    </row>
    <row r="92" spans="2:6" x14ac:dyDescent="0.35">
      <c r="B92" s="43" t="s">
        <v>3822</v>
      </c>
      <c r="C92" s="45">
        <f>IF(F84&gt;0, C84/F84, 0)</f>
        <v>0</v>
      </c>
      <c r="D92" s="45">
        <f>IF(F84&gt;0, D84/F84, 0)</f>
        <v>0</v>
      </c>
      <c r="E92" s="45">
        <f>IF(F84&gt;0, E84/F84, 0)</f>
        <v>0</v>
      </c>
      <c r="F92" s="46" t="s">
        <v>25</v>
      </c>
    </row>
    <row r="93" spans="2:6" x14ac:dyDescent="0.35">
      <c r="B93" s="43" t="s">
        <v>3823</v>
      </c>
      <c r="C93" s="45">
        <f>IF(F85&gt;0, C85/F85, 0)</f>
        <v>0</v>
      </c>
      <c r="D93" s="45">
        <f>IF(F85&gt;0, D85/F85, 0)</f>
        <v>0</v>
      </c>
      <c r="E93" s="45">
        <f>IF(F85&gt;0, E85/F85, 0)</f>
        <v>0</v>
      </c>
      <c r="F93" s="46" t="s">
        <v>25</v>
      </c>
    </row>
    <row r="94" spans="2:6" x14ac:dyDescent="0.35">
      <c r="B94" s="43" t="s">
        <v>22</v>
      </c>
      <c r="C94" s="45">
        <f>IF(F86&gt;0, C86/F86, 0)</f>
        <v>1.7857142857142857E-3</v>
      </c>
      <c r="D94" s="45">
        <f>IF(F86&gt;0, D86/F86, 0)</f>
        <v>0</v>
      </c>
      <c r="E94" s="45">
        <f>IF(F86&gt;0, E86/F86, 0)</f>
        <v>0.99821428571428572</v>
      </c>
      <c r="F94" s="46" t="s">
        <v>25</v>
      </c>
    </row>
    <row r="99" spans="2:6" ht="18.5" x14ac:dyDescent="0.45">
      <c r="B99" s="39" t="s">
        <v>3824</v>
      </c>
    </row>
    <row r="101" spans="2:6" x14ac:dyDescent="0.35">
      <c r="B101" s="53" t="s">
        <v>3804</v>
      </c>
    </row>
    <row r="102" spans="2:6" x14ac:dyDescent="0.35">
      <c r="B102" s="41" t="s">
        <v>3825</v>
      </c>
      <c r="C102" s="41" t="s">
        <v>3805</v>
      </c>
      <c r="D102" s="41" t="s">
        <v>3806</v>
      </c>
      <c r="E102" s="41" t="s">
        <v>3807</v>
      </c>
      <c r="F102" s="41" t="s">
        <v>3808</v>
      </c>
    </row>
    <row r="103" spans="2:6" x14ac:dyDescent="0.35">
      <c r="B103" s="43" t="s">
        <v>3826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3827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3828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1</v>
      </c>
      <c r="D106" s="44">
        <f>COUNTIFS('Recommendations'!G:G,"=Unassessed",'Recommendations'!P:P,"=Testing")</f>
        <v>0</v>
      </c>
      <c r="E106" s="44">
        <f>COUNTIFS('Recommendations'!G:G,"=Unassessed",'Recommendations'!P:P,"=Outstanding")</f>
        <v>559</v>
      </c>
      <c r="F106" s="44">
        <f>SUM(C106:E106)</f>
        <v>560</v>
      </c>
    </row>
    <row r="108" spans="2:6" x14ac:dyDescent="0.35">
      <c r="B108" s="53" t="s">
        <v>3810</v>
      </c>
    </row>
    <row r="109" spans="2:6" x14ac:dyDescent="0.35">
      <c r="B109" s="54" t="s">
        <v>3825</v>
      </c>
      <c r="C109" s="54" t="s">
        <v>3805</v>
      </c>
      <c r="D109" s="54" t="s">
        <v>3806</v>
      </c>
      <c r="E109" s="54" t="s">
        <v>3807</v>
      </c>
      <c r="F109" s="54" t="s">
        <v>25</v>
      </c>
    </row>
    <row r="110" spans="2:6" x14ac:dyDescent="0.35">
      <c r="B110" s="43" t="s">
        <v>3826</v>
      </c>
      <c r="C110" s="45">
        <f>IF(F103&gt;0, C103/F103, 0)</f>
        <v>0</v>
      </c>
      <c r="D110" s="45">
        <f>IF(F103&gt;0, D103/F103, 0)</f>
        <v>0</v>
      </c>
      <c r="E110" s="45">
        <f>IF(F103&gt;0, E103/F103, 0)</f>
        <v>0</v>
      </c>
      <c r="F110" s="46" t="s">
        <v>25</v>
      </c>
    </row>
    <row r="111" spans="2:6" x14ac:dyDescent="0.35">
      <c r="B111" s="43" t="s">
        <v>3827</v>
      </c>
      <c r="C111" s="45">
        <f>IF(F104&gt;0, C104/F104, 0)</f>
        <v>0</v>
      </c>
      <c r="D111" s="45">
        <f>IF(F104&gt;0, D104/F104, 0)</f>
        <v>0</v>
      </c>
      <c r="E111" s="45">
        <f>IF(F104&gt;0, E104/F104, 0)</f>
        <v>0</v>
      </c>
      <c r="F111" s="46" t="s">
        <v>25</v>
      </c>
    </row>
    <row r="112" spans="2:6" x14ac:dyDescent="0.35">
      <c r="B112" s="43" t="s">
        <v>3828</v>
      </c>
      <c r="C112" s="45">
        <f>IF(F105&gt;0, C105/F105, 0)</f>
        <v>0</v>
      </c>
      <c r="D112" s="45">
        <f>IF(F105&gt;0, D105/F105, 0)</f>
        <v>0</v>
      </c>
      <c r="E112" s="45">
        <f>IF(F105&gt;0, E105/F105, 0)</f>
        <v>0</v>
      </c>
      <c r="F112" s="46" t="s">
        <v>25</v>
      </c>
    </row>
    <row r="113" spans="2:15" x14ac:dyDescent="0.35">
      <c r="B113" s="43" t="s">
        <v>23</v>
      </c>
      <c r="C113" s="45">
        <f>IF(F106&gt;0, C106/F106, 0)</f>
        <v>1.7857142857142857E-3</v>
      </c>
      <c r="D113" s="45">
        <f>IF(F106&gt;0, D106/F106, 0)</f>
        <v>0</v>
      </c>
      <c r="E113" s="45">
        <f>IF(F106&gt;0, E106/F106, 0)</f>
        <v>0.99821428571428572</v>
      </c>
      <c r="F113" s="46" t="s">
        <v>25</v>
      </c>
    </row>
    <row r="118" spans="2:15" ht="18.5" x14ac:dyDescent="0.45">
      <c r="B118" s="39" t="s">
        <v>3829</v>
      </c>
      <c r="J118" s="39" t="s">
        <v>3830</v>
      </c>
    </row>
    <row r="119" spans="2:15" x14ac:dyDescent="0.35">
      <c r="B119" s="41" t="s">
        <v>7</v>
      </c>
      <c r="C119" s="268" t="s">
        <v>3831</v>
      </c>
      <c r="D119" s="268"/>
      <c r="E119" s="41" t="s">
        <v>3797</v>
      </c>
      <c r="F119" s="41" t="s">
        <v>3805</v>
      </c>
      <c r="G119" s="268" t="s">
        <v>3832</v>
      </c>
      <c r="H119" s="268"/>
      <c r="J119" s="41" t="s">
        <v>7</v>
      </c>
      <c r="K119" s="41" t="s">
        <v>3820</v>
      </c>
      <c r="L119" s="41" t="s">
        <v>3821</v>
      </c>
      <c r="M119" s="41" t="s">
        <v>3822</v>
      </c>
      <c r="N119" s="41" t="s">
        <v>3823</v>
      </c>
      <c r="O119" s="41" t="s">
        <v>22</v>
      </c>
    </row>
    <row r="120" spans="2:15" x14ac:dyDescent="0.35">
      <c r="B120" s="47" t="s">
        <v>3813</v>
      </c>
      <c r="C120" s="275" t="s">
        <v>25</v>
      </c>
      <c r="D120" s="275"/>
      <c r="E120" s="44">
        <f>COUNTIF('Recommendations'!H:H,"Phase1")-COUNTIFS('Recommendations'!H:H,"Phase1",'Recommendations'!I:I,"Risk Accepted")-COUNTIFS('Recommendations'!H:H,"Phase1",'Recommendations'!I:I,"N/A")</f>
        <v>0</v>
      </c>
      <c r="F120" s="44">
        <f>COUNTIFS('Recommendations'!H:H,"Phase1",'Recommendations'!P:P,"Resolved")</f>
        <v>0</v>
      </c>
      <c r="G120" s="276">
        <f t="shared" ref="G120:G125" si="4">IF(E120&gt;0,F120/E120,0)</f>
        <v>0</v>
      </c>
      <c r="H120" s="276"/>
      <c r="J120" s="47" t="s">
        <v>3813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3814</v>
      </c>
      <c r="C121" s="275" t="s">
        <v>25</v>
      </c>
      <c r="D121" s="275"/>
      <c r="E121" s="44">
        <f>COUNTIF('Recommendations'!H:H,"Phase2")-COUNTIFS('Recommendations'!H:H,"Phase2",'Recommendations'!I:I,"Risk Accepted")-COUNTIFS('Recommendations'!H:H,"Phase2",'Recommendations'!I:I,"N/A")</f>
        <v>0</v>
      </c>
      <c r="F121" s="44">
        <f>COUNTIFS('Recommendations'!H:H,"Phase2",'Recommendations'!P:P,"Resolved")</f>
        <v>0</v>
      </c>
      <c r="G121" s="276">
        <f t="shared" si="4"/>
        <v>0</v>
      </c>
      <c r="H121" s="276"/>
      <c r="J121" s="47" t="s">
        <v>3814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3815</v>
      </c>
      <c r="C122" s="275" t="s">
        <v>25</v>
      </c>
      <c r="D122" s="275"/>
      <c r="E122" s="44">
        <f>COUNTIF('Recommendations'!H:H,"Phase3")-COUNTIFS('Recommendations'!H:H,"Phase3",'Recommendations'!I:I,"Risk Accepted")-COUNTIFS('Recommendations'!H:H,"Phase3",'Recommendations'!I:I,"N/A")</f>
        <v>0</v>
      </c>
      <c r="F122" s="44">
        <f>COUNTIFS('Recommendations'!H:H,"Phase3",'Recommendations'!P:P,"Resolved")</f>
        <v>0</v>
      </c>
      <c r="G122" s="276">
        <f t="shared" si="4"/>
        <v>0</v>
      </c>
      <c r="H122" s="276"/>
      <c r="J122" s="47" t="s">
        <v>3815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3816</v>
      </c>
      <c r="C123" s="275" t="s">
        <v>25</v>
      </c>
      <c r="D123" s="275"/>
      <c r="E123" s="44">
        <f>COUNTIF('Recommendations'!H:H,"Phase4")-COUNTIFS('Recommendations'!H:H,"Phase4",'Recommendations'!I:I,"Risk Accepted")-COUNTIFS('Recommendations'!H:H,"Phase4",'Recommendations'!I:I,"N/A")</f>
        <v>0</v>
      </c>
      <c r="F123" s="44">
        <f>COUNTIFS('Recommendations'!H:H,"Phase4",'Recommendations'!P:P,"Resolved")</f>
        <v>0</v>
      </c>
      <c r="G123" s="276">
        <f t="shared" si="4"/>
        <v>0</v>
      </c>
      <c r="H123" s="276"/>
      <c r="J123" s="47" t="s">
        <v>3816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3817</v>
      </c>
      <c r="C124" s="275" t="s">
        <v>25</v>
      </c>
      <c r="D124" s="275"/>
      <c r="E124" s="44">
        <f>COUNTIF('Recommendations'!H:H,"Phase5")-COUNTIFS('Recommendations'!H:H,"Phase5",'Recommendations'!I:I,"Risk Accepted")-COUNTIFS('Recommendations'!H:H,"Phase5",'Recommendations'!I:I,"N/A")</f>
        <v>0</v>
      </c>
      <c r="F124" s="44">
        <f>COUNTIFS('Recommendations'!H:H,"Phase5",'Recommendations'!P:P,"Resolved")</f>
        <v>0</v>
      </c>
      <c r="G124" s="276">
        <f t="shared" si="4"/>
        <v>0</v>
      </c>
      <c r="H124" s="276"/>
      <c r="J124" s="47" t="s">
        <v>3817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75" t="s">
        <v>25</v>
      </c>
      <c r="D125" s="275"/>
      <c r="E125" s="44">
        <f>COUNTIF('Recommendations'!H:H,"Pending")-COUNTIFS('Recommendations'!H:H,"Pending",'Recommendations'!I:I,"Risk Accepted")-COUNTIFS('Recommendations'!H:H,"Pending",'Recommendations'!I:I,"N/A")</f>
        <v>560</v>
      </c>
      <c r="F125" s="44">
        <f>COUNTIFS('Recommendations'!H:H,"Pending",'Recommendations'!P:P,"Resolved")</f>
        <v>1</v>
      </c>
      <c r="G125" s="276">
        <f t="shared" si="4"/>
        <v>1.7857142857142857E-3</v>
      </c>
      <c r="H125" s="27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560</v>
      </c>
    </row>
    <row r="132" spans="2:24" ht="21" x14ac:dyDescent="0.5">
      <c r="B132" s="39" t="s">
        <v>3833</v>
      </c>
      <c r="P132" s="56" t="s">
        <v>3834</v>
      </c>
    </row>
    <row r="134" spans="2:24" ht="60" customHeight="1" x14ac:dyDescent="0.35">
      <c r="B134" s="277" t="s">
        <v>3835</v>
      </c>
      <c r="C134" s="274"/>
      <c r="D134" s="274"/>
      <c r="E134" s="274"/>
      <c r="F134" s="274"/>
      <c r="P134" s="277" t="s">
        <v>3836</v>
      </c>
      <c r="Q134" s="274"/>
      <c r="R134" s="274"/>
      <c r="S134" s="274"/>
      <c r="T134" s="274"/>
      <c r="U134" s="274"/>
      <c r="V134" s="274"/>
      <c r="W134" s="274"/>
    </row>
    <row r="136" spans="2:24" ht="30" customHeight="1" x14ac:dyDescent="0.35">
      <c r="P136" s="57" t="s">
        <v>3837</v>
      </c>
      <c r="Q136" s="58">
        <f>C16</f>
        <v>1</v>
      </c>
      <c r="R136" s="59"/>
      <c r="S136" s="58">
        <f>C82</f>
        <v>0</v>
      </c>
      <c r="T136" s="59"/>
      <c r="U136" s="58">
        <f>C83</f>
        <v>0</v>
      </c>
      <c r="V136" s="59"/>
      <c r="W136" s="58">
        <f>C84</f>
        <v>0</v>
      </c>
      <c r="X136" s="59"/>
    </row>
    <row r="137" spans="2:24" ht="35" customHeight="1" x14ac:dyDescent="0.35">
      <c r="P137" s="60" t="s">
        <v>3838</v>
      </c>
      <c r="Q137" s="60" t="s">
        <v>3839</v>
      </c>
      <c r="R137" s="60" t="s">
        <v>3840</v>
      </c>
      <c r="S137" s="60" t="s">
        <v>3841</v>
      </c>
      <c r="T137" s="60" t="s">
        <v>3842</v>
      </c>
      <c r="U137" s="60" t="s">
        <v>3843</v>
      </c>
      <c r="V137" s="60" t="s">
        <v>3844</v>
      </c>
      <c r="W137" s="60" t="s">
        <v>3845</v>
      </c>
      <c r="X137" s="60" t="s">
        <v>3846</v>
      </c>
    </row>
    <row r="138" spans="2:24" x14ac:dyDescent="0.35">
      <c r="O138" s="61" t="s">
        <v>3847</v>
      </c>
      <c r="P138" s="62" t="s">
        <v>3848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3849</v>
      </c>
      <c r="P173" s="56" t="s">
        <v>3850</v>
      </c>
    </row>
    <row r="175" spans="2:24" ht="45" customHeight="1" x14ac:dyDescent="0.35">
      <c r="B175" s="277" t="s">
        <v>3851</v>
      </c>
      <c r="C175" s="274"/>
      <c r="D175" s="274"/>
      <c r="E175" s="274"/>
      <c r="F175" s="274"/>
      <c r="P175" s="277" t="s">
        <v>3852</v>
      </c>
      <c r="Q175" s="274"/>
      <c r="R175" s="274"/>
      <c r="S175" s="274"/>
      <c r="T175" s="274"/>
      <c r="U175" s="274"/>
    </row>
    <row r="176" spans="2:24" ht="35" customHeight="1" x14ac:dyDescent="0.35">
      <c r="P176" s="268" t="s">
        <v>3853</v>
      </c>
      <c r="Q176" s="268"/>
      <c r="R176" s="268" t="s">
        <v>3854</v>
      </c>
      <c r="S176" s="268"/>
      <c r="T176" s="268"/>
    </row>
    <row r="177" spans="16:22" ht="30" customHeight="1" x14ac:dyDescent="0.35">
      <c r="P177" s="269">
        <v>0</v>
      </c>
      <c r="Q177" s="270"/>
      <c r="R177" s="271" t="s">
        <v>3855</v>
      </c>
      <c r="S177" s="272"/>
      <c r="T177" s="272"/>
    </row>
    <row r="180" spans="16:22" ht="25" customHeight="1" x14ac:dyDescent="0.35">
      <c r="P180" s="65" t="s">
        <v>3838</v>
      </c>
      <c r="Q180" s="65" t="s">
        <v>3856</v>
      </c>
      <c r="R180" s="65" t="s">
        <v>3857</v>
      </c>
      <c r="S180" s="273" t="s">
        <v>9</v>
      </c>
      <c r="T180" s="273"/>
      <c r="U180" s="273"/>
      <c r="V180" s="274"/>
    </row>
    <row r="181" spans="16:22" ht="20" customHeight="1" x14ac:dyDescent="0.35">
      <c r="P181" s="67"/>
      <c r="Q181" s="68"/>
      <c r="R181" s="69" t="str">
        <f>IF(AND(NOT(ISBLANK(Q181)), Dashboard!$P177&gt;0), Q181/Dashboard!$P177, "")</f>
        <v/>
      </c>
      <c r="S181" s="266"/>
      <c r="T181" s="267"/>
      <c r="U181" s="267"/>
      <c r="V181" s="267"/>
    </row>
    <row r="182" spans="16:22" ht="20" customHeight="1" x14ac:dyDescent="0.35">
      <c r="P182" s="67"/>
      <c r="Q182" s="68"/>
      <c r="R182" s="69" t="str">
        <f>IF(AND(NOT(ISBLANK(Q182)), Dashboard!$P177&gt;0), Q182/Dashboard!$P177, "")</f>
        <v/>
      </c>
      <c r="S182" s="266"/>
      <c r="T182" s="267"/>
      <c r="U182" s="267"/>
      <c r="V182" s="267"/>
    </row>
    <row r="183" spans="16:22" ht="20" customHeight="1" x14ac:dyDescent="0.35">
      <c r="P183" s="67"/>
      <c r="Q183" s="68"/>
      <c r="R183" s="69" t="str">
        <f>IF(AND(NOT(ISBLANK(Q183)), Dashboard!$P177&gt;0), Q183/Dashboard!$P177, "")</f>
        <v/>
      </c>
      <c r="S183" s="266"/>
      <c r="T183" s="267"/>
      <c r="U183" s="267"/>
      <c r="V183" s="267"/>
    </row>
    <row r="184" spans="16:22" ht="20" customHeight="1" x14ac:dyDescent="0.35">
      <c r="P184" s="67"/>
      <c r="Q184" s="68"/>
      <c r="R184" s="69" t="str">
        <f>IF(AND(NOT(ISBLANK(Q184)), Dashboard!$P177&gt;0), Q184/Dashboard!$P177, "")</f>
        <v/>
      </c>
      <c r="S184" s="266"/>
      <c r="T184" s="267"/>
      <c r="U184" s="267"/>
      <c r="V184" s="267"/>
    </row>
    <row r="185" spans="16:22" ht="20" customHeight="1" x14ac:dyDescent="0.35">
      <c r="P185" s="67"/>
      <c r="Q185" s="68"/>
      <c r="R185" s="69" t="str">
        <f>IF(AND(NOT(ISBLANK(Q185)), Dashboard!$P177&gt;0), Q185/Dashboard!$P177, "")</f>
        <v/>
      </c>
      <c r="S185" s="266"/>
      <c r="T185" s="267"/>
      <c r="U185" s="267"/>
      <c r="V185" s="267"/>
    </row>
    <row r="186" spans="16:22" ht="20" customHeight="1" x14ac:dyDescent="0.35">
      <c r="P186" s="67"/>
      <c r="Q186" s="68"/>
      <c r="R186" s="69" t="str">
        <f>IF(AND(NOT(ISBLANK(Q186)), Dashboard!$P177&gt;0), Q186/Dashboard!$P177, "")</f>
        <v/>
      </c>
      <c r="S186" s="266"/>
      <c r="T186" s="267"/>
      <c r="U186" s="267"/>
      <c r="V186" s="267"/>
    </row>
    <row r="187" spans="16:22" ht="20" customHeight="1" x14ac:dyDescent="0.35">
      <c r="P187" s="67"/>
      <c r="Q187" s="68"/>
      <c r="R187" s="69" t="str">
        <f>IF(AND(NOT(ISBLANK(Q187)), Dashboard!$P177&gt;0), Q187/Dashboard!$P177, "")</f>
        <v/>
      </c>
      <c r="S187" s="266"/>
      <c r="T187" s="267"/>
      <c r="U187" s="267"/>
      <c r="V187" s="267"/>
    </row>
    <row r="188" spans="16:22" ht="20" customHeight="1" x14ac:dyDescent="0.35">
      <c r="P188" s="67"/>
      <c r="Q188" s="68"/>
      <c r="R188" s="69" t="str">
        <f>IF(AND(NOT(ISBLANK(Q188)), Dashboard!$P177&gt;0), Q188/Dashboard!$P177, "")</f>
        <v/>
      </c>
      <c r="S188" s="266"/>
      <c r="T188" s="267"/>
      <c r="U188" s="267"/>
      <c r="V188" s="267"/>
    </row>
    <row r="189" spans="16:22" ht="20" customHeight="1" x14ac:dyDescent="0.35">
      <c r="P189" s="67"/>
      <c r="Q189" s="68"/>
      <c r="R189" s="69" t="str">
        <f>IF(AND(NOT(ISBLANK(Q189)), Dashboard!$P177&gt;0), Q189/Dashboard!$P177, "")</f>
        <v/>
      </c>
      <c r="S189" s="266"/>
      <c r="T189" s="267"/>
      <c r="U189" s="267"/>
      <c r="V189" s="267"/>
    </row>
    <row r="190" spans="16:22" ht="20" customHeight="1" x14ac:dyDescent="0.35">
      <c r="P190" s="67"/>
      <c r="Q190" s="68"/>
      <c r="R190" s="69" t="str">
        <f>IF(AND(NOT(ISBLANK(Q190)), Dashboard!$P177&gt;0), Q190/Dashboard!$P177, "")</f>
        <v/>
      </c>
      <c r="S190" s="266"/>
      <c r="T190" s="267"/>
      <c r="U190" s="267"/>
      <c r="V190" s="267"/>
    </row>
    <row r="191" spans="16:22" ht="20" customHeight="1" x14ac:dyDescent="0.35">
      <c r="P191" s="67"/>
      <c r="Q191" s="68"/>
      <c r="R191" s="69" t="str">
        <f>IF(AND(NOT(ISBLANK(Q191)), Dashboard!$P177&gt;0), Q191/Dashboard!$P177, "")</f>
        <v/>
      </c>
      <c r="S191" s="266"/>
      <c r="T191" s="267"/>
      <c r="U191" s="267"/>
      <c r="V191" s="267"/>
    </row>
    <row r="192" spans="16:22" ht="20" customHeight="1" x14ac:dyDescent="0.35">
      <c r="P192" s="67"/>
      <c r="Q192" s="68"/>
      <c r="R192" s="69" t="str">
        <f>IF(AND(NOT(ISBLANK(Q192)), Dashboard!$P177&gt;0), Q192/Dashboard!$P177, "")</f>
        <v/>
      </c>
      <c r="S192" s="266"/>
      <c r="T192" s="267"/>
      <c r="U192" s="267"/>
      <c r="V192" s="267"/>
    </row>
    <row r="193" spans="2:22" ht="20" customHeight="1" x14ac:dyDescent="0.35">
      <c r="P193" s="67"/>
      <c r="Q193" s="68"/>
      <c r="R193" s="69" t="str">
        <f>IF(AND(NOT(ISBLANK(Q193)), Dashboard!$P177&gt;0), Q193/Dashboard!$P177, "")</f>
        <v/>
      </c>
      <c r="S193" s="266"/>
      <c r="T193" s="267"/>
      <c r="U193" s="267"/>
      <c r="V193" s="267"/>
    </row>
    <row r="194" spans="2:22" ht="20" customHeight="1" x14ac:dyDescent="0.35">
      <c r="P194" s="67"/>
      <c r="Q194" s="68"/>
      <c r="R194" s="69" t="str">
        <f>IF(AND(NOT(ISBLANK(Q194)), Dashboard!$P177&gt;0), Q194/Dashboard!$P177, "")</f>
        <v/>
      </c>
      <c r="S194" s="266"/>
      <c r="T194" s="267"/>
      <c r="U194" s="267"/>
      <c r="V194" s="267"/>
    </row>
    <row r="195" spans="2:22" ht="20" customHeight="1" x14ac:dyDescent="0.35">
      <c r="P195" s="67"/>
      <c r="Q195" s="68"/>
      <c r="R195" s="69" t="str">
        <f>IF(AND(NOT(ISBLANK(Q195)), Dashboard!$P177&gt;0), Q195/Dashboard!$P177, "")</f>
        <v/>
      </c>
      <c r="S195" s="266"/>
      <c r="T195" s="267"/>
      <c r="U195" s="267"/>
      <c r="V195" s="267"/>
    </row>
    <row r="196" spans="2:22" ht="20" customHeight="1" x14ac:dyDescent="0.35">
      <c r="P196" s="67"/>
      <c r="Q196" s="68"/>
      <c r="R196" s="69" t="str">
        <f>IF(AND(NOT(ISBLANK(Q196)), Dashboard!$P177&gt;0), Q196/Dashboard!$P177, "")</f>
        <v/>
      </c>
      <c r="S196" s="266"/>
      <c r="T196" s="267"/>
      <c r="U196" s="267"/>
      <c r="V196" s="267"/>
    </row>
    <row r="197" spans="2:22" ht="20" customHeight="1" x14ac:dyDescent="0.35">
      <c r="P197" s="67"/>
      <c r="Q197" s="68"/>
      <c r="R197" s="69" t="str">
        <f>IF(AND(NOT(ISBLANK(Q197)), Dashboard!$P177&gt;0), Q197/Dashboard!$P177, "")</f>
        <v/>
      </c>
      <c r="S197" s="266"/>
      <c r="T197" s="267"/>
      <c r="U197" s="267"/>
      <c r="V197" s="267"/>
    </row>
    <row r="198" spans="2:22" ht="20" customHeight="1" x14ac:dyDescent="0.35">
      <c r="P198" s="67"/>
      <c r="Q198" s="68"/>
      <c r="R198" s="69" t="str">
        <f>IF(AND(NOT(ISBLANK(Q198)), Dashboard!$P177&gt;0), Q198/Dashboard!$P177, "")</f>
        <v/>
      </c>
      <c r="S198" s="266"/>
      <c r="T198" s="267"/>
      <c r="U198" s="267"/>
      <c r="V198" s="267"/>
    </row>
    <row r="199" spans="2:22" ht="20" customHeight="1" x14ac:dyDescent="0.35">
      <c r="P199" s="67"/>
      <c r="Q199" s="68"/>
      <c r="R199" s="69" t="str">
        <f>IF(AND(NOT(ISBLANK(Q199)), Dashboard!$P177&gt;0), Q199/Dashboard!$P177, "")</f>
        <v/>
      </c>
      <c r="S199" s="266"/>
      <c r="T199" s="267"/>
      <c r="U199" s="267"/>
      <c r="V199" s="267"/>
    </row>
    <row r="200" spans="2:22" ht="20" customHeight="1" x14ac:dyDescent="0.35">
      <c r="P200" s="67"/>
      <c r="Q200" s="68"/>
      <c r="R200" s="69" t="str">
        <f>IF(AND(NOT(ISBLANK(Q200)), Dashboard!$P177&gt;0), Q200/Dashboard!$P177, "")</f>
        <v/>
      </c>
      <c r="S200" s="266"/>
      <c r="T200" s="267"/>
      <c r="U200" s="267"/>
      <c r="V200" s="267"/>
    </row>
    <row r="204" spans="2:22" ht="32" customHeight="1" x14ac:dyDescent="0.35">
      <c r="B204" s="265" t="s">
        <v>3701</v>
      </c>
      <c r="C204" s="265"/>
      <c r="D204" s="265"/>
      <c r="E204" s="265"/>
      <c r="F204" s="265"/>
      <c r="G204" s="265"/>
      <c r="H204" s="265"/>
      <c r="I204" s="265"/>
    </row>
  </sheetData>
  <mergeCells count="55">
    <mergeCell ref="B2:I2"/>
    <mergeCell ref="F5:H5"/>
    <mergeCell ref="I5:O5"/>
    <mergeCell ref="F6:H6"/>
    <mergeCell ref="I6:O6"/>
    <mergeCell ref="F7:H7"/>
    <mergeCell ref="I7:O7"/>
    <mergeCell ref="F8:H8"/>
    <mergeCell ref="I8:O8"/>
    <mergeCell ref="F9:H9"/>
    <mergeCell ref="I9:O9"/>
    <mergeCell ref="C119:D119"/>
    <mergeCell ref="G119:H119"/>
    <mergeCell ref="C120:D120"/>
    <mergeCell ref="G120:H120"/>
    <mergeCell ref="C121:D121"/>
    <mergeCell ref="G121:H121"/>
    <mergeCell ref="C122:D122"/>
    <mergeCell ref="G122:H122"/>
    <mergeCell ref="C123:D123"/>
    <mergeCell ref="G123:H123"/>
    <mergeCell ref="C124:D124"/>
    <mergeCell ref="G124:H124"/>
    <mergeCell ref="C125:D125"/>
    <mergeCell ref="G125:H125"/>
    <mergeCell ref="B134:F134"/>
    <mergeCell ref="P134:W134"/>
    <mergeCell ref="B175:F175"/>
    <mergeCell ref="P175:U175"/>
    <mergeCell ref="P176:Q176"/>
    <mergeCell ref="R176:T176"/>
    <mergeCell ref="P177:Q177"/>
    <mergeCell ref="R177:T177"/>
    <mergeCell ref="S180:V180"/>
    <mergeCell ref="S181:V181"/>
    <mergeCell ref="S182:V182"/>
    <mergeCell ref="S183:V183"/>
    <mergeCell ref="S184:V184"/>
    <mergeCell ref="S185:V185"/>
    <mergeCell ref="S186:V186"/>
    <mergeCell ref="S187:V187"/>
    <mergeCell ref="S188:V188"/>
    <mergeCell ref="S189:V189"/>
    <mergeCell ref="S190:V190"/>
    <mergeCell ref="S191:V191"/>
    <mergeCell ref="S192:V192"/>
    <mergeCell ref="S193:V193"/>
    <mergeCell ref="S194:V194"/>
    <mergeCell ref="S195:V195"/>
    <mergeCell ref="B204:I204"/>
    <mergeCell ref="S196:V196"/>
    <mergeCell ref="S197:V197"/>
    <mergeCell ref="S198:V198"/>
    <mergeCell ref="S199:V199"/>
    <mergeCell ref="S200:V200"/>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20:H125">
    <cfRule type="expression" dxfId="71" priority="4">
      <formula>$G120&gt;=0.8</formula>
    </cfRule>
    <cfRule type="expression" dxfId="70" priority="5">
      <formula>AND($G120&gt;=0.5,$G120&lt;0.8)</formula>
    </cfRule>
    <cfRule type="expression" dxfId="69" priority="6">
      <formula>$G120&lt;0.5</formula>
    </cfRule>
  </conditionalFormatting>
  <conditionalFormatting sqref="K120:K125">
    <cfRule type="cellIs" dxfId="68" priority="7" operator="greaterThan">
      <formula>0</formula>
    </cfRule>
  </conditionalFormatting>
  <conditionalFormatting sqref="L120:L125">
    <cfRule type="cellIs" dxfId="67" priority="8" operator="greaterThan">
      <formula>0</formula>
    </cfRule>
  </conditionalFormatting>
  <conditionalFormatting sqref="M120:M125">
    <cfRule type="cellIs" dxfId="66" priority="9" operator="greaterThan">
      <formula>0</formula>
    </cfRule>
  </conditionalFormatting>
  <conditionalFormatting sqref="N120:N12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tabSelected="1" workbookViewId="0">
      <pane xSplit="9" ySplit="1" topLeftCell="J18" activePane="bottomRight" state="frozen"/>
      <selection pane="topRight" activeCell="J1" sqref="J1"/>
      <selection pane="bottomLeft" activeCell="A2" sqref="A2"/>
      <selection pane="bottomRight" activeCell="I20" sqref="I20"/>
    </sheetView>
  </sheetViews>
  <sheetFormatPr defaultRowHeight="14.5" outlineLevelCol="1" x14ac:dyDescent="0.35"/>
  <cols>
    <col min="1" max="1" width="35" customWidth="1" outlineLevel="1"/>
    <col min="2" max="2" width="10" customWidth="1"/>
    <col min="3" max="3" width="60" customWidth="1"/>
    <col min="4" max="4" width="12" hidden="1" customWidth="1" outlineLevel="1"/>
    <col min="5" max="5" width="10" hidden="1" customWidth="1" outlineLevel="1"/>
    <col min="6" max="6" width="12" hidden="1" customWidth="1" outlineLevel="1"/>
    <col min="7" max="7" width="13" hidden="1" customWidth="1" outlineLevel="1"/>
    <col min="8" max="8" width="10" hidden="1" customWidth="1" outlineLevel="1"/>
    <col min="9" max="9" width="15" customWidth="1" collapsed="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lapsed="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110</v>
      </c>
      <c r="N15" s="5" t="s">
        <v>29</v>
      </c>
      <c r="O15" s="5" t="s">
        <v>99</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7720</v>
      </c>
      <c r="L16" s="5" t="s">
        <v>113</v>
      </c>
      <c r="M16" s="5" t="s">
        <v>114</v>
      </c>
      <c r="N16" s="5" t="s">
        <v>29</v>
      </c>
      <c r="O16" s="5" t="s">
        <v>115</v>
      </c>
      <c r="P16" s="4" t="str">
        <f t="shared" si="0"/>
        <v>Outstanding</v>
      </c>
      <c r="Q16" s="13" t="s">
        <v>25</v>
      </c>
    </row>
    <row r="17" spans="1:17" ht="60" customHeight="1" x14ac:dyDescent="0.35">
      <c r="A17" s="11" t="s">
        <v>93</v>
      </c>
      <c r="B17" s="2" t="s">
        <v>116</v>
      </c>
      <c r="C17" s="1" t="s">
        <v>117</v>
      </c>
      <c r="D17" s="3" t="s">
        <v>20</v>
      </c>
      <c r="E17" s="3" t="s">
        <v>21</v>
      </c>
      <c r="F17" s="4" t="s">
        <v>22</v>
      </c>
      <c r="G17" s="4" t="s">
        <v>23</v>
      </c>
      <c r="H17" s="4" t="s">
        <v>24</v>
      </c>
      <c r="I17" s="4" t="s">
        <v>25</v>
      </c>
      <c r="J17" s="5" t="s">
        <v>25</v>
      </c>
      <c r="K17" s="5" t="s">
        <v>118</v>
      </c>
      <c r="L17" s="5" t="s">
        <v>119</v>
      </c>
      <c r="M17" s="5" t="s">
        <v>120</v>
      </c>
      <c r="N17" s="5" t="s">
        <v>29</v>
      </c>
      <c r="O17" s="5" t="s">
        <v>121</v>
      </c>
      <c r="P17" s="4" t="str">
        <f t="shared" si="0"/>
        <v>Outstanding</v>
      </c>
      <c r="Q17" s="13" t="s">
        <v>25</v>
      </c>
    </row>
    <row r="18" spans="1:17" ht="60" customHeight="1" x14ac:dyDescent="0.35">
      <c r="A18" s="11" t="s">
        <v>93</v>
      </c>
      <c r="B18" s="2" t="s">
        <v>122</v>
      </c>
      <c r="C18" s="1" t="s">
        <v>123</v>
      </c>
      <c r="D18" s="3" t="s">
        <v>20</v>
      </c>
      <c r="E18" s="3" t="s">
        <v>21</v>
      </c>
      <c r="F18" s="4" t="s">
        <v>22</v>
      </c>
      <c r="G18" s="4" t="s">
        <v>23</v>
      </c>
      <c r="H18" s="4" t="s">
        <v>24</v>
      </c>
      <c r="I18" s="4" t="s">
        <v>25</v>
      </c>
      <c r="J18" s="5" t="s">
        <v>25</v>
      </c>
      <c r="K18" s="5" t="s">
        <v>124</v>
      </c>
      <c r="L18" s="5" t="s">
        <v>125</v>
      </c>
      <c r="M18" s="5" t="s">
        <v>126</v>
      </c>
      <c r="N18" s="5" t="s">
        <v>29</v>
      </c>
      <c r="O18" s="5" t="s">
        <v>127</v>
      </c>
      <c r="P18" s="4" t="str">
        <f t="shared" si="0"/>
        <v>Outstanding</v>
      </c>
      <c r="Q18" s="13" t="s">
        <v>25</v>
      </c>
    </row>
    <row r="19" spans="1:17" ht="60" customHeight="1" x14ac:dyDescent="0.35">
      <c r="A19" s="11" t="s">
        <v>93</v>
      </c>
      <c r="B19" s="2" t="s">
        <v>128</v>
      </c>
      <c r="C19" s="1" t="s">
        <v>129</v>
      </c>
      <c r="D19" s="3" t="s">
        <v>20</v>
      </c>
      <c r="E19" s="3" t="s">
        <v>21</v>
      </c>
      <c r="F19" s="4" t="s">
        <v>22</v>
      </c>
      <c r="G19" s="4" t="s">
        <v>23</v>
      </c>
      <c r="H19" s="4" t="s">
        <v>24</v>
      </c>
      <c r="I19" s="4" t="s">
        <v>7721</v>
      </c>
      <c r="J19" s="5" t="s">
        <v>25</v>
      </c>
      <c r="K19" s="5" t="s">
        <v>130</v>
      </c>
      <c r="L19" s="5" t="s">
        <v>131</v>
      </c>
      <c r="M19" s="5" t="s">
        <v>132</v>
      </c>
      <c r="N19" s="5" t="s">
        <v>29</v>
      </c>
      <c r="O19" s="5" t="s">
        <v>133</v>
      </c>
      <c r="P19" s="4" t="str">
        <f t="shared" si="0"/>
        <v>Resolved</v>
      </c>
      <c r="Q19" s="13" t="s">
        <v>25</v>
      </c>
    </row>
    <row r="20" spans="1:17" ht="60" customHeight="1" x14ac:dyDescent="0.35">
      <c r="A20" s="11" t="s">
        <v>93</v>
      </c>
      <c r="B20" s="2" t="s">
        <v>134</v>
      </c>
      <c r="C20" s="1" t="s">
        <v>135</v>
      </c>
      <c r="D20" s="3" t="s">
        <v>20</v>
      </c>
      <c r="E20" s="3" t="s">
        <v>21</v>
      </c>
      <c r="F20" s="4" t="s">
        <v>22</v>
      </c>
      <c r="G20" s="4" t="s">
        <v>23</v>
      </c>
      <c r="H20" s="4" t="s">
        <v>24</v>
      </c>
      <c r="I20" s="4" t="s">
        <v>7722</v>
      </c>
      <c r="J20" s="5" t="s">
        <v>25</v>
      </c>
      <c r="K20" s="5" t="s">
        <v>136</v>
      </c>
      <c r="L20" s="5" t="s">
        <v>137</v>
      </c>
      <c r="M20" s="5" t="s">
        <v>138</v>
      </c>
      <c r="N20" s="5" t="s">
        <v>29</v>
      </c>
      <c r="O20" s="5" t="s">
        <v>139</v>
      </c>
      <c r="P20" s="4" t="str">
        <f t="shared" si="0"/>
        <v>Outstanding</v>
      </c>
      <c r="Q20" s="13" t="s">
        <v>25</v>
      </c>
    </row>
    <row r="21" spans="1:17" ht="60" customHeight="1" x14ac:dyDescent="0.35">
      <c r="A21" s="11" t="s">
        <v>93</v>
      </c>
      <c r="B21" s="2" t="s">
        <v>140</v>
      </c>
      <c r="C21" s="1" t="s">
        <v>141</v>
      </c>
      <c r="D21" s="3" t="s">
        <v>20</v>
      </c>
      <c r="E21" s="3" t="s">
        <v>21</v>
      </c>
      <c r="F21" s="4" t="s">
        <v>22</v>
      </c>
      <c r="G21" s="4" t="s">
        <v>23</v>
      </c>
      <c r="H21" s="4" t="s">
        <v>24</v>
      </c>
      <c r="I21" s="4" t="s">
        <v>25</v>
      </c>
      <c r="J21" s="5" t="s">
        <v>25</v>
      </c>
      <c r="K21" s="5" t="s">
        <v>142</v>
      </c>
      <c r="L21" s="5" t="s">
        <v>143</v>
      </c>
      <c r="M21" s="5" t="s">
        <v>98</v>
      </c>
      <c r="N21" s="5" t="s">
        <v>29</v>
      </c>
      <c r="O21" s="5" t="s">
        <v>144</v>
      </c>
      <c r="P21" s="4" t="str">
        <f t="shared" si="0"/>
        <v>Outstanding</v>
      </c>
      <c r="Q21" s="13" t="s">
        <v>25</v>
      </c>
    </row>
    <row r="22" spans="1:17" ht="60" customHeight="1" x14ac:dyDescent="0.35">
      <c r="A22" s="11" t="s">
        <v>93</v>
      </c>
      <c r="B22" s="2" t="s">
        <v>145</v>
      </c>
      <c r="C22" s="1" t="s">
        <v>146</v>
      </c>
      <c r="D22" s="3" t="s">
        <v>20</v>
      </c>
      <c r="E22" s="3" t="s">
        <v>21</v>
      </c>
      <c r="F22" s="4" t="s">
        <v>22</v>
      </c>
      <c r="G22" s="4" t="s">
        <v>23</v>
      </c>
      <c r="H22" s="4" t="s">
        <v>24</v>
      </c>
      <c r="I22" s="4" t="s">
        <v>25</v>
      </c>
      <c r="J22" s="5" t="s">
        <v>25</v>
      </c>
      <c r="K22" s="5" t="s">
        <v>147</v>
      </c>
      <c r="L22" s="5" t="s">
        <v>148</v>
      </c>
      <c r="M22" s="5" t="s">
        <v>98</v>
      </c>
      <c r="N22" s="5" t="s">
        <v>29</v>
      </c>
      <c r="O22" s="5" t="s">
        <v>99</v>
      </c>
      <c r="P22" s="4" t="str">
        <f t="shared" si="0"/>
        <v>Outstanding</v>
      </c>
      <c r="Q22" s="13" t="s">
        <v>25</v>
      </c>
    </row>
    <row r="23" spans="1:17" ht="60" customHeight="1" x14ac:dyDescent="0.35">
      <c r="A23" s="11" t="s">
        <v>93</v>
      </c>
      <c r="B23" s="2" t="s">
        <v>149</v>
      </c>
      <c r="C23" s="1" t="s">
        <v>150</v>
      </c>
      <c r="D23" s="3" t="s">
        <v>20</v>
      </c>
      <c r="E23" s="3" t="s">
        <v>21</v>
      </c>
      <c r="F23" s="4" t="s">
        <v>22</v>
      </c>
      <c r="G23" s="4" t="s">
        <v>23</v>
      </c>
      <c r="H23" s="4" t="s">
        <v>24</v>
      </c>
      <c r="I23" s="4" t="s">
        <v>25</v>
      </c>
      <c r="J23" s="5" t="s">
        <v>25</v>
      </c>
      <c r="K23" s="5" t="s">
        <v>151</v>
      </c>
      <c r="L23" s="5" t="s">
        <v>152</v>
      </c>
      <c r="M23" s="5" t="s">
        <v>98</v>
      </c>
      <c r="N23" s="5" t="s">
        <v>29</v>
      </c>
      <c r="O23" s="5" t="s">
        <v>153</v>
      </c>
      <c r="P23" s="4" t="str">
        <f t="shared" si="0"/>
        <v>Outstanding</v>
      </c>
      <c r="Q23" s="13" t="s">
        <v>25</v>
      </c>
    </row>
    <row r="24" spans="1:17" ht="60" customHeight="1" x14ac:dyDescent="0.35">
      <c r="A24" s="11" t="s">
        <v>93</v>
      </c>
      <c r="B24" s="2" t="s">
        <v>154</v>
      </c>
      <c r="C24" s="1" t="s">
        <v>155</v>
      </c>
      <c r="D24" s="3" t="s">
        <v>20</v>
      </c>
      <c r="E24" s="3" t="s">
        <v>21</v>
      </c>
      <c r="F24" s="4" t="s">
        <v>22</v>
      </c>
      <c r="G24" s="4" t="s">
        <v>23</v>
      </c>
      <c r="H24" s="4" t="s">
        <v>24</v>
      </c>
      <c r="I24" s="4" t="s">
        <v>25</v>
      </c>
      <c r="J24" s="5" t="s">
        <v>25</v>
      </c>
      <c r="K24" s="5" t="s">
        <v>156</v>
      </c>
      <c r="L24" s="5" t="s">
        <v>157</v>
      </c>
      <c r="M24" s="5" t="s">
        <v>98</v>
      </c>
      <c r="N24" s="5" t="s">
        <v>29</v>
      </c>
      <c r="O24" s="5" t="s">
        <v>99</v>
      </c>
      <c r="P24" s="4" t="str">
        <f t="shared" si="0"/>
        <v>Outstanding</v>
      </c>
      <c r="Q24" s="13" t="s">
        <v>25</v>
      </c>
    </row>
    <row r="25" spans="1:17" ht="60" customHeight="1" x14ac:dyDescent="0.35">
      <c r="A25" s="11" t="s">
        <v>93</v>
      </c>
      <c r="B25" s="2" t="s">
        <v>158</v>
      </c>
      <c r="C25" s="1" t="s">
        <v>159</v>
      </c>
      <c r="D25" s="3" t="s">
        <v>20</v>
      </c>
      <c r="E25" s="3" t="s">
        <v>21</v>
      </c>
      <c r="F25" s="4" t="s">
        <v>22</v>
      </c>
      <c r="G25" s="4" t="s">
        <v>23</v>
      </c>
      <c r="H25" s="4" t="s">
        <v>24</v>
      </c>
      <c r="I25" s="4" t="s">
        <v>25</v>
      </c>
      <c r="J25" s="5" t="s">
        <v>25</v>
      </c>
      <c r="K25" s="5" t="s">
        <v>160</v>
      </c>
      <c r="L25" s="5" t="s">
        <v>161</v>
      </c>
      <c r="M25" s="5" t="s">
        <v>162</v>
      </c>
      <c r="N25" s="5" t="s">
        <v>29</v>
      </c>
      <c r="O25" s="5" t="s">
        <v>144</v>
      </c>
      <c r="P25" s="4" t="str">
        <f t="shared" si="0"/>
        <v>Outstanding</v>
      </c>
      <c r="Q25" s="13" t="s">
        <v>25</v>
      </c>
    </row>
    <row r="26" spans="1:17" ht="60" customHeight="1" x14ac:dyDescent="0.35">
      <c r="A26" s="11" t="s">
        <v>93</v>
      </c>
      <c r="B26" s="2" t="s">
        <v>163</v>
      </c>
      <c r="C26" s="1" t="s">
        <v>164</v>
      </c>
      <c r="D26" s="3" t="s">
        <v>20</v>
      </c>
      <c r="E26" s="3" t="s">
        <v>21</v>
      </c>
      <c r="F26" s="4" t="s">
        <v>22</v>
      </c>
      <c r="G26" s="4" t="s">
        <v>23</v>
      </c>
      <c r="H26" s="4" t="s">
        <v>24</v>
      </c>
      <c r="I26" s="4" t="s">
        <v>25</v>
      </c>
      <c r="J26" s="5" t="s">
        <v>25</v>
      </c>
      <c r="K26" s="5" t="s">
        <v>165</v>
      </c>
      <c r="L26" s="5" t="s">
        <v>166</v>
      </c>
      <c r="M26" s="5" t="s">
        <v>167</v>
      </c>
      <c r="N26" s="5" t="s">
        <v>29</v>
      </c>
      <c r="O26" s="5" t="s">
        <v>144</v>
      </c>
      <c r="P26" s="4" t="str">
        <f t="shared" si="0"/>
        <v>Outstanding</v>
      </c>
      <c r="Q26" s="13" t="s">
        <v>25</v>
      </c>
    </row>
    <row r="27" spans="1:17" ht="60" customHeight="1" x14ac:dyDescent="0.35">
      <c r="A27" s="11" t="s">
        <v>93</v>
      </c>
      <c r="B27" s="2" t="s">
        <v>168</v>
      </c>
      <c r="C27" s="1" t="s">
        <v>169</v>
      </c>
      <c r="D27" s="3" t="s">
        <v>20</v>
      </c>
      <c r="E27" s="3" t="s">
        <v>21</v>
      </c>
      <c r="F27" s="4" t="s">
        <v>22</v>
      </c>
      <c r="G27" s="4" t="s">
        <v>23</v>
      </c>
      <c r="H27" s="4" t="s">
        <v>24</v>
      </c>
      <c r="I27" s="4" t="s">
        <v>25</v>
      </c>
      <c r="J27" s="5" t="s">
        <v>25</v>
      </c>
      <c r="K27" s="5" t="s">
        <v>170</v>
      </c>
      <c r="L27" s="5" t="s">
        <v>171</v>
      </c>
      <c r="M27" s="5" t="s">
        <v>172</v>
      </c>
      <c r="N27" s="5" t="s">
        <v>29</v>
      </c>
      <c r="O27" s="5" t="s">
        <v>173</v>
      </c>
      <c r="P27" s="4" t="str">
        <f t="shared" si="0"/>
        <v>Outstanding</v>
      </c>
      <c r="Q27" s="13" t="s">
        <v>25</v>
      </c>
    </row>
    <row r="28" spans="1:17" ht="60" customHeight="1" x14ac:dyDescent="0.35">
      <c r="A28" s="11" t="s">
        <v>93</v>
      </c>
      <c r="B28" s="2" t="s">
        <v>174</v>
      </c>
      <c r="C28" s="1" t="s">
        <v>175</v>
      </c>
      <c r="D28" s="3" t="s">
        <v>20</v>
      </c>
      <c r="E28" s="3" t="s">
        <v>21</v>
      </c>
      <c r="F28" s="4" t="s">
        <v>22</v>
      </c>
      <c r="G28" s="4" t="s">
        <v>23</v>
      </c>
      <c r="H28" s="4" t="s">
        <v>24</v>
      </c>
      <c r="I28" s="4" t="s">
        <v>25</v>
      </c>
      <c r="J28" s="5" t="s">
        <v>25</v>
      </c>
      <c r="K28" s="5" t="s">
        <v>176</v>
      </c>
      <c r="L28" s="5" t="s">
        <v>177</v>
      </c>
      <c r="M28" s="5" t="s">
        <v>178</v>
      </c>
      <c r="N28" s="5" t="s">
        <v>29</v>
      </c>
      <c r="O28" s="5" t="s">
        <v>99</v>
      </c>
      <c r="P28" s="4" t="str">
        <f t="shared" si="0"/>
        <v>Outstanding</v>
      </c>
      <c r="Q28" s="13" t="s">
        <v>25</v>
      </c>
    </row>
    <row r="29" spans="1:17" ht="60" customHeight="1" x14ac:dyDescent="0.35">
      <c r="A29" s="11" t="s">
        <v>93</v>
      </c>
      <c r="B29" s="2" t="s">
        <v>179</v>
      </c>
      <c r="C29" s="1" t="s">
        <v>180</v>
      </c>
      <c r="D29" s="3" t="s">
        <v>20</v>
      </c>
      <c r="E29" s="3" t="s">
        <v>21</v>
      </c>
      <c r="F29" s="4" t="s">
        <v>22</v>
      </c>
      <c r="G29" s="4" t="s">
        <v>23</v>
      </c>
      <c r="H29" s="4" t="s">
        <v>24</v>
      </c>
      <c r="I29" s="4" t="s">
        <v>25</v>
      </c>
      <c r="J29" s="5" t="s">
        <v>25</v>
      </c>
      <c r="K29" s="5" t="s">
        <v>181</v>
      </c>
      <c r="L29" s="5" t="s">
        <v>182</v>
      </c>
      <c r="M29" s="5" t="s">
        <v>183</v>
      </c>
      <c r="N29" s="5" t="s">
        <v>29</v>
      </c>
      <c r="O29" s="5" t="s">
        <v>99</v>
      </c>
      <c r="P29" s="4" t="str">
        <f t="shared" si="0"/>
        <v>Outstanding</v>
      </c>
      <c r="Q29" s="13" t="s">
        <v>25</v>
      </c>
    </row>
    <row r="30" spans="1:17" ht="60" customHeight="1" x14ac:dyDescent="0.35">
      <c r="A30" s="11" t="s">
        <v>93</v>
      </c>
      <c r="B30" s="2" t="s">
        <v>184</v>
      </c>
      <c r="C30" s="1" t="s">
        <v>185</v>
      </c>
      <c r="D30" s="3" t="s">
        <v>20</v>
      </c>
      <c r="E30" s="3" t="s">
        <v>21</v>
      </c>
      <c r="F30" s="4" t="s">
        <v>22</v>
      </c>
      <c r="G30" s="4" t="s">
        <v>23</v>
      </c>
      <c r="H30" s="4" t="s">
        <v>24</v>
      </c>
      <c r="I30" s="4" t="s">
        <v>25</v>
      </c>
      <c r="J30" s="5" t="s">
        <v>25</v>
      </c>
      <c r="K30" s="5" t="s">
        <v>186</v>
      </c>
      <c r="L30" s="5" t="s">
        <v>187</v>
      </c>
      <c r="M30" s="5" t="s">
        <v>188</v>
      </c>
      <c r="N30" s="5" t="s">
        <v>29</v>
      </c>
      <c r="O30" s="5" t="s">
        <v>173</v>
      </c>
      <c r="P30" s="4" t="str">
        <f t="shared" si="0"/>
        <v>Outstanding</v>
      </c>
      <c r="Q30" s="13" t="s">
        <v>25</v>
      </c>
    </row>
    <row r="31" spans="1:17" ht="60" customHeight="1" x14ac:dyDescent="0.35">
      <c r="A31" s="11" t="s">
        <v>93</v>
      </c>
      <c r="B31" s="2" t="s">
        <v>189</v>
      </c>
      <c r="C31" s="1" t="s">
        <v>190</v>
      </c>
      <c r="D31" s="3" t="s">
        <v>20</v>
      </c>
      <c r="E31" s="3" t="s">
        <v>21</v>
      </c>
      <c r="F31" s="4" t="s">
        <v>22</v>
      </c>
      <c r="G31" s="4" t="s">
        <v>23</v>
      </c>
      <c r="H31" s="4" t="s">
        <v>24</v>
      </c>
      <c r="I31" s="4" t="s">
        <v>25</v>
      </c>
      <c r="J31" s="5" t="s">
        <v>25</v>
      </c>
      <c r="K31" s="5" t="s">
        <v>191</v>
      </c>
      <c r="L31" s="5" t="s">
        <v>192</v>
      </c>
      <c r="M31" s="5" t="s">
        <v>193</v>
      </c>
      <c r="N31" s="5" t="s">
        <v>29</v>
      </c>
      <c r="O31" s="5" t="s">
        <v>99</v>
      </c>
      <c r="P31" s="4" t="str">
        <f t="shared" si="0"/>
        <v>Outstanding</v>
      </c>
      <c r="Q31" s="13" t="s">
        <v>25</v>
      </c>
    </row>
    <row r="32" spans="1:17" ht="60" customHeight="1" x14ac:dyDescent="0.35">
      <c r="A32" s="11" t="s">
        <v>93</v>
      </c>
      <c r="B32" s="2" t="s">
        <v>194</v>
      </c>
      <c r="C32" s="1" t="s">
        <v>195</v>
      </c>
      <c r="D32" s="3" t="s">
        <v>20</v>
      </c>
      <c r="E32" s="3" t="s">
        <v>21</v>
      </c>
      <c r="F32" s="4" t="s">
        <v>22</v>
      </c>
      <c r="G32" s="4" t="s">
        <v>23</v>
      </c>
      <c r="H32" s="4" t="s">
        <v>24</v>
      </c>
      <c r="I32" s="4" t="s">
        <v>25</v>
      </c>
      <c r="J32" s="5" t="s">
        <v>25</v>
      </c>
      <c r="K32" s="5" t="s">
        <v>196</v>
      </c>
      <c r="L32" s="5" t="s">
        <v>197</v>
      </c>
      <c r="M32" s="5" t="s">
        <v>98</v>
      </c>
      <c r="N32" s="5" t="s">
        <v>29</v>
      </c>
      <c r="O32" s="5" t="s">
        <v>99</v>
      </c>
      <c r="P32" s="4" t="str">
        <f t="shared" si="0"/>
        <v>Outstanding</v>
      </c>
      <c r="Q32" s="13" t="s">
        <v>25</v>
      </c>
    </row>
    <row r="33" spans="1:17" ht="60" customHeight="1" x14ac:dyDescent="0.35">
      <c r="A33" s="11" t="s">
        <v>93</v>
      </c>
      <c r="B33" s="2" t="s">
        <v>198</v>
      </c>
      <c r="C33" s="1" t="s">
        <v>199</v>
      </c>
      <c r="D33" s="3" t="s">
        <v>20</v>
      </c>
      <c r="E33" s="3" t="s">
        <v>21</v>
      </c>
      <c r="F33" s="4" t="s">
        <v>22</v>
      </c>
      <c r="G33" s="4" t="s">
        <v>23</v>
      </c>
      <c r="H33" s="4" t="s">
        <v>24</v>
      </c>
      <c r="I33" s="4" t="s">
        <v>25</v>
      </c>
      <c r="J33" s="5" t="s">
        <v>25</v>
      </c>
      <c r="K33" s="5" t="s">
        <v>200</v>
      </c>
      <c r="L33" s="5" t="s">
        <v>201</v>
      </c>
      <c r="M33" s="5" t="s">
        <v>202</v>
      </c>
      <c r="N33" s="5" t="s">
        <v>29</v>
      </c>
      <c r="O33" s="5" t="s">
        <v>144</v>
      </c>
      <c r="P33" s="4" t="str">
        <f t="shared" si="0"/>
        <v>Outstanding</v>
      </c>
      <c r="Q33" s="13" t="s">
        <v>25</v>
      </c>
    </row>
    <row r="34" spans="1:17" ht="60" customHeight="1" x14ac:dyDescent="0.35">
      <c r="A34" s="11" t="s">
        <v>93</v>
      </c>
      <c r="B34" s="2" t="s">
        <v>203</v>
      </c>
      <c r="C34" s="1" t="s">
        <v>204</v>
      </c>
      <c r="D34" s="3" t="s">
        <v>20</v>
      </c>
      <c r="E34" s="3" t="s">
        <v>21</v>
      </c>
      <c r="F34" s="4" t="s">
        <v>22</v>
      </c>
      <c r="G34" s="4" t="s">
        <v>23</v>
      </c>
      <c r="H34" s="4" t="s">
        <v>24</v>
      </c>
      <c r="I34" s="4" t="s">
        <v>25</v>
      </c>
      <c r="J34" s="5" t="s">
        <v>25</v>
      </c>
      <c r="K34" s="5" t="s">
        <v>205</v>
      </c>
      <c r="L34" s="5" t="s">
        <v>206</v>
      </c>
      <c r="M34" s="5" t="s">
        <v>207</v>
      </c>
      <c r="N34" s="5" t="s">
        <v>29</v>
      </c>
      <c r="O34" s="5" t="s">
        <v>208</v>
      </c>
      <c r="P34" s="4" t="str">
        <f t="shared" si="0"/>
        <v>Outstanding</v>
      </c>
      <c r="Q34" s="13" t="s">
        <v>25</v>
      </c>
    </row>
    <row r="35" spans="1:17" ht="60" customHeight="1" x14ac:dyDescent="0.35">
      <c r="A35" s="11" t="s">
        <v>93</v>
      </c>
      <c r="B35" s="2" t="s">
        <v>209</v>
      </c>
      <c r="C35" s="1" t="s">
        <v>210</v>
      </c>
      <c r="D35" s="3" t="s">
        <v>20</v>
      </c>
      <c r="E35" s="3" t="s">
        <v>21</v>
      </c>
      <c r="F35" s="4" t="s">
        <v>22</v>
      </c>
      <c r="G35" s="4" t="s">
        <v>23</v>
      </c>
      <c r="H35" s="4" t="s">
        <v>24</v>
      </c>
      <c r="I35" s="4" t="s">
        <v>25</v>
      </c>
      <c r="J35" s="5" t="s">
        <v>25</v>
      </c>
      <c r="K35" s="5" t="s">
        <v>211</v>
      </c>
      <c r="L35" s="5" t="s">
        <v>212</v>
      </c>
      <c r="M35" s="5" t="s">
        <v>213</v>
      </c>
      <c r="N35" s="5" t="s">
        <v>29</v>
      </c>
      <c r="O35" s="5" t="s">
        <v>153</v>
      </c>
      <c r="P35" s="4" t="str">
        <f t="shared" si="0"/>
        <v>Outstanding</v>
      </c>
      <c r="Q35" s="13" t="s">
        <v>25</v>
      </c>
    </row>
    <row r="36" spans="1:17" ht="60" customHeight="1" x14ac:dyDescent="0.35">
      <c r="A36" s="11" t="s">
        <v>93</v>
      </c>
      <c r="B36" s="2" t="s">
        <v>214</v>
      </c>
      <c r="C36" s="1" t="s">
        <v>215</v>
      </c>
      <c r="D36" s="3" t="s">
        <v>20</v>
      </c>
      <c r="E36" s="3" t="s">
        <v>21</v>
      </c>
      <c r="F36" s="4" t="s">
        <v>22</v>
      </c>
      <c r="G36" s="4" t="s">
        <v>23</v>
      </c>
      <c r="H36" s="4" t="s">
        <v>24</v>
      </c>
      <c r="I36" s="4" t="s">
        <v>25</v>
      </c>
      <c r="J36" s="5" t="s">
        <v>25</v>
      </c>
      <c r="K36" s="5" t="s">
        <v>216</v>
      </c>
      <c r="L36" s="5" t="s">
        <v>217</v>
      </c>
      <c r="M36" s="5" t="s">
        <v>98</v>
      </c>
      <c r="N36" s="5" t="s">
        <v>29</v>
      </c>
      <c r="O36" s="5" t="s">
        <v>218</v>
      </c>
      <c r="P36" s="4" t="str">
        <f t="shared" si="0"/>
        <v>Outstanding</v>
      </c>
      <c r="Q36" s="13" t="s">
        <v>25</v>
      </c>
    </row>
    <row r="37" spans="1:17" ht="60" customHeight="1" x14ac:dyDescent="0.35">
      <c r="A37" s="11" t="s">
        <v>93</v>
      </c>
      <c r="B37" s="2" t="s">
        <v>219</v>
      </c>
      <c r="C37" s="1" t="s">
        <v>220</v>
      </c>
      <c r="D37" s="3" t="s">
        <v>20</v>
      </c>
      <c r="E37" s="3" t="s">
        <v>21</v>
      </c>
      <c r="F37" s="4" t="s">
        <v>22</v>
      </c>
      <c r="G37" s="4" t="s">
        <v>23</v>
      </c>
      <c r="H37" s="4" t="s">
        <v>24</v>
      </c>
      <c r="I37" s="4" t="s">
        <v>25</v>
      </c>
      <c r="J37" s="5" t="s">
        <v>25</v>
      </c>
      <c r="K37" s="5" t="s">
        <v>221</v>
      </c>
      <c r="L37" s="5" t="s">
        <v>222</v>
      </c>
      <c r="M37" s="5" t="s">
        <v>223</v>
      </c>
      <c r="N37" s="5" t="s">
        <v>29</v>
      </c>
      <c r="O37" s="5" t="s">
        <v>144</v>
      </c>
      <c r="P37" s="4" t="str">
        <f t="shared" si="0"/>
        <v>Outstanding</v>
      </c>
      <c r="Q37" s="13" t="s">
        <v>25</v>
      </c>
    </row>
    <row r="38" spans="1:17" ht="60" customHeight="1" x14ac:dyDescent="0.35">
      <c r="A38" s="11" t="s">
        <v>93</v>
      </c>
      <c r="B38" s="2" t="s">
        <v>224</v>
      </c>
      <c r="C38" s="1" t="s">
        <v>225</v>
      </c>
      <c r="D38" s="3" t="s">
        <v>20</v>
      </c>
      <c r="E38" s="3" t="s">
        <v>21</v>
      </c>
      <c r="F38" s="4" t="s">
        <v>22</v>
      </c>
      <c r="G38" s="4" t="s">
        <v>23</v>
      </c>
      <c r="H38" s="4" t="s">
        <v>24</v>
      </c>
      <c r="I38" s="4" t="s">
        <v>25</v>
      </c>
      <c r="J38" s="5" t="s">
        <v>25</v>
      </c>
      <c r="K38" s="5" t="s">
        <v>226</v>
      </c>
      <c r="L38" s="5" t="s">
        <v>227</v>
      </c>
      <c r="M38" s="5" t="s">
        <v>98</v>
      </c>
      <c r="N38" s="5" t="s">
        <v>29</v>
      </c>
      <c r="O38" s="5" t="s">
        <v>99</v>
      </c>
      <c r="P38" s="4" t="str">
        <f t="shared" si="0"/>
        <v>Outstanding</v>
      </c>
      <c r="Q38" s="13" t="s">
        <v>25</v>
      </c>
    </row>
    <row r="39" spans="1:17" ht="60" hidden="1" customHeight="1" x14ac:dyDescent="0.35">
      <c r="A39" s="11" t="s">
        <v>93</v>
      </c>
      <c r="B39" s="2" t="s">
        <v>228</v>
      </c>
      <c r="C39" s="1" t="s">
        <v>229</v>
      </c>
      <c r="D39" s="3" t="s">
        <v>20</v>
      </c>
      <c r="E39" s="3" t="s">
        <v>230</v>
      </c>
      <c r="F39" s="4" t="s">
        <v>22</v>
      </c>
      <c r="G39" s="4" t="s">
        <v>23</v>
      </c>
      <c r="H39" s="4" t="s">
        <v>24</v>
      </c>
      <c r="I39" s="4" t="s">
        <v>25</v>
      </c>
      <c r="J39" s="5" t="s">
        <v>25</v>
      </c>
      <c r="K39" s="5" t="s">
        <v>231</v>
      </c>
      <c r="L39" s="5" t="s">
        <v>232</v>
      </c>
      <c r="M39" s="5" t="s">
        <v>233</v>
      </c>
      <c r="N39" s="5" t="s">
        <v>29</v>
      </c>
      <c r="O39" s="5" t="s">
        <v>234</v>
      </c>
      <c r="P39" s="4" t="str">
        <f t="shared" si="0"/>
        <v>Outstanding</v>
      </c>
      <c r="Q39" s="13" t="s">
        <v>25</v>
      </c>
    </row>
    <row r="40" spans="1:17" ht="60" hidden="1" customHeight="1" x14ac:dyDescent="0.35">
      <c r="A40" s="11" t="s">
        <v>93</v>
      </c>
      <c r="B40" s="2" t="s">
        <v>235</v>
      </c>
      <c r="C40" s="1" t="s">
        <v>236</v>
      </c>
      <c r="D40" s="3" t="s">
        <v>20</v>
      </c>
      <c r="E40" s="3" t="s">
        <v>230</v>
      </c>
      <c r="F40" s="4" t="s">
        <v>22</v>
      </c>
      <c r="G40" s="4" t="s">
        <v>23</v>
      </c>
      <c r="H40" s="4" t="s">
        <v>24</v>
      </c>
      <c r="I40" s="4" t="s">
        <v>25</v>
      </c>
      <c r="J40" s="5" t="s">
        <v>25</v>
      </c>
      <c r="K40" s="5" t="s">
        <v>237</v>
      </c>
      <c r="L40" s="5" t="s">
        <v>238</v>
      </c>
      <c r="M40" s="5" t="s">
        <v>239</v>
      </c>
      <c r="N40" s="5" t="s">
        <v>29</v>
      </c>
      <c r="O40" s="5" t="s">
        <v>240</v>
      </c>
      <c r="P40" s="4" t="str">
        <f t="shared" si="0"/>
        <v>Outstanding</v>
      </c>
      <c r="Q40" s="13" t="s">
        <v>25</v>
      </c>
    </row>
    <row r="41" spans="1:17" ht="60" customHeight="1" x14ac:dyDescent="0.35">
      <c r="A41" s="11" t="s">
        <v>93</v>
      </c>
      <c r="B41" s="2" t="s">
        <v>241</v>
      </c>
      <c r="C41" s="1" t="s">
        <v>242</v>
      </c>
      <c r="D41" s="3" t="s">
        <v>20</v>
      </c>
      <c r="E41" s="3" t="s">
        <v>21</v>
      </c>
      <c r="F41" s="4" t="s">
        <v>22</v>
      </c>
      <c r="G41" s="4" t="s">
        <v>23</v>
      </c>
      <c r="H41" s="4" t="s">
        <v>24</v>
      </c>
      <c r="I41" s="4" t="s">
        <v>25</v>
      </c>
      <c r="J41" s="5" t="s">
        <v>25</v>
      </c>
      <c r="K41" s="5" t="s">
        <v>243</v>
      </c>
      <c r="L41" s="5" t="s">
        <v>244</v>
      </c>
      <c r="M41" s="5" t="s">
        <v>98</v>
      </c>
      <c r="N41" s="5" t="s">
        <v>29</v>
      </c>
      <c r="O41" s="5" t="s">
        <v>144</v>
      </c>
      <c r="P41" s="4" t="str">
        <f t="shared" si="0"/>
        <v>Outstanding</v>
      </c>
      <c r="Q41" s="13" t="s">
        <v>25</v>
      </c>
    </row>
    <row r="42" spans="1:17" ht="60" customHeight="1" x14ac:dyDescent="0.35">
      <c r="A42" s="11" t="s">
        <v>93</v>
      </c>
      <c r="B42" s="2" t="s">
        <v>245</v>
      </c>
      <c r="C42" s="1" t="s">
        <v>246</v>
      </c>
      <c r="D42" s="3" t="s">
        <v>20</v>
      </c>
      <c r="E42" s="3" t="s">
        <v>21</v>
      </c>
      <c r="F42" s="4" t="s">
        <v>22</v>
      </c>
      <c r="G42" s="4" t="s">
        <v>23</v>
      </c>
      <c r="H42" s="4" t="s">
        <v>24</v>
      </c>
      <c r="I42" s="4" t="s">
        <v>25</v>
      </c>
      <c r="J42" s="5" t="s">
        <v>25</v>
      </c>
      <c r="K42" s="5" t="s">
        <v>247</v>
      </c>
      <c r="L42" s="5" t="s">
        <v>248</v>
      </c>
      <c r="M42" s="5" t="s">
        <v>98</v>
      </c>
      <c r="N42" s="5" t="s">
        <v>29</v>
      </c>
      <c r="O42" s="5" t="s">
        <v>99</v>
      </c>
      <c r="P42" s="4" t="str">
        <f t="shared" si="0"/>
        <v>Outstanding</v>
      </c>
      <c r="Q42" s="13" t="s">
        <v>25</v>
      </c>
    </row>
    <row r="43" spans="1:17" ht="60" customHeight="1" x14ac:dyDescent="0.35">
      <c r="A43" s="11" t="s">
        <v>93</v>
      </c>
      <c r="B43" s="2" t="s">
        <v>249</v>
      </c>
      <c r="C43" s="1" t="s">
        <v>250</v>
      </c>
      <c r="D43" s="3" t="s">
        <v>20</v>
      </c>
      <c r="E43" s="3" t="s">
        <v>21</v>
      </c>
      <c r="F43" s="4" t="s">
        <v>22</v>
      </c>
      <c r="G43" s="4" t="s">
        <v>23</v>
      </c>
      <c r="H43" s="4" t="s">
        <v>24</v>
      </c>
      <c r="I43" s="4" t="s">
        <v>25</v>
      </c>
      <c r="J43" s="5" t="s">
        <v>25</v>
      </c>
      <c r="K43" s="5" t="s">
        <v>251</v>
      </c>
      <c r="L43" s="5" t="s">
        <v>252</v>
      </c>
      <c r="M43" s="5" t="s">
        <v>98</v>
      </c>
      <c r="N43" s="5" t="s">
        <v>29</v>
      </c>
      <c r="O43" s="5" t="s">
        <v>144</v>
      </c>
      <c r="P43" s="4" t="str">
        <f t="shared" si="0"/>
        <v>Outstanding</v>
      </c>
      <c r="Q43" s="13" t="s">
        <v>25</v>
      </c>
    </row>
    <row r="44" spans="1:17" ht="60" customHeight="1" x14ac:dyDescent="0.35">
      <c r="A44" s="11" t="s">
        <v>93</v>
      </c>
      <c r="B44" s="2" t="s">
        <v>253</v>
      </c>
      <c r="C44" s="1" t="s">
        <v>254</v>
      </c>
      <c r="D44" s="3" t="s">
        <v>20</v>
      </c>
      <c r="E44" s="3" t="s">
        <v>21</v>
      </c>
      <c r="F44" s="4" t="s">
        <v>22</v>
      </c>
      <c r="G44" s="4" t="s">
        <v>23</v>
      </c>
      <c r="H44" s="4" t="s">
        <v>24</v>
      </c>
      <c r="I44" s="4" t="s">
        <v>25</v>
      </c>
      <c r="J44" s="5" t="s">
        <v>25</v>
      </c>
      <c r="K44" s="5" t="s">
        <v>255</v>
      </c>
      <c r="L44" s="5" t="s">
        <v>256</v>
      </c>
      <c r="M44" s="5" t="s">
        <v>98</v>
      </c>
      <c r="N44" s="5" t="s">
        <v>29</v>
      </c>
      <c r="O44" s="5" t="s">
        <v>144</v>
      </c>
      <c r="P44" s="4" t="str">
        <f t="shared" si="0"/>
        <v>Outstanding</v>
      </c>
      <c r="Q44" s="13" t="s">
        <v>25</v>
      </c>
    </row>
    <row r="45" spans="1:17" ht="60" customHeight="1" x14ac:dyDescent="0.35">
      <c r="A45" s="11" t="s">
        <v>93</v>
      </c>
      <c r="B45" s="2" t="s">
        <v>257</v>
      </c>
      <c r="C45" s="1" t="s">
        <v>258</v>
      </c>
      <c r="D45" s="3" t="s">
        <v>20</v>
      </c>
      <c r="E45" s="3" t="s">
        <v>21</v>
      </c>
      <c r="F45" s="4" t="s">
        <v>22</v>
      </c>
      <c r="G45" s="4" t="s">
        <v>23</v>
      </c>
      <c r="H45" s="4" t="s">
        <v>24</v>
      </c>
      <c r="I45" s="4" t="s">
        <v>25</v>
      </c>
      <c r="J45" s="5" t="s">
        <v>25</v>
      </c>
      <c r="K45" s="5" t="s">
        <v>259</v>
      </c>
      <c r="L45" s="5" t="s">
        <v>260</v>
      </c>
      <c r="M45" s="5" t="s">
        <v>98</v>
      </c>
      <c r="N45" s="5" t="s">
        <v>29</v>
      </c>
      <c r="O45" s="5" t="s">
        <v>144</v>
      </c>
      <c r="P45" s="4" t="str">
        <f t="shared" si="0"/>
        <v>Outstanding</v>
      </c>
      <c r="Q45" s="13" t="s">
        <v>25</v>
      </c>
    </row>
    <row r="46" spans="1:17" ht="60" customHeight="1" x14ac:dyDescent="0.35">
      <c r="A46" s="11" t="s">
        <v>93</v>
      </c>
      <c r="B46" s="2" t="s">
        <v>261</v>
      </c>
      <c r="C46" s="1" t="s">
        <v>262</v>
      </c>
      <c r="D46" s="3" t="s">
        <v>20</v>
      </c>
      <c r="E46" s="3" t="s">
        <v>21</v>
      </c>
      <c r="F46" s="4" t="s">
        <v>22</v>
      </c>
      <c r="G46" s="4" t="s">
        <v>23</v>
      </c>
      <c r="H46" s="4" t="s">
        <v>24</v>
      </c>
      <c r="I46" s="4" t="s">
        <v>25</v>
      </c>
      <c r="J46" s="5" t="s">
        <v>25</v>
      </c>
      <c r="K46" s="5" t="s">
        <v>263</v>
      </c>
      <c r="L46" s="5" t="s">
        <v>264</v>
      </c>
      <c r="M46" s="5" t="s">
        <v>98</v>
      </c>
      <c r="N46" s="5" t="s">
        <v>29</v>
      </c>
      <c r="O46" s="5" t="s">
        <v>265</v>
      </c>
      <c r="P46" s="4" t="str">
        <f t="shared" si="0"/>
        <v>Outstanding</v>
      </c>
      <c r="Q46" s="13" t="s">
        <v>25</v>
      </c>
    </row>
    <row r="47" spans="1:17" ht="60" customHeight="1" x14ac:dyDescent="0.35">
      <c r="A47" s="11" t="s">
        <v>93</v>
      </c>
      <c r="B47" s="2" t="s">
        <v>266</v>
      </c>
      <c r="C47" s="1" t="s">
        <v>267</v>
      </c>
      <c r="D47" s="3" t="s">
        <v>20</v>
      </c>
      <c r="E47" s="3" t="s">
        <v>21</v>
      </c>
      <c r="F47" s="4" t="s">
        <v>22</v>
      </c>
      <c r="G47" s="4" t="s">
        <v>23</v>
      </c>
      <c r="H47" s="4" t="s">
        <v>24</v>
      </c>
      <c r="I47" s="4" t="s">
        <v>25</v>
      </c>
      <c r="J47" s="5" t="s">
        <v>25</v>
      </c>
      <c r="K47" s="5" t="s">
        <v>268</v>
      </c>
      <c r="L47" s="5" t="s">
        <v>269</v>
      </c>
      <c r="M47" s="5" t="s">
        <v>270</v>
      </c>
      <c r="N47" s="5" t="s">
        <v>29</v>
      </c>
      <c r="O47" s="5" t="s">
        <v>271</v>
      </c>
      <c r="P47" s="4" t="str">
        <f t="shared" si="0"/>
        <v>Outstanding</v>
      </c>
      <c r="Q47" s="13" t="s">
        <v>25</v>
      </c>
    </row>
    <row r="48" spans="1:17" ht="60" customHeight="1" x14ac:dyDescent="0.35">
      <c r="A48" s="11" t="s">
        <v>93</v>
      </c>
      <c r="B48" s="2" t="s">
        <v>272</v>
      </c>
      <c r="C48" s="1" t="s">
        <v>273</v>
      </c>
      <c r="D48" s="3" t="s">
        <v>20</v>
      </c>
      <c r="E48" s="3" t="s">
        <v>21</v>
      </c>
      <c r="F48" s="4" t="s">
        <v>22</v>
      </c>
      <c r="G48" s="4" t="s">
        <v>23</v>
      </c>
      <c r="H48" s="4" t="s">
        <v>24</v>
      </c>
      <c r="I48" s="4" t="s">
        <v>25</v>
      </c>
      <c r="J48" s="5" t="s">
        <v>25</v>
      </c>
      <c r="K48" s="5" t="s">
        <v>274</v>
      </c>
      <c r="L48" s="5" t="s">
        <v>275</v>
      </c>
      <c r="M48" s="5" t="s">
        <v>276</v>
      </c>
      <c r="N48" s="5" t="s">
        <v>29</v>
      </c>
      <c r="O48" s="5" t="s">
        <v>133</v>
      </c>
      <c r="P48" s="4" t="str">
        <f t="shared" si="0"/>
        <v>Outstanding</v>
      </c>
      <c r="Q48" s="13" t="s">
        <v>25</v>
      </c>
    </row>
    <row r="49" spans="1:17" ht="60" customHeight="1" x14ac:dyDescent="0.35">
      <c r="A49" s="11" t="s">
        <v>93</v>
      </c>
      <c r="B49" s="2" t="s">
        <v>277</v>
      </c>
      <c r="C49" s="1" t="s">
        <v>278</v>
      </c>
      <c r="D49" s="3" t="s">
        <v>20</v>
      </c>
      <c r="E49" s="3" t="s">
        <v>21</v>
      </c>
      <c r="F49" s="4" t="s">
        <v>22</v>
      </c>
      <c r="G49" s="4" t="s">
        <v>23</v>
      </c>
      <c r="H49" s="4" t="s">
        <v>24</v>
      </c>
      <c r="I49" s="4" t="s">
        <v>25</v>
      </c>
      <c r="J49" s="5" t="s">
        <v>25</v>
      </c>
      <c r="K49" s="5" t="s">
        <v>279</v>
      </c>
      <c r="L49" s="5" t="s">
        <v>280</v>
      </c>
      <c r="M49" s="5" t="s">
        <v>281</v>
      </c>
      <c r="N49" s="5" t="s">
        <v>29</v>
      </c>
      <c r="O49" s="5" t="s">
        <v>282</v>
      </c>
      <c r="P49" s="4" t="str">
        <f t="shared" si="0"/>
        <v>Outstanding</v>
      </c>
      <c r="Q49" s="13" t="s">
        <v>25</v>
      </c>
    </row>
    <row r="50" spans="1:17" ht="60" customHeight="1" x14ac:dyDescent="0.35">
      <c r="A50" s="11" t="s">
        <v>93</v>
      </c>
      <c r="B50" s="2" t="s">
        <v>283</v>
      </c>
      <c r="C50" s="1" t="s">
        <v>284</v>
      </c>
      <c r="D50" s="3" t="s">
        <v>20</v>
      </c>
      <c r="E50" s="3" t="s">
        <v>21</v>
      </c>
      <c r="F50" s="4" t="s">
        <v>22</v>
      </c>
      <c r="G50" s="4" t="s">
        <v>23</v>
      </c>
      <c r="H50" s="4" t="s">
        <v>24</v>
      </c>
      <c r="I50" s="4" t="s">
        <v>25</v>
      </c>
      <c r="J50" s="5" t="s">
        <v>25</v>
      </c>
      <c r="K50" s="5" t="s">
        <v>285</v>
      </c>
      <c r="L50" s="5" t="s">
        <v>286</v>
      </c>
      <c r="M50" s="5" t="s">
        <v>98</v>
      </c>
      <c r="N50" s="5" t="s">
        <v>29</v>
      </c>
      <c r="O50" s="5" t="s">
        <v>144</v>
      </c>
      <c r="P50" s="4" t="str">
        <f t="shared" si="0"/>
        <v>Outstanding</v>
      </c>
      <c r="Q50" s="13" t="s">
        <v>25</v>
      </c>
    </row>
    <row r="51" spans="1:17" ht="60" customHeight="1" x14ac:dyDescent="0.35">
      <c r="A51" s="11" t="s">
        <v>287</v>
      </c>
      <c r="B51" s="2" t="s">
        <v>288</v>
      </c>
      <c r="C51" s="1" t="s">
        <v>289</v>
      </c>
      <c r="D51" s="3" t="s">
        <v>20</v>
      </c>
      <c r="E51" s="3" t="s">
        <v>21</v>
      </c>
      <c r="F51" s="4" t="s">
        <v>22</v>
      </c>
      <c r="G51" s="4" t="s">
        <v>23</v>
      </c>
      <c r="H51" s="4" t="s">
        <v>24</v>
      </c>
      <c r="I51" s="4" t="s">
        <v>25</v>
      </c>
      <c r="J51" s="5" t="s">
        <v>25</v>
      </c>
      <c r="K51" s="5" t="s">
        <v>290</v>
      </c>
      <c r="L51" s="5" t="s">
        <v>291</v>
      </c>
      <c r="M51" s="5" t="s">
        <v>292</v>
      </c>
      <c r="N51" s="5" t="s">
        <v>29</v>
      </c>
      <c r="O51" s="5" t="s">
        <v>67</v>
      </c>
      <c r="P51" s="4" t="str">
        <f t="shared" si="0"/>
        <v>Outstanding</v>
      </c>
      <c r="Q51" s="13" t="s">
        <v>25</v>
      </c>
    </row>
    <row r="52" spans="1:17" ht="60" customHeight="1" x14ac:dyDescent="0.35">
      <c r="A52" s="11" t="s">
        <v>287</v>
      </c>
      <c r="B52" s="2" t="s">
        <v>293</v>
      </c>
      <c r="C52" s="1" t="s">
        <v>294</v>
      </c>
      <c r="D52" s="3" t="s">
        <v>20</v>
      </c>
      <c r="E52" s="3" t="s">
        <v>21</v>
      </c>
      <c r="F52" s="4" t="s">
        <v>22</v>
      </c>
      <c r="G52" s="4" t="s">
        <v>23</v>
      </c>
      <c r="H52" s="4" t="s">
        <v>24</v>
      </c>
      <c r="I52" s="4" t="s">
        <v>25</v>
      </c>
      <c r="J52" s="5" t="s">
        <v>25</v>
      </c>
      <c r="K52" s="5" t="s">
        <v>295</v>
      </c>
      <c r="L52" s="5" t="s">
        <v>296</v>
      </c>
      <c r="M52" s="5" t="s">
        <v>98</v>
      </c>
      <c r="N52" s="5" t="s">
        <v>297</v>
      </c>
      <c r="O52" s="5" t="s">
        <v>298</v>
      </c>
      <c r="P52" s="4" t="str">
        <f t="shared" si="0"/>
        <v>Outstanding</v>
      </c>
      <c r="Q52" s="13" t="s">
        <v>25</v>
      </c>
    </row>
    <row r="53" spans="1:17" ht="60" customHeight="1" x14ac:dyDescent="0.35">
      <c r="A53" s="11" t="s">
        <v>287</v>
      </c>
      <c r="B53" s="2" t="s">
        <v>299</v>
      </c>
      <c r="C53" s="1" t="s">
        <v>300</v>
      </c>
      <c r="D53" s="3" t="s">
        <v>20</v>
      </c>
      <c r="E53" s="3" t="s">
        <v>21</v>
      </c>
      <c r="F53" s="4" t="s">
        <v>22</v>
      </c>
      <c r="G53" s="4" t="s">
        <v>23</v>
      </c>
      <c r="H53" s="4" t="s">
        <v>24</v>
      </c>
      <c r="I53" s="4" t="s">
        <v>25</v>
      </c>
      <c r="J53" s="5" t="s">
        <v>25</v>
      </c>
      <c r="K53" s="5" t="s">
        <v>301</v>
      </c>
      <c r="L53" s="5" t="s">
        <v>302</v>
      </c>
      <c r="M53" s="5" t="s">
        <v>303</v>
      </c>
      <c r="N53" s="5" t="s">
        <v>29</v>
      </c>
      <c r="O53" s="5" t="s">
        <v>304</v>
      </c>
      <c r="P53" s="4" t="str">
        <f t="shared" si="0"/>
        <v>Outstanding</v>
      </c>
      <c r="Q53" s="13" t="s">
        <v>25</v>
      </c>
    </row>
    <row r="54" spans="1:17" ht="60" customHeight="1" x14ac:dyDescent="0.35">
      <c r="A54" s="11" t="s">
        <v>287</v>
      </c>
      <c r="B54" s="2" t="s">
        <v>305</v>
      </c>
      <c r="C54" s="1" t="s">
        <v>306</v>
      </c>
      <c r="D54" s="3" t="s">
        <v>20</v>
      </c>
      <c r="E54" s="3" t="s">
        <v>21</v>
      </c>
      <c r="F54" s="4" t="s">
        <v>22</v>
      </c>
      <c r="G54" s="4" t="s">
        <v>23</v>
      </c>
      <c r="H54" s="4" t="s">
        <v>24</v>
      </c>
      <c r="I54" s="4" t="s">
        <v>25</v>
      </c>
      <c r="J54" s="5" t="s">
        <v>25</v>
      </c>
      <c r="K54" s="5" t="s">
        <v>307</v>
      </c>
      <c r="L54" s="5" t="s">
        <v>308</v>
      </c>
      <c r="M54" s="5" t="s">
        <v>309</v>
      </c>
      <c r="N54" s="5" t="s">
        <v>29</v>
      </c>
      <c r="O54" s="5" t="s">
        <v>173</v>
      </c>
      <c r="P54" s="4" t="str">
        <f t="shared" si="0"/>
        <v>Outstanding</v>
      </c>
      <c r="Q54" s="13" t="s">
        <v>25</v>
      </c>
    </row>
    <row r="55" spans="1:17" ht="60" customHeight="1" x14ac:dyDescent="0.35">
      <c r="A55" s="11" t="s">
        <v>13</v>
      </c>
      <c r="B55" s="2" t="s">
        <v>310</v>
      </c>
      <c r="C55" s="1" t="s">
        <v>311</v>
      </c>
      <c r="D55" s="3" t="s">
        <v>20</v>
      </c>
      <c r="E55" s="3" t="s">
        <v>21</v>
      </c>
      <c r="F55" s="4" t="s">
        <v>22</v>
      </c>
      <c r="G55" s="4" t="s">
        <v>23</v>
      </c>
      <c r="H55" s="4" t="s">
        <v>24</v>
      </c>
      <c r="I55" s="4" t="s">
        <v>25</v>
      </c>
      <c r="J55" s="5" t="s">
        <v>25</v>
      </c>
      <c r="K55" s="5" t="s">
        <v>312</v>
      </c>
      <c r="L55" s="5" t="s">
        <v>313</v>
      </c>
      <c r="M55" s="5" t="s">
        <v>98</v>
      </c>
      <c r="N55" s="5" t="s">
        <v>314</v>
      </c>
      <c r="O55" s="5" t="s">
        <v>315</v>
      </c>
      <c r="P55" s="4" t="str">
        <f t="shared" si="0"/>
        <v>Outstanding</v>
      </c>
      <c r="Q55" s="13" t="s">
        <v>25</v>
      </c>
    </row>
    <row r="56" spans="1:17" ht="60" customHeight="1" x14ac:dyDescent="0.35">
      <c r="A56" s="11" t="s">
        <v>13</v>
      </c>
      <c r="B56" s="2" t="s">
        <v>316</v>
      </c>
      <c r="C56" s="1" t="s">
        <v>317</v>
      </c>
      <c r="D56" s="3" t="s">
        <v>20</v>
      </c>
      <c r="E56" s="3" t="s">
        <v>21</v>
      </c>
      <c r="F56" s="4" t="s">
        <v>22</v>
      </c>
      <c r="G56" s="4" t="s">
        <v>23</v>
      </c>
      <c r="H56" s="4" t="s">
        <v>24</v>
      </c>
      <c r="I56" s="4" t="s">
        <v>25</v>
      </c>
      <c r="J56" s="5" t="s">
        <v>25</v>
      </c>
      <c r="K56" s="5" t="s">
        <v>318</v>
      </c>
      <c r="L56" s="5" t="s">
        <v>319</v>
      </c>
      <c r="M56" s="5" t="s">
        <v>98</v>
      </c>
      <c r="N56" s="5" t="s">
        <v>320</v>
      </c>
      <c r="O56" s="5" t="s">
        <v>67</v>
      </c>
      <c r="P56" s="4" t="str">
        <f t="shared" si="0"/>
        <v>Outstanding</v>
      </c>
      <c r="Q56" s="13" t="s">
        <v>25</v>
      </c>
    </row>
    <row r="57" spans="1:17" ht="60" hidden="1" customHeight="1" x14ac:dyDescent="0.35">
      <c r="A57" s="11" t="s">
        <v>321</v>
      </c>
      <c r="B57" s="2" t="s">
        <v>322</v>
      </c>
      <c r="C57" s="1" t="s">
        <v>323</v>
      </c>
      <c r="D57" s="3" t="s">
        <v>20</v>
      </c>
      <c r="E57" s="3" t="s">
        <v>230</v>
      </c>
      <c r="F57" s="4" t="s">
        <v>22</v>
      </c>
      <c r="G57" s="4" t="s">
        <v>23</v>
      </c>
      <c r="H57" s="4" t="s">
        <v>24</v>
      </c>
      <c r="I57" s="4" t="s">
        <v>25</v>
      </c>
      <c r="J57" s="5" t="s">
        <v>25</v>
      </c>
      <c r="K57" s="5" t="s">
        <v>324</v>
      </c>
      <c r="L57" s="5" t="s">
        <v>325</v>
      </c>
      <c r="M57" s="5" t="s">
        <v>326</v>
      </c>
      <c r="N57" s="5" t="s">
        <v>327</v>
      </c>
      <c r="O57" s="5" t="s">
        <v>328</v>
      </c>
      <c r="P57" s="4" t="str">
        <f t="shared" si="0"/>
        <v>Outstanding</v>
      </c>
      <c r="Q57" s="13" t="s">
        <v>25</v>
      </c>
    </row>
    <row r="58" spans="1:17" ht="60" customHeight="1" x14ac:dyDescent="0.35">
      <c r="A58" s="11" t="s">
        <v>329</v>
      </c>
      <c r="B58" s="2" t="s">
        <v>330</v>
      </c>
      <c r="C58" s="1" t="s">
        <v>331</v>
      </c>
      <c r="D58" s="3" t="s">
        <v>20</v>
      </c>
      <c r="E58" s="3" t="s">
        <v>21</v>
      </c>
      <c r="F58" s="4" t="s">
        <v>22</v>
      </c>
      <c r="G58" s="4" t="s">
        <v>23</v>
      </c>
      <c r="H58" s="4" t="s">
        <v>24</v>
      </c>
      <c r="I58" s="4" t="s">
        <v>25</v>
      </c>
      <c r="J58" s="5" t="s">
        <v>25</v>
      </c>
      <c r="K58" s="5" t="s">
        <v>332</v>
      </c>
      <c r="L58" s="5" t="s">
        <v>333</v>
      </c>
      <c r="M58" s="5" t="s">
        <v>334</v>
      </c>
      <c r="N58" s="5" t="s">
        <v>335</v>
      </c>
      <c r="O58" s="5" t="s">
        <v>336</v>
      </c>
      <c r="P58" s="4" t="str">
        <f t="shared" si="0"/>
        <v>Outstanding</v>
      </c>
      <c r="Q58" s="13" t="s">
        <v>25</v>
      </c>
    </row>
    <row r="59" spans="1:17" ht="60" customHeight="1" x14ac:dyDescent="0.35">
      <c r="A59" s="11" t="s">
        <v>329</v>
      </c>
      <c r="B59" s="2" t="s">
        <v>337</v>
      </c>
      <c r="C59" s="1" t="s">
        <v>338</v>
      </c>
      <c r="D59" s="3" t="s">
        <v>20</v>
      </c>
      <c r="E59" s="3" t="s">
        <v>21</v>
      </c>
      <c r="F59" s="4" t="s">
        <v>22</v>
      </c>
      <c r="G59" s="4" t="s">
        <v>23</v>
      </c>
      <c r="H59" s="4" t="s">
        <v>24</v>
      </c>
      <c r="I59" s="4" t="s">
        <v>25</v>
      </c>
      <c r="J59" s="5" t="s">
        <v>25</v>
      </c>
      <c r="K59" s="5" t="s">
        <v>339</v>
      </c>
      <c r="L59" s="5" t="s">
        <v>340</v>
      </c>
      <c r="M59" s="5" t="s">
        <v>341</v>
      </c>
      <c r="N59" s="5" t="s">
        <v>342</v>
      </c>
      <c r="O59" s="5" t="s">
        <v>343</v>
      </c>
      <c r="P59" s="4" t="str">
        <f t="shared" si="0"/>
        <v>Outstanding</v>
      </c>
      <c r="Q59" s="13" t="s">
        <v>25</v>
      </c>
    </row>
    <row r="60" spans="1:17" ht="60" customHeight="1" x14ac:dyDescent="0.35">
      <c r="A60" s="11" t="s">
        <v>329</v>
      </c>
      <c r="B60" s="2" t="s">
        <v>344</v>
      </c>
      <c r="C60" s="1" t="s">
        <v>345</v>
      </c>
      <c r="D60" s="3" t="s">
        <v>20</v>
      </c>
      <c r="E60" s="3" t="s">
        <v>21</v>
      </c>
      <c r="F60" s="4" t="s">
        <v>22</v>
      </c>
      <c r="G60" s="4" t="s">
        <v>23</v>
      </c>
      <c r="H60" s="4" t="s">
        <v>24</v>
      </c>
      <c r="I60" s="4" t="s">
        <v>25</v>
      </c>
      <c r="J60" s="5" t="s">
        <v>25</v>
      </c>
      <c r="K60" s="5" t="s">
        <v>346</v>
      </c>
      <c r="L60" s="5" t="s">
        <v>347</v>
      </c>
      <c r="M60" s="5" t="s">
        <v>348</v>
      </c>
      <c r="N60" s="5" t="s">
        <v>349</v>
      </c>
      <c r="O60" s="5" t="s">
        <v>350</v>
      </c>
      <c r="P60" s="4" t="str">
        <f t="shared" si="0"/>
        <v>Outstanding</v>
      </c>
      <c r="Q60" s="13" t="s">
        <v>25</v>
      </c>
    </row>
    <row r="61" spans="1:17" ht="60" customHeight="1" x14ac:dyDescent="0.35">
      <c r="A61" s="11" t="s">
        <v>329</v>
      </c>
      <c r="B61" s="2" t="s">
        <v>351</v>
      </c>
      <c r="C61" s="1" t="s">
        <v>352</v>
      </c>
      <c r="D61" s="3" t="s">
        <v>20</v>
      </c>
      <c r="E61" s="3" t="s">
        <v>21</v>
      </c>
      <c r="F61" s="4" t="s">
        <v>22</v>
      </c>
      <c r="G61" s="4" t="s">
        <v>23</v>
      </c>
      <c r="H61" s="4" t="s">
        <v>24</v>
      </c>
      <c r="I61" s="4" t="s">
        <v>25</v>
      </c>
      <c r="J61" s="5" t="s">
        <v>25</v>
      </c>
      <c r="K61" s="5" t="s">
        <v>353</v>
      </c>
      <c r="L61" s="5" t="s">
        <v>354</v>
      </c>
      <c r="M61" s="5" t="s">
        <v>355</v>
      </c>
      <c r="N61" s="5" t="s">
        <v>356</v>
      </c>
      <c r="O61" s="5" t="s">
        <v>357</v>
      </c>
      <c r="P61" s="4" t="str">
        <f t="shared" si="0"/>
        <v>Outstanding</v>
      </c>
      <c r="Q61" s="13" t="s">
        <v>25</v>
      </c>
    </row>
    <row r="62" spans="1:17" ht="60" customHeight="1" x14ac:dyDescent="0.35">
      <c r="A62" s="11" t="s">
        <v>329</v>
      </c>
      <c r="B62" s="2" t="s">
        <v>358</v>
      </c>
      <c r="C62" s="1" t="s">
        <v>359</v>
      </c>
      <c r="D62" s="3" t="s">
        <v>20</v>
      </c>
      <c r="E62" s="3" t="s">
        <v>21</v>
      </c>
      <c r="F62" s="4" t="s">
        <v>22</v>
      </c>
      <c r="G62" s="4" t="s">
        <v>23</v>
      </c>
      <c r="H62" s="4" t="s">
        <v>24</v>
      </c>
      <c r="I62" s="4" t="s">
        <v>25</v>
      </c>
      <c r="J62" s="5" t="s">
        <v>25</v>
      </c>
      <c r="K62" s="5" t="s">
        <v>360</v>
      </c>
      <c r="L62" s="5" t="s">
        <v>361</v>
      </c>
      <c r="M62" s="5" t="s">
        <v>355</v>
      </c>
      <c r="N62" s="5" t="s">
        <v>362</v>
      </c>
      <c r="O62" s="5" t="s">
        <v>363</v>
      </c>
      <c r="P62" s="4" t="str">
        <f t="shared" si="0"/>
        <v>Outstanding</v>
      </c>
      <c r="Q62" s="13" t="s">
        <v>25</v>
      </c>
    </row>
    <row r="63" spans="1:17" ht="60" customHeight="1" x14ac:dyDescent="0.35">
      <c r="A63" s="11" t="s">
        <v>329</v>
      </c>
      <c r="B63" s="2" t="s">
        <v>364</v>
      </c>
      <c r="C63" s="1" t="s">
        <v>365</v>
      </c>
      <c r="D63" s="3" t="s">
        <v>20</v>
      </c>
      <c r="E63" s="3" t="s">
        <v>21</v>
      </c>
      <c r="F63" s="4" t="s">
        <v>22</v>
      </c>
      <c r="G63" s="4" t="s">
        <v>23</v>
      </c>
      <c r="H63" s="4" t="s">
        <v>24</v>
      </c>
      <c r="I63" s="4" t="s">
        <v>25</v>
      </c>
      <c r="J63" s="5" t="s">
        <v>25</v>
      </c>
      <c r="K63" s="5" t="s">
        <v>366</v>
      </c>
      <c r="L63" s="5" t="s">
        <v>367</v>
      </c>
      <c r="M63" s="5" t="s">
        <v>368</v>
      </c>
      <c r="N63" s="5" t="s">
        <v>369</v>
      </c>
      <c r="O63" s="5" t="s">
        <v>370</v>
      </c>
      <c r="P63" s="4" t="str">
        <f t="shared" si="0"/>
        <v>Outstanding</v>
      </c>
      <c r="Q63" s="13" t="s">
        <v>25</v>
      </c>
    </row>
    <row r="64" spans="1:17" ht="60" hidden="1" customHeight="1" x14ac:dyDescent="0.35">
      <c r="A64" s="11" t="s">
        <v>371</v>
      </c>
      <c r="B64" s="2" t="s">
        <v>372</v>
      </c>
      <c r="C64" s="1" t="s">
        <v>373</v>
      </c>
      <c r="D64" s="3" t="s">
        <v>20</v>
      </c>
      <c r="E64" s="3" t="s">
        <v>230</v>
      </c>
      <c r="F64" s="4" t="s">
        <v>22</v>
      </c>
      <c r="G64" s="4" t="s">
        <v>23</v>
      </c>
      <c r="H64" s="4" t="s">
        <v>24</v>
      </c>
      <c r="I64" s="4" t="s">
        <v>25</v>
      </c>
      <c r="J64" s="5" t="s">
        <v>25</v>
      </c>
      <c r="K64" s="5" t="s">
        <v>374</v>
      </c>
      <c r="L64" s="5" t="s">
        <v>375</v>
      </c>
      <c r="M64" s="5" t="s">
        <v>376</v>
      </c>
      <c r="N64" s="5" t="s">
        <v>377</v>
      </c>
      <c r="O64" s="5" t="s">
        <v>378</v>
      </c>
      <c r="P64" s="4" t="str">
        <f t="shared" si="0"/>
        <v>Outstanding</v>
      </c>
      <c r="Q64" s="13" t="s">
        <v>25</v>
      </c>
    </row>
    <row r="65" spans="1:17" ht="60" customHeight="1" x14ac:dyDescent="0.35">
      <c r="A65" s="11" t="s">
        <v>371</v>
      </c>
      <c r="B65" s="2" t="s">
        <v>379</v>
      </c>
      <c r="C65" s="1" t="s">
        <v>380</v>
      </c>
      <c r="D65" s="3" t="s">
        <v>20</v>
      </c>
      <c r="E65" s="3" t="s">
        <v>21</v>
      </c>
      <c r="F65" s="4" t="s">
        <v>22</v>
      </c>
      <c r="G65" s="4" t="s">
        <v>23</v>
      </c>
      <c r="H65" s="4" t="s">
        <v>24</v>
      </c>
      <c r="I65" s="4" t="s">
        <v>25</v>
      </c>
      <c r="J65" s="5" t="s">
        <v>25</v>
      </c>
      <c r="K65" s="5" t="s">
        <v>381</v>
      </c>
      <c r="L65" s="5" t="s">
        <v>382</v>
      </c>
      <c r="M65" s="5" t="s">
        <v>383</v>
      </c>
      <c r="N65" s="5" t="s">
        <v>384</v>
      </c>
      <c r="O65" s="5" t="s">
        <v>385</v>
      </c>
      <c r="P65" s="4" t="str">
        <f t="shared" si="0"/>
        <v>Outstanding</v>
      </c>
      <c r="Q65" s="13" t="s">
        <v>25</v>
      </c>
    </row>
    <row r="66" spans="1:17" ht="60" customHeight="1" x14ac:dyDescent="0.35">
      <c r="A66" s="11" t="s">
        <v>371</v>
      </c>
      <c r="B66" s="2" t="s">
        <v>386</v>
      </c>
      <c r="C66" s="1" t="s">
        <v>387</v>
      </c>
      <c r="D66" s="3" t="s">
        <v>20</v>
      </c>
      <c r="E66" s="3" t="s">
        <v>21</v>
      </c>
      <c r="F66" s="4" t="s">
        <v>22</v>
      </c>
      <c r="G66" s="4" t="s">
        <v>23</v>
      </c>
      <c r="H66" s="4" t="s">
        <v>24</v>
      </c>
      <c r="I66" s="4" t="s">
        <v>25</v>
      </c>
      <c r="J66" s="5" t="s">
        <v>25</v>
      </c>
      <c r="K66" s="5" t="s">
        <v>388</v>
      </c>
      <c r="L66" s="5" t="s">
        <v>389</v>
      </c>
      <c r="M66" s="5" t="s">
        <v>390</v>
      </c>
      <c r="N66" s="5" t="s">
        <v>391</v>
      </c>
      <c r="O66" s="5" t="s">
        <v>392</v>
      </c>
      <c r="P66" s="4" t="str">
        <f t="shared" si="0"/>
        <v>Outstanding</v>
      </c>
      <c r="Q66" s="13" t="s">
        <v>25</v>
      </c>
    </row>
    <row r="67" spans="1:17" ht="60" customHeight="1" x14ac:dyDescent="0.35">
      <c r="A67" s="11" t="s">
        <v>371</v>
      </c>
      <c r="B67" s="2" t="s">
        <v>393</v>
      </c>
      <c r="C67" s="1" t="s">
        <v>394</v>
      </c>
      <c r="D67" s="3" t="s">
        <v>20</v>
      </c>
      <c r="E67" s="3" t="s">
        <v>21</v>
      </c>
      <c r="F67" s="4" t="s">
        <v>22</v>
      </c>
      <c r="G67" s="4" t="s">
        <v>23</v>
      </c>
      <c r="H67" s="4" t="s">
        <v>24</v>
      </c>
      <c r="I67" s="4" t="s">
        <v>25</v>
      </c>
      <c r="J67" s="5" t="s">
        <v>25</v>
      </c>
      <c r="K67" s="5" t="s">
        <v>395</v>
      </c>
      <c r="L67" s="5" t="s">
        <v>396</v>
      </c>
      <c r="M67" s="5" t="s">
        <v>397</v>
      </c>
      <c r="N67" s="5" t="s">
        <v>398</v>
      </c>
      <c r="O67" s="5" t="s">
        <v>399</v>
      </c>
      <c r="P67" s="4" t="str">
        <f t="shared" si="0"/>
        <v>Outstanding</v>
      </c>
      <c r="Q67" s="13" t="s">
        <v>25</v>
      </c>
    </row>
    <row r="68" spans="1:17" ht="60" customHeight="1" x14ac:dyDescent="0.35">
      <c r="A68" s="11" t="s">
        <v>371</v>
      </c>
      <c r="B68" s="2" t="s">
        <v>400</v>
      </c>
      <c r="C68" s="1" t="s">
        <v>401</v>
      </c>
      <c r="D68" s="3" t="s">
        <v>20</v>
      </c>
      <c r="E68" s="3" t="s">
        <v>21</v>
      </c>
      <c r="F68" s="4" t="s">
        <v>22</v>
      </c>
      <c r="G68" s="4" t="s">
        <v>23</v>
      </c>
      <c r="H68" s="4" t="s">
        <v>24</v>
      </c>
      <c r="I68" s="4" t="s">
        <v>25</v>
      </c>
      <c r="J68" s="5" t="s">
        <v>25</v>
      </c>
      <c r="K68" s="5" t="s">
        <v>402</v>
      </c>
      <c r="L68" s="5" t="s">
        <v>403</v>
      </c>
      <c r="M68" s="5" t="s">
        <v>404</v>
      </c>
      <c r="N68" s="5" t="s">
        <v>405</v>
      </c>
      <c r="O68" s="5" t="s">
        <v>399</v>
      </c>
      <c r="P68" s="4" t="str">
        <f t="shared" si="0"/>
        <v>Outstanding</v>
      </c>
      <c r="Q68" s="13" t="s">
        <v>25</v>
      </c>
    </row>
    <row r="69" spans="1:17" ht="60" hidden="1" customHeight="1" x14ac:dyDescent="0.35">
      <c r="A69" s="11" t="s">
        <v>371</v>
      </c>
      <c r="B69" s="2" t="s">
        <v>406</v>
      </c>
      <c r="C69" s="1" t="s">
        <v>407</v>
      </c>
      <c r="D69" s="3" t="s">
        <v>20</v>
      </c>
      <c r="E69" s="3" t="s">
        <v>230</v>
      </c>
      <c r="F69" s="4" t="s">
        <v>22</v>
      </c>
      <c r="G69" s="4" t="s">
        <v>23</v>
      </c>
      <c r="H69" s="4" t="s">
        <v>24</v>
      </c>
      <c r="I69" s="4" t="s">
        <v>25</v>
      </c>
      <c r="J69" s="5" t="s">
        <v>25</v>
      </c>
      <c r="K69" s="5" t="s">
        <v>408</v>
      </c>
      <c r="L69" s="5" t="s">
        <v>409</v>
      </c>
      <c r="M69" s="5" t="s">
        <v>410</v>
      </c>
      <c r="N69" s="5" t="s">
        <v>411</v>
      </c>
      <c r="O69" s="5" t="s">
        <v>412</v>
      </c>
      <c r="P69" s="4" t="str">
        <f t="shared" si="0"/>
        <v>Outstanding</v>
      </c>
      <c r="Q69" s="13" t="s">
        <v>25</v>
      </c>
    </row>
    <row r="70" spans="1:17" ht="60" customHeight="1" x14ac:dyDescent="0.35">
      <c r="A70" s="11" t="s">
        <v>371</v>
      </c>
      <c r="B70" s="2" t="s">
        <v>413</v>
      </c>
      <c r="C70" s="1" t="s">
        <v>414</v>
      </c>
      <c r="D70" s="3" t="s">
        <v>20</v>
      </c>
      <c r="E70" s="3" t="s">
        <v>21</v>
      </c>
      <c r="F70" s="4" t="s">
        <v>22</v>
      </c>
      <c r="G70" s="4" t="s">
        <v>23</v>
      </c>
      <c r="H70" s="4" t="s">
        <v>24</v>
      </c>
      <c r="I70" s="4" t="s">
        <v>25</v>
      </c>
      <c r="J70" s="5" t="s">
        <v>25</v>
      </c>
      <c r="K70" s="5" t="s">
        <v>415</v>
      </c>
      <c r="L70" s="5" t="s">
        <v>416</v>
      </c>
      <c r="M70" s="5" t="s">
        <v>417</v>
      </c>
      <c r="N70" s="5" t="s">
        <v>418</v>
      </c>
      <c r="O70" s="5" t="s">
        <v>419</v>
      </c>
      <c r="P70" s="4" t="str">
        <f t="shared" si="0"/>
        <v>Outstanding</v>
      </c>
      <c r="Q70" s="13" t="s">
        <v>25</v>
      </c>
    </row>
    <row r="71" spans="1:17" ht="60" customHeight="1" x14ac:dyDescent="0.35">
      <c r="A71" s="11" t="s">
        <v>371</v>
      </c>
      <c r="B71" s="2" t="s">
        <v>420</v>
      </c>
      <c r="C71" s="1" t="s">
        <v>421</v>
      </c>
      <c r="D71" s="3" t="s">
        <v>20</v>
      </c>
      <c r="E71" s="3" t="s">
        <v>21</v>
      </c>
      <c r="F71" s="4" t="s">
        <v>22</v>
      </c>
      <c r="G71" s="4" t="s">
        <v>23</v>
      </c>
      <c r="H71" s="4" t="s">
        <v>24</v>
      </c>
      <c r="I71" s="4" t="s">
        <v>25</v>
      </c>
      <c r="J71" s="5" t="s">
        <v>25</v>
      </c>
      <c r="K71" s="5" t="s">
        <v>422</v>
      </c>
      <c r="L71" s="5" t="s">
        <v>423</v>
      </c>
      <c r="M71" s="5" t="s">
        <v>424</v>
      </c>
      <c r="N71" s="5" t="s">
        <v>425</v>
      </c>
      <c r="O71" s="5" t="s">
        <v>426</v>
      </c>
      <c r="P71" s="4" t="str">
        <f t="shared" si="0"/>
        <v>Outstanding</v>
      </c>
      <c r="Q71" s="13" t="s">
        <v>25</v>
      </c>
    </row>
    <row r="72" spans="1:17" ht="60" customHeight="1" x14ac:dyDescent="0.35">
      <c r="A72" s="11" t="s">
        <v>427</v>
      </c>
      <c r="B72" s="2" t="s">
        <v>428</v>
      </c>
      <c r="C72" s="1" t="s">
        <v>429</v>
      </c>
      <c r="D72" s="3" t="s">
        <v>20</v>
      </c>
      <c r="E72" s="3" t="s">
        <v>21</v>
      </c>
      <c r="F72" s="4" t="s">
        <v>22</v>
      </c>
      <c r="G72" s="4" t="s">
        <v>23</v>
      </c>
      <c r="H72" s="4" t="s">
        <v>24</v>
      </c>
      <c r="I72" s="4" t="s">
        <v>25</v>
      </c>
      <c r="J72" s="5" t="s">
        <v>25</v>
      </c>
      <c r="K72" s="5" t="s">
        <v>430</v>
      </c>
      <c r="L72" s="5" t="s">
        <v>431</v>
      </c>
      <c r="M72" s="5" t="s">
        <v>432</v>
      </c>
      <c r="N72" s="5" t="s">
        <v>433</v>
      </c>
      <c r="O72" s="5" t="s">
        <v>434</v>
      </c>
      <c r="P72" s="4" t="str">
        <f t="shared" si="0"/>
        <v>Outstanding</v>
      </c>
      <c r="Q72" s="13" t="s">
        <v>25</v>
      </c>
    </row>
    <row r="73" spans="1:17" ht="60" customHeight="1" x14ac:dyDescent="0.35">
      <c r="A73" s="11" t="s">
        <v>427</v>
      </c>
      <c r="B73" s="2" t="s">
        <v>435</v>
      </c>
      <c r="C73" s="1" t="s">
        <v>436</v>
      </c>
      <c r="D73" s="3" t="s">
        <v>20</v>
      </c>
      <c r="E73" s="3" t="s">
        <v>21</v>
      </c>
      <c r="F73" s="4" t="s">
        <v>22</v>
      </c>
      <c r="G73" s="4" t="s">
        <v>23</v>
      </c>
      <c r="H73" s="4" t="s">
        <v>24</v>
      </c>
      <c r="I73" s="4" t="s">
        <v>25</v>
      </c>
      <c r="J73" s="5" t="s">
        <v>25</v>
      </c>
      <c r="K73" s="5" t="s">
        <v>437</v>
      </c>
      <c r="L73" s="5" t="s">
        <v>438</v>
      </c>
      <c r="M73" s="5" t="s">
        <v>439</v>
      </c>
      <c r="N73" s="5" t="s">
        <v>440</v>
      </c>
      <c r="O73" s="5" t="s">
        <v>441</v>
      </c>
      <c r="P73" s="4" t="str">
        <f t="shared" si="0"/>
        <v>Outstanding</v>
      </c>
      <c r="Q73" s="13" t="s">
        <v>25</v>
      </c>
    </row>
    <row r="74" spans="1:17" ht="60" customHeight="1" x14ac:dyDescent="0.35">
      <c r="A74" s="11" t="s">
        <v>442</v>
      </c>
      <c r="B74" s="2" t="s">
        <v>443</v>
      </c>
      <c r="C74" s="1" t="s">
        <v>444</v>
      </c>
      <c r="D74" s="3" t="s">
        <v>20</v>
      </c>
      <c r="E74" s="3" t="s">
        <v>21</v>
      </c>
      <c r="F74" s="4" t="s">
        <v>22</v>
      </c>
      <c r="G74" s="4" t="s">
        <v>23</v>
      </c>
      <c r="H74" s="4" t="s">
        <v>24</v>
      </c>
      <c r="I74" s="4" t="s">
        <v>25</v>
      </c>
      <c r="J74" s="5" t="s">
        <v>25</v>
      </c>
      <c r="K74" s="5" t="s">
        <v>445</v>
      </c>
      <c r="L74" s="5" t="s">
        <v>446</v>
      </c>
      <c r="M74" s="5" t="s">
        <v>447</v>
      </c>
      <c r="N74" s="5" t="s">
        <v>448</v>
      </c>
      <c r="O74" s="5" t="s">
        <v>449</v>
      </c>
      <c r="P74" s="4" t="str">
        <f t="shared" si="0"/>
        <v>Outstanding</v>
      </c>
      <c r="Q74" s="13" t="s">
        <v>25</v>
      </c>
    </row>
    <row r="75" spans="1:17" ht="60" customHeight="1" x14ac:dyDescent="0.35">
      <c r="A75" s="11" t="s">
        <v>442</v>
      </c>
      <c r="B75" s="2" t="s">
        <v>450</v>
      </c>
      <c r="C75" s="1" t="s">
        <v>451</v>
      </c>
      <c r="D75" s="3" t="s">
        <v>20</v>
      </c>
      <c r="E75" s="3" t="s">
        <v>21</v>
      </c>
      <c r="F75" s="4" t="s">
        <v>22</v>
      </c>
      <c r="G75" s="4" t="s">
        <v>23</v>
      </c>
      <c r="H75" s="4" t="s">
        <v>24</v>
      </c>
      <c r="I75" s="4" t="s">
        <v>25</v>
      </c>
      <c r="J75" s="5" t="s">
        <v>25</v>
      </c>
      <c r="K75" s="5" t="s">
        <v>452</v>
      </c>
      <c r="L75" s="5" t="s">
        <v>453</v>
      </c>
      <c r="M75" s="5" t="s">
        <v>432</v>
      </c>
      <c r="N75" s="5" t="s">
        <v>454</v>
      </c>
      <c r="O75" s="5" t="s">
        <v>434</v>
      </c>
      <c r="P75" s="4" t="str">
        <f t="shared" si="0"/>
        <v>Outstanding</v>
      </c>
      <c r="Q75" s="13" t="s">
        <v>25</v>
      </c>
    </row>
    <row r="76" spans="1:17" ht="60" customHeight="1" x14ac:dyDescent="0.35">
      <c r="A76" s="11" t="s">
        <v>442</v>
      </c>
      <c r="B76" s="2" t="s">
        <v>455</v>
      </c>
      <c r="C76" s="1" t="s">
        <v>456</v>
      </c>
      <c r="D76" s="3" t="s">
        <v>20</v>
      </c>
      <c r="E76" s="3" t="s">
        <v>21</v>
      </c>
      <c r="F76" s="4" t="s">
        <v>22</v>
      </c>
      <c r="G76" s="4" t="s">
        <v>23</v>
      </c>
      <c r="H76" s="4" t="s">
        <v>24</v>
      </c>
      <c r="I76" s="4" t="s">
        <v>25</v>
      </c>
      <c r="J76" s="5" t="s">
        <v>25</v>
      </c>
      <c r="K76" s="5" t="s">
        <v>457</v>
      </c>
      <c r="L76" s="5" t="s">
        <v>458</v>
      </c>
      <c r="M76" s="5" t="s">
        <v>459</v>
      </c>
      <c r="N76" s="5" t="s">
        <v>460</v>
      </c>
      <c r="O76" s="5" t="s">
        <v>461</v>
      </c>
      <c r="P76" s="4" t="str">
        <f t="shared" si="0"/>
        <v>Outstanding</v>
      </c>
      <c r="Q76" s="13" t="s">
        <v>25</v>
      </c>
    </row>
    <row r="77" spans="1:17" ht="60" customHeight="1" x14ac:dyDescent="0.35">
      <c r="A77" s="11" t="s">
        <v>442</v>
      </c>
      <c r="B77" s="2" t="s">
        <v>462</v>
      </c>
      <c r="C77" s="1" t="s">
        <v>463</v>
      </c>
      <c r="D77" s="3" t="s">
        <v>20</v>
      </c>
      <c r="E77" s="3" t="s">
        <v>21</v>
      </c>
      <c r="F77" s="4" t="s">
        <v>22</v>
      </c>
      <c r="G77" s="4" t="s">
        <v>23</v>
      </c>
      <c r="H77" s="4" t="s">
        <v>24</v>
      </c>
      <c r="I77" s="4" t="s">
        <v>25</v>
      </c>
      <c r="J77" s="5" t="s">
        <v>25</v>
      </c>
      <c r="K77" s="5" t="s">
        <v>464</v>
      </c>
      <c r="L77" s="5" t="s">
        <v>465</v>
      </c>
      <c r="M77" s="5" t="s">
        <v>466</v>
      </c>
      <c r="N77" s="5" t="s">
        <v>467</v>
      </c>
      <c r="O77" s="5" t="s">
        <v>468</v>
      </c>
      <c r="P77" s="4" t="str">
        <f t="shared" si="0"/>
        <v>Outstanding</v>
      </c>
      <c r="Q77" s="13" t="s">
        <v>25</v>
      </c>
    </row>
    <row r="78" spans="1:17" ht="60" customHeight="1" x14ac:dyDescent="0.35">
      <c r="A78" s="11" t="s">
        <v>469</v>
      </c>
      <c r="B78" s="2" t="s">
        <v>470</v>
      </c>
      <c r="C78" s="1" t="s">
        <v>471</v>
      </c>
      <c r="D78" s="3" t="s">
        <v>20</v>
      </c>
      <c r="E78" s="3" t="s">
        <v>21</v>
      </c>
      <c r="F78" s="4" t="s">
        <v>22</v>
      </c>
      <c r="G78" s="4" t="s">
        <v>23</v>
      </c>
      <c r="H78" s="4" t="s">
        <v>24</v>
      </c>
      <c r="I78" s="4" t="s">
        <v>25</v>
      </c>
      <c r="J78" s="5" t="s">
        <v>25</v>
      </c>
      <c r="K78" s="5" t="s">
        <v>472</v>
      </c>
      <c r="L78" s="5" t="s">
        <v>473</v>
      </c>
      <c r="M78" s="5" t="s">
        <v>98</v>
      </c>
      <c r="N78" s="5" t="s">
        <v>29</v>
      </c>
      <c r="O78" s="5" t="s">
        <v>474</v>
      </c>
      <c r="P78" s="4" t="str">
        <f t="shared" si="0"/>
        <v>Outstanding</v>
      </c>
      <c r="Q78" s="13" t="s">
        <v>25</v>
      </c>
    </row>
    <row r="79" spans="1:17" ht="60" customHeight="1" x14ac:dyDescent="0.35">
      <c r="A79" s="11" t="s">
        <v>469</v>
      </c>
      <c r="B79" s="2" t="s">
        <v>475</v>
      </c>
      <c r="C79" s="1" t="s">
        <v>476</v>
      </c>
      <c r="D79" s="3" t="s">
        <v>20</v>
      </c>
      <c r="E79" s="3" t="s">
        <v>21</v>
      </c>
      <c r="F79" s="4" t="s">
        <v>22</v>
      </c>
      <c r="G79" s="4" t="s">
        <v>23</v>
      </c>
      <c r="H79" s="4" t="s">
        <v>24</v>
      </c>
      <c r="I79" s="4" t="s">
        <v>25</v>
      </c>
      <c r="J79" s="5" t="s">
        <v>25</v>
      </c>
      <c r="K79" s="5" t="s">
        <v>477</v>
      </c>
      <c r="L79" s="5" t="s">
        <v>478</v>
      </c>
      <c r="M79" s="5" t="s">
        <v>479</v>
      </c>
      <c r="N79" s="5" t="s">
        <v>480</v>
      </c>
      <c r="O79" s="5" t="s">
        <v>481</v>
      </c>
      <c r="P79" s="4" t="str">
        <f t="shared" si="0"/>
        <v>Outstanding</v>
      </c>
      <c r="Q79" s="13" t="s">
        <v>25</v>
      </c>
    </row>
    <row r="80" spans="1:17" ht="60" customHeight="1" x14ac:dyDescent="0.35">
      <c r="A80" s="11" t="s">
        <v>469</v>
      </c>
      <c r="B80" s="2" t="s">
        <v>482</v>
      </c>
      <c r="C80" s="1" t="s">
        <v>483</v>
      </c>
      <c r="D80" s="3" t="s">
        <v>20</v>
      </c>
      <c r="E80" s="3" t="s">
        <v>21</v>
      </c>
      <c r="F80" s="4" t="s">
        <v>22</v>
      </c>
      <c r="G80" s="4" t="s">
        <v>23</v>
      </c>
      <c r="H80" s="4" t="s">
        <v>24</v>
      </c>
      <c r="I80" s="4" t="s">
        <v>25</v>
      </c>
      <c r="J80" s="5" t="s">
        <v>25</v>
      </c>
      <c r="K80" s="5" t="s">
        <v>484</v>
      </c>
      <c r="L80" s="5" t="s">
        <v>485</v>
      </c>
      <c r="M80" s="5" t="s">
        <v>486</v>
      </c>
      <c r="N80" s="5" t="s">
        <v>487</v>
      </c>
      <c r="O80" s="5" t="s">
        <v>488</v>
      </c>
      <c r="P80" s="4" t="str">
        <f t="shared" si="0"/>
        <v>Outstanding</v>
      </c>
      <c r="Q80" s="13" t="s">
        <v>25</v>
      </c>
    </row>
    <row r="81" spans="1:17" ht="60" customHeight="1" x14ac:dyDescent="0.35">
      <c r="A81" s="11" t="s">
        <v>469</v>
      </c>
      <c r="B81" s="2" t="s">
        <v>489</v>
      </c>
      <c r="C81" s="1" t="s">
        <v>490</v>
      </c>
      <c r="D81" s="3" t="s">
        <v>20</v>
      </c>
      <c r="E81" s="3" t="s">
        <v>21</v>
      </c>
      <c r="F81" s="4" t="s">
        <v>22</v>
      </c>
      <c r="G81" s="4" t="s">
        <v>23</v>
      </c>
      <c r="H81" s="4" t="s">
        <v>24</v>
      </c>
      <c r="I81" s="4" t="s">
        <v>25</v>
      </c>
      <c r="J81" s="5" t="s">
        <v>25</v>
      </c>
      <c r="K81" s="5" t="s">
        <v>491</v>
      </c>
      <c r="L81" s="5" t="s">
        <v>492</v>
      </c>
      <c r="M81" s="5" t="s">
        <v>493</v>
      </c>
      <c r="N81" s="5" t="s">
        <v>494</v>
      </c>
      <c r="O81" s="5" t="s">
        <v>495</v>
      </c>
      <c r="P81" s="4" t="str">
        <f t="shared" si="0"/>
        <v>Outstanding</v>
      </c>
      <c r="Q81" s="13" t="s">
        <v>25</v>
      </c>
    </row>
    <row r="82" spans="1:17" ht="60" customHeight="1" x14ac:dyDescent="0.35">
      <c r="A82" s="11" t="s">
        <v>469</v>
      </c>
      <c r="B82" s="2" t="s">
        <v>496</v>
      </c>
      <c r="C82" s="1" t="s">
        <v>497</v>
      </c>
      <c r="D82" s="3" t="s">
        <v>20</v>
      </c>
      <c r="E82" s="3" t="s">
        <v>21</v>
      </c>
      <c r="F82" s="4" t="s">
        <v>22</v>
      </c>
      <c r="G82" s="4" t="s">
        <v>23</v>
      </c>
      <c r="H82" s="4" t="s">
        <v>24</v>
      </c>
      <c r="I82" s="4" t="s">
        <v>25</v>
      </c>
      <c r="J82" s="5" t="s">
        <v>25</v>
      </c>
      <c r="K82" s="5" t="s">
        <v>498</v>
      </c>
      <c r="L82" s="5" t="s">
        <v>499</v>
      </c>
      <c r="M82" s="5" t="s">
        <v>98</v>
      </c>
      <c r="N82" s="5" t="s">
        <v>500</v>
      </c>
      <c r="O82" s="5" t="s">
        <v>501</v>
      </c>
      <c r="P82" s="4" t="str">
        <f t="shared" si="0"/>
        <v>Outstanding</v>
      </c>
      <c r="Q82" s="13" t="s">
        <v>25</v>
      </c>
    </row>
    <row r="83" spans="1:17" ht="60" customHeight="1" x14ac:dyDescent="0.35">
      <c r="A83" s="11" t="s">
        <v>469</v>
      </c>
      <c r="B83" s="2" t="s">
        <v>502</v>
      </c>
      <c r="C83" s="1" t="s">
        <v>503</v>
      </c>
      <c r="D83" s="3" t="s">
        <v>20</v>
      </c>
      <c r="E83" s="3" t="s">
        <v>21</v>
      </c>
      <c r="F83" s="4" t="s">
        <v>22</v>
      </c>
      <c r="G83" s="4" t="s">
        <v>23</v>
      </c>
      <c r="H83" s="4" t="s">
        <v>24</v>
      </c>
      <c r="I83" s="4" t="s">
        <v>25</v>
      </c>
      <c r="J83" s="5" t="s">
        <v>25</v>
      </c>
      <c r="K83" s="5" t="s">
        <v>504</v>
      </c>
      <c r="L83" s="5" t="s">
        <v>505</v>
      </c>
      <c r="M83" s="5" t="s">
        <v>506</v>
      </c>
      <c r="N83" s="5" t="s">
        <v>507</v>
      </c>
      <c r="O83" s="5" t="s">
        <v>508</v>
      </c>
      <c r="P83" s="4" t="str">
        <f t="shared" si="0"/>
        <v>Outstanding</v>
      </c>
      <c r="Q83" s="13" t="s">
        <v>25</v>
      </c>
    </row>
    <row r="84" spans="1:17" ht="60" customHeight="1" x14ac:dyDescent="0.35">
      <c r="A84" s="11" t="s">
        <v>469</v>
      </c>
      <c r="B84" s="2" t="s">
        <v>509</v>
      </c>
      <c r="C84" s="1" t="s">
        <v>510</v>
      </c>
      <c r="D84" s="3" t="s">
        <v>20</v>
      </c>
      <c r="E84" s="3" t="s">
        <v>21</v>
      </c>
      <c r="F84" s="4" t="s">
        <v>22</v>
      </c>
      <c r="G84" s="4" t="s">
        <v>23</v>
      </c>
      <c r="H84" s="4" t="s">
        <v>24</v>
      </c>
      <c r="I84" s="4" t="s">
        <v>25</v>
      </c>
      <c r="J84" s="5" t="s">
        <v>25</v>
      </c>
      <c r="K84" s="5" t="s">
        <v>511</v>
      </c>
      <c r="L84" s="5" t="s">
        <v>512</v>
      </c>
      <c r="M84" s="5" t="s">
        <v>513</v>
      </c>
      <c r="N84" s="5" t="s">
        <v>514</v>
      </c>
      <c r="O84" s="5" t="s">
        <v>515</v>
      </c>
      <c r="P84" s="4" t="str">
        <f t="shared" si="0"/>
        <v>Outstanding</v>
      </c>
      <c r="Q84" s="13" t="s">
        <v>25</v>
      </c>
    </row>
    <row r="85" spans="1:17" ht="60" customHeight="1" x14ac:dyDescent="0.35">
      <c r="A85" s="11" t="s">
        <v>469</v>
      </c>
      <c r="B85" s="2" t="s">
        <v>516</v>
      </c>
      <c r="C85" s="1" t="s">
        <v>517</v>
      </c>
      <c r="D85" s="3" t="s">
        <v>20</v>
      </c>
      <c r="E85" s="3" t="s">
        <v>21</v>
      </c>
      <c r="F85" s="4" t="s">
        <v>22</v>
      </c>
      <c r="G85" s="4" t="s">
        <v>23</v>
      </c>
      <c r="H85" s="4" t="s">
        <v>24</v>
      </c>
      <c r="I85" s="4" t="s">
        <v>25</v>
      </c>
      <c r="J85" s="5" t="s">
        <v>25</v>
      </c>
      <c r="K85" s="5" t="s">
        <v>518</v>
      </c>
      <c r="L85" s="5" t="s">
        <v>519</v>
      </c>
      <c r="M85" s="5" t="s">
        <v>513</v>
      </c>
      <c r="N85" s="5" t="s">
        <v>520</v>
      </c>
      <c r="O85" s="5" t="s">
        <v>521</v>
      </c>
      <c r="P85" s="4" t="str">
        <f t="shared" si="0"/>
        <v>Outstanding</v>
      </c>
      <c r="Q85" s="13" t="s">
        <v>25</v>
      </c>
    </row>
    <row r="86" spans="1:17" ht="60" customHeight="1" x14ac:dyDescent="0.35">
      <c r="A86" s="11" t="s">
        <v>469</v>
      </c>
      <c r="B86" s="2" t="s">
        <v>522</v>
      </c>
      <c r="C86" s="1" t="s">
        <v>523</v>
      </c>
      <c r="D86" s="3" t="s">
        <v>20</v>
      </c>
      <c r="E86" s="3" t="s">
        <v>21</v>
      </c>
      <c r="F86" s="4" t="s">
        <v>22</v>
      </c>
      <c r="G86" s="4" t="s">
        <v>23</v>
      </c>
      <c r="H86" s="4" t="s">
        <v>24</v>
      </c>
      <c r="I86" s="4" t="s">
        <v>25</v>
      </c>
      <c r="J86" s="5" t="s">
        <v>25</v>
      </c>
      <c r="K86" s="5" t="s">
        <v>524</v>
      </c>
      <c r="L86" s="5" t="s">
        <v>525</v>
      </c>
      <c r="M86" s="5" t="s">
        <v>526</v>
      </c>
      <c r="N86" s="5" t="s">
        <v>527</v>
      </c>
      <c r="O86" s="5" t="s">
        <v>528</v>
      </c>
      <c r="P86" s="4" t="str">
        <f t="shared" si="0"/>
        <v>Outstanding</v>
      </c>
      <c r="Q86" s="13" t="s">
        <v>25</v>
      </c>
    </row>
    <row r="87" spans="1:17" ht="60" customHeight="1" x14ac:dyDescent="0.35">
      <c r="A87" s="11" t="s">
        <v>469</v>
      </c>
      <c r="B87" s="2" t="s">
        <v>529</v>
      </c>
      <c r="C87" s="1" t="s">
        <v>530</v>
      </c>
      <c r="D87" s="3" t="s">
        <v>20</v>
      </c>
      <c r="E87" s="3" t="s">
        <v>21</v>
      </c>
      <c r="F87" s="4" t="s">
        <v>22</v>
      </c>
      <c r="G87" s="4" t="s">
        <v>23</v>
      </c>
      <c r="H87" s="4" t="s">
        <v>24</v>
      </c>
      <c r="I87" s="4" t="s">
        <v>25</v>
      </c>
      <c r="J87" s="5" t="s">
        <v>25</v>
      </c>
      <c r="K87" s="5" t="s">
        <v>531</v>
      </c>
      <c r="L87" s="5" t="s">
        <v>532</v>
      </c>
      <c r="M87" s="5" t="s">
        <v>98</v>
      </c>
      <c r="N87" s="5" t="s">
        <v>533</v>
      </c>
      <c r="O87" s="5" t="s">
        <v>534</v>
      </c>
      <c r="P87" s="4" t="str">
        <f t="shared" si="0"/>
        <v>Outstanding</v>
      </c>
      <c r="Q87" s="13" t="s">
        <v>25</v>
      </c>
    </row>
    <row r="88" spans="1:17" ht="60" customHeight="1" x14ac:dyDescent="0.35">
      <c r="A88" s="11" t="s">
        <v>469</v>
      </c>
      <c r="B88" s="2" t="s">
        <v>535</v>
      </c>
      <c r="C88" s="1" t="s">
        <v>536</v>
      </c>
      <c r="D88" s="3" t="s">
        <v>20</v>
      </c>
      <c r="E88" s="3" t="s">
        <v>21</v>
      </c>
      <c r="F88" s="4" t="s">
        <v>22</v>
      </c>
      <c r="G88" s="4" t="s">
        <v>23</v>
      </c>
      <c r="H88" s="4" t="s">
        <v>24</v>
      </c>
      <c r="I88" s="4" t="s">
        <v>25</v>
      </c>
      <c r="J88" s="5" t="s">
        <v>25</v>
      </c>
      <c r="K88" s="5" t="s">
        <v>537</v>
      </c>
      <c r="L88" s="5" t="s">
        <v>538</v>
      </c>
      <c r="M88" s="5" t="s">
        <v>98</v>
      </c>
      <c r="N88" s="5" t="s">
        <v>539</v>
      </c>
      <c r="O88" s="5" t="s">
        <v>540</v>
      </c>
      <c r="P88" s="4" t="str">
        <f t="shared" si="0"/>
        <v>Outstanding</v>
      </c>
      <c r="Q88" s="13" t="s">
        <v>25</v>
      </c>
    </row>
    <row r="89" spans="1:17" ht="60" customHeight="1" x14ac:dyDescent="0.35">
      <c r="A89" s="11" t="s">
        <v>469</v>
      </c>
      <c r="B89" s="2" t="s">
        <v>541</v>
      </c>
      <c r="C89" s="1" t="s">
        <v>542</v>
      </c>
      <c r="D89" s="3" t="s">
        <v>20</v>
      </c>
      <c r="E89" s="3" t="s">
        <v>21</v>
      </c>
      <c r="F89" s="4" t="s">
        <v>22</v>
      </c>
      <c r="G89" s="4" t="s">
        <v>23</v>
      </c>
      <c r="H89" s="4" t="s">
        <v>24</v>
      </c>
      <c r="I89" s="4" t="s">
        <v>25</v>
      </c>
      <c r="J89" s="5" t="s">
        <v>25</v>
      </c>
      <c r="K89" s="5" t="s">
        <v>543</v>
      </c>
      <c r="L89" s="5" t="s">
        <v>544</v>
      </c>
      <c r="M89" s="5" t="s">
        <v>545</v>
      </c>
      <c r="N89" s="5" t="s">
        <v>546</v>
      </c>
      <c r="O89" s="5" t="s">
        <v>547</v>
      </c>
      <c r="P89" s="4" t="str">
        <f t="shared" si="0"/>
        <v>Outstanding</v>
      </c>
      <c r="Q89" s="13" t="s">
        <v>25</v>
      </c>
    </row>
    <row r="90" spans="1:17" ht="60" customHeight="1" x14ac:dyDescent="0.35">
      <c r="A90" s="11" t="s">
        <v>548</v>
      </c>
      <c r="B90" s="2" t="s">
        <v>549</v>
      </c>
      <c r="C90" s="1" t="s">
        <v>550</v>
      </c>
      <c r="D90" s="3" t="s">
        <v>20</v>
      </c>
      <c r="E90" s="3" t="s">
        <v>21</v>
      </c>
      <c r="F90" s="4" t="s">
        <v>22</v>
      </c>
      <c r="G90" s="4" t="s">
        <v>23</v>
      </c>
      <c r="H90" s="4" t="s">
        <v>24</v>
      </c>
      <c r="I90" s="4" t="s">
        <v>25</v>
      </c>
      <c r="J90" s="5" t="s">
        <v>25</v>
      </c>
      <c r="K90" s="5" t="s">
        <v>551</v>
      </c>
      <c r="L90" s="5" t="s">
        <v>552</v>
      </c>
      <c r="M90" s="5" t="s">
        <v>553</v>
      </c>
      <c r="N90" s="5" t="s">
        <v>554</v>
      </c>
      <c r="O90" s="5" t="s">
        <v>555</v>
      </c>
      <c r="P90" s="4" t="str">
        <f t="shared" si="0"/>
        <v>Outstanding</v>
      </c>
      <c r="Q90" s="13" t="s">
        <v>25</v>
      </c>
    </row>
    <row r="91" spans="1:17" ht="60" customHeight="1" x14ac:dyDescent="0.35">
      <c r="A91" s="11" t="s">
        <v>548</v>
      </c>
      <c r="B91" s="2" t="s">
        <v>556</v>
      </c>
      <c r="C91" s="1" t="s">
        <v>557</v>
      </c>
      <c r="D91" s="3" t="s">
        <v>20</v>
      </c>
      <c r="E91" s="3" t="s">
        <v>21</v>
      </c>
      <c r="F91" s="4" t="s">
        <v>22</v>
      </c>
      <c r="G91" s="4" t="s">
        <v>23</v>
      </c>
      <c r="H91" s="4" t="s">
        <v>24</v>
      </c>
      <c r="I91" s="4" t="s">
        <v>25</v>
      </c>
      <c r="J91" s="5" t="s">
        <v>25</v>
      </c>
      <c r="K91" s="5" t="s">
        <v>558</v>
      </c>
      <c r="L91" s="5" t="s">
        <v>559</v>
      </c>
      <c r="M91" s="5" t="s">
        <v>560</v>
      </c>
      <c r="N91" s="5" t="s">
        <v>561</v>
      </c>
      <c r="O91" s="5" t="s">
        <v>562</v>
      </c>
      <c r="P91" s="4" t="str">
        <f t="shared" si="0"/>
        <v>Outstanding</v>
      </c>
      <c r="Q91" s="13" t="s">
        <v>25</v>
      </c>
    </row>
    <row r="92" spans="1:17" ht="60" customHeight="1" x14ac:dyDescent="0.35">
      <c r="A92" s="11" t="s">
        <v>548</v>
      </c>
      <c r="B92" s="2" t="s">
        <v>563</v>
      </c>
      <c r="C92" s="1" t="s">
        <v>564</v>
      </c>
      <c r="D92" s="3" t="s">
        <v>20</v>
      </c>
      <c r="E92" s="3" t="s">
        <v>21</v>
      </c>
      <c r="F92" s="4" t="s">
        <v>22</v>
      </c>
      <c r="G92" s="4" t="s">
        <v>23</v>
      </c>
      <c r="H92" s="4" t="s">
        <v>24</v>
      </c>
      <c r="I92" s="4" t="s">
        <v>25</v>
      </c>
      <c r="J92" s="5" t="s">
        <v>25</v>
      </c>
      <c r="K92" s="5" t="s">
        <v>565</v>
      </c>
      <c r="L92" s="5" t="s">
        <v>566</v>
      </c>
      <c r="M92" s="5" t="s">
        <v>545</v>
      </c>
      <c r="N92" s="5" t="s">
        <v>567</v>
      </c>
      <c r="O92" s="5" t="s">
        <v>568</v>
      </c>
      <c r="P92" s="4" t="str">
        <f t="shared" si="0"/>
        <v>Outstanding</v>
      </c>
      <c r="Q92" s="13" t="s">
        <v>25</v>
      </c>
    </row>
    <row r="93" spans="1:17" ht="60" customHeight="1" x14ac:dyDescent="0.35">
      <c r="A93" s="11" t="s">
        <v>548</v>
      </c>
      <c r="B93" s="2" t="s">
        <v>569</v>
      </c>
      <c r="C93" s="1" t="s">
        <v>570</v>
      </c>
      <c r="D93" s="3" t="s">
        <v>20</v>
      </c>
      <c r="E93" s="3" t="s">
        <v>21</v>
      </c>
      <c r="F93" s="4" t="s">
        <v>22</v>
      </c>
      <c r="G93" s="4" t="s">
        <v>23</v>
      </c>
      <c r="H93" s="4" t="s">
        <v>24</v>
      </c>
      <c r="I93" s="4" t="s">
        <v>25</v>
      </c>
      <c r="J93" s="5" t="s">
        <v>25</v>
      </c>
      <c r="K93" s="5" t="s">
        <v>571</v>
      </c>
      <c r="L93" s="5" t="s">
        <v>572</v>
      </c>
      <c r="M93" s="5" t="s">
        <v>573</v>
      </c>
      <c r="N93" s="5" t="s">
        <v>574</v>
      </c>
      <c r="O93" s="5" t="s">
        <v>575</v>
      </c>
      <c r="P93" s="4" t="str">
        <f t="shared" si="0"/>
        <v>Outstanding</v>
      </c>
      <c r="Q93" s="13" t="s">
        <v>25</v>
      </c>
    </row>
    <row r="94" spans="1:17" ht="60" customHeight="1" x14ac:dyDescent="0.35">
      <c r="A94" s="11" t="s">
        <v>548</v>
      </c>
      <c r="B94" s="2" t="s">
        <v>576</v>
      </c>
      <c r="C94" s="1" t="s">
        <v>577</v>
      </c>
      <c r="D94" s="3" t="s">
        <v>83</v>
      </c>
      <c r="E94" s="3" t="s">
        <v>21</v>
      </c>
      <c r="F94" s="4" t="s">
        <v>22</v>
      </c>
      <c r="G94" s="4" t="s">
        <v>23</v>
      </c>
      <c r="H94" s="4" t="s">
        <v>24</v>
      </c>
      <c r="I94" s="4" t="s">
        <v>25</v>
      </c>
      <c r="J94" s="5" t="s">
        <v>25</v>
      </c>
      <c r="K94" s="5" t="s">
        <v>578</v>
      </c>
      <c r="L94" s="5" t="s">
        <v>579</v>
      </c>
      <c r="M94" s="5" t="s">
        <v>98</v>
      </c>
      <c r="N94" s="5" t="s">
        <v>29</v>
      </c>
      <c r="O94" s="5" t="s">
        <v>580</v>
      </c>
      <c r="P94" s="4" t="str">
        <f t="shared" si="0"/>
        <v>Outstanding</v>
      </c>
      <c r="Q94" s="13" t="s">
        <v>25</v>
      </c>
    </row>
    <row r="95" spans="1:17" ht="60" customHeight="1" x14ac:dyDescent="0.35">
      <c r="A95" s="11" t="s">
        <v>548</v>
      </c>
      <c r="B95" s="2" t="s">
        <v>581</v>
      </c>
      <c r="C95" s="1" t="s">
        <v>582</v>
      </c>
      <c r="D95" s="3" t="s">
        <v>20</v>
      </c>
      <c r="E95" s="3" t="s">
        <v>21</v>
      </c>
      <c r="F95" s="4" t="s">
        <v>22</v>
      </c>
      <c r="G95" s="4" t="s">
        <v>23</v>
      </c>
      <c r="H95" s="4" t="s">
        <v>24</v>
      </c>
      <c r="I95" s="4" t="s">
        <v>25</v>
      </c>
      <c r="J95" s="5" t="s">
        <v>25</v>
      </c>
      <c r="K95" s="5" t="s">
        <v>583</v>
      </c>
      <c r="L95" s="5" t="s">
        <v>584</v>
      </c>
      <c r="M95" s="5" t="s">
        <v>585</v>
      </c>
      <c r="N95" s="5" t="s">
        <v>586</v>
      </c>
      <c r="O95" s="5" t="s">
        <v>587</v>
      </c>
      <c r="P95" s="4" t="str">
        <f t="shared" si="0"/>
        <v>Outstanding</v>
      </c>
      <c r="Q95" s="13" t="s">
        <v>25</v>
      </c>
    </row>
    <row r="96" spans="1:17" ht="60" customHeight="1" x14ac:dyDescent="0.35">
      <c r="A96" s="11" t="s">
        <v>548</v>
      </c>
      <c r="B96" s="2" t="s">
        <v>588</v>
      </c>
      <c r="C96" s="1" t="s">
        <v>589</v>
      </c>
      <c r="D96" s="3" t="s">
        <v>20</v>
      </c>
      <c r="E96" s="3" t="s">
        <v>21</v>
      </c>
      <c r="F96" s="4" t="s">
        <v>22</v>
      </c>
      <c r="G96" s="4" t="s">
        <v>23</v>
      </c>
      <c r="H96" s="4" t="s">
        <v>24</v>
      </c>
      <c r="I96" s="4" t="s">
        <v>25</v>
      </c>
      <c r="J96" s="5" t="s">
        <v>25</v>
      </c>
      <c r="K96" s="5" t="s">
        <v>590</v>
      </c>
      <c r="L96" s="5" t="s">
        <v>591</v>
      </c>
      <c r="M96" s="5" t="s">
        <v>592</v>
      </c>
      <c r="N96" s="5" t="s">
        <v>593</v>
      </c>
      <c r="O96" s="5" t="s">
        <v>594</v>
      </c>
      <c r="P96" s="4" t="str">
        <f t="shared" si="0"/>
        <v>Outstanding</v>
      </c>
      <c r="Q96" s="13" t="s">
        <v>25</v>
      </c>
    </row>
    <row r="97" spans="1:17" ht="60" customHeight="1" x14ac:dyDescent="0.35">
      <c r="A97" s="11" t="s">
        <v>548</v>
      </c>
      <c r="B97" s="2" t="s">
        <v>595</v>
      </c>
      <c r="C97" s="1" t="s">
        <v>596</v>
      </c>
      <c r="D97" s="3" t="s">
        <v>20</v>
      </c>
      <c r="E97" s="3" t="s">
        <v>21</v>
      </c>
      <c r="F97" s="4" t="s">
        <v>22</v>
      </c>
      <c r="G97" s="4" t="s">
        <v>23</v>
      </c>
      <c r="H97" s="4" t="s">
        <v>24</v>
      </c>
      <c r="I97" s="4" t="s">
        <v>25</v>
      </c>
      <c r="J97" s="5" t="s">
        <v>25</v>
      </c>
      <c r="K97" s="5" t="s">
        <v>597</v>
      </c>
      <c r="L97" s="5" t="s">
        <v>598</v>
      </c>
      <c r="M97" s="5" t="s">
        <v>599</v>
      </c>
      <c r="N97" s="5" t="s">
        <v>600</v>
      </c>
      <c r="O97" s="5" t="s">
        <v>601</v>
      </c>
      <c r="P97" s="4" t="str">
        <f t="shared" si="0"/>
        <v>Outstanding</v>
      </c>
      <c r="Q97" s="13" t="s">
        <v>25</v>
      </c>
    </row>
    <row r="98" spans="1:17" ht="60" customHeight="1" x14ac:dyDescent="0.35">
      <c r="A98" s="11" t="s">
        <v>548</v>
      </c>
      <c r="B98" s="2" t="s">
        <v>602</v>
      </c>
      <c r="C98" s="1" t="s">
        <v>603</v>
      </c>
      <c r="D98" s="3" t="s">
        <v>20</v>
      </c>
      <c r="E98" s="3" t="s">
        <v>21</v>
      </c>
      <c r="F98" s="4" t="s">
        <v>22</v>
      </c>
      <c r="G98" s="4" t="s">
        <v>23</v>
      </c>
      <c r="H98" s="4" t="s">
        <v>24</v>
      </c>
      <c r="I98" s="4" t="s">
        <v>25</v>
      </c>
      <c r="J98" s="5" t="s">
        <v>25</v>
      </c>
      <c r="K98" s="5" t="s">
        <v>604</v>
      </c>
      <c r="L98" s="5" t="s">
        <v>605</v>
      </c>
      <c r="M98" s="5" t="s">
        <v>606</v>
      </c>
      <c r="N98" s="5" t="s">
        <v>607</v>
      </c>
      <c r="O98" s="5" t="s">
        <v>608</v>
      </c>
      <c r="P98" s="4" t="str">
        <f t="shared" si="0"/>
        <v>Outstanding</v>
      </c>
      <c r="Q98" s="13" t="s">
        <v>25</v>
      </c>
    </row>
    <row r="99" spans="1:17" ht="60" customHeight="1" x14ac:dyDescent="0.35">
      <c r="A99" s="11" t="s">
        <v>548</v>
      </c>
      <c r="B99" s="2" t="s">
        <v>609</v>
      </c>
      <c r="C99" s="1" t="s">
        <v>610</v>
      </c>
      <c r="D99" s="3" t="s">
        <v>20</v>
      </c>
      <c r="E99" s="3" t="s">
        <v>21</v>
      </c>
      <c r="F99" s="4" t="s">
        <v>22</v>
      </c>
      <c r="G99" s="4" t="s">
        <v>23</v>
      </c>
      <c r="H99" s="4" t="s">
        <v>24</v>
      </c>
      <c r="I99" s="4" t="s">
        <v>25</v>
      </c>
      <c r="J99" s="5" t="s">
        <v>25</v>
      </c>
      <c r="K99" s="5" t="s">
        <v>611</v>
      </c>
      <c r="L99" s="5" t="s">
        <v>612</v>
      </c>
      <c r="M99" s="5" t="s">
        <v>613</v>
      </c>
      <c r="N99" s="5" t="s">
        <v>614</v>
      </c>
      <c r="O99" s="5" t="s">
        <v>608</v>
      </c>
      <c r="P99" s="4" t="str">
        <f t="shared" si="0"/>
        <v>Outstanding</v>
      </c>
      <c r="Q99" s="13" t="s">
        <v>25</v>
      </c>
    </row>
    <row r="100" spans="1:17" ht="60" customHeight="1" x14ac:dyDescent="0.35">
      <c r="A100" s="11" t="s">
        <v>548</v>
      </c>
      <c r="B100" s="2" t="s">
        <v>615</v>
      </c>
      <c r="C100" s="1" t="s">
        <v>616</v>
      </c>
      <c r="D100" s="3" t="s">
        <v>20</v>
      </c>
      <c r="E100" s="3" t="s">
        <v>21</v>
      </c>
      <c r="F100" s="4" t="s">
        <v>22</v>
      </c>
      <c r="G100" s="4" t="s">
        <v>23</v>
      </c>
      <c r="H100" s="4" t="s">
        <v>24</v>
      </c>
      <c r="I100" s="4" t="s">
        <v>25</v>
      </c>
      <c r="J100" s="5" t="s">
        <v>25</v>
      </c>
      <c r="K100" s="5" t="s">
        <v>617</v>
      </c>
      <c r="L100" s="5" t="s">
        <v>618</v>
      </c>
      <c r="M100" s="5" t="s">
        <v>619</v>
      </c>
      <c r="N100" s="5" t="s">
        <v>620</v>
      </c>
      <c r="O100" s="5" t="s">
        <v>621</v>
      </c>
      <c r="P100" s="4" t="str">
        <f t="shared" si="0"/>
        <v>Outstanding</v>
      </c>
      <c r="Q100" s="13" t="s">
        <v>25</v>
      </c>
    </row>
    <row r="101" spans="1:17" ht="60" customHeight="1" x14ac:dyDescent="0.35">
      <c r="A101" s="11" t="s">
        <v>548</v>
      </c>
      <c r="B101" s="2" t="s">
        <v>622</v>
      </c>
      <c r="C101" s="1" t="s">
        <v>623</v>
      </c>
      <c r="D101" s="3" t="s">
        <v>20</v>
      </c>
      <c r="E101" s="3" t="s">
        <v>21</v>
      </c>
      <c r="F101" s="4" t="s">
        <v>22</v>
      </c>
      <c r="G101" s="4" t="s">
        <v>23</v>
      </c>
      <c r="H101" s="4" t="s">
        <v>24</v>
      </c>
      <c r="I101" s="4" t="s">
        <v>25</v>
      </c>
      <c r="J101" s="5" t="s">
        <v>25</v>
      </c>
      <c r="K101" s="5" t="s">
        <v>624</v>
      </c>
      <c r="L101" s="5" t="s">
        <v>625</v>
      </c>
      <c r="M101" s="5" t="s">
        <v>626</v>
      </c>
      <c r="N101" s="5" t="s">
        <v>627</v>
      </c>
      <c r="O101" s="5" t="s">
        <v>628</v>
      </c>
      <c r="P101" s="4" t="str">
        <f t="shared" si="0"/>
        <v>Outstanding</v>
      </c>
      <c r="Q101" s="13" t="s">
        <v>25</v>
      </c>
    </row>
    <row r="102" spans="1:17" ht="60" hidden="1" customHeight="1" x14ac:dyDescent="0.35">
      <c r="A102" s="11" t="s">
        <v>629</v>
      </c>
      <c r="B102" s="2" t="s">
        <v>630</v>
      </c>
      <c r="C102" s="1" t="s">
        <v>631</v>
      </c>
      <c r="D102" s="3" t="s">
        <v>20</v>
      </c>
      <c r="E102" s="3" t="s">
        <v>230</v>
      </c>
      <c r="F102" s="4" t="s">
        <v>22</v>
      </c>
      <c r="G102" s="4" t="s">
        <v>23</v>
      </c>
      <c r="H102" s="4" t="s">
        <v>24</v>
      </c>
      <c r="I102" s="4" t="s">
        <v>25</v>
      </c>
      <c r="J102" s="5" t="s">
        <v>25</v>
      </c>
      <c r="K102" s="5" t="s">
        <v>632</v>
      </c>
      <c r="L102" s="5" t="s">
        <v>633</v>
      </c>
      <c r="M102" s="5" t="s">
        <v>634</v>
      </c>
      <c r="N102" s="5" t="s">
        <v>635</v>
      </c>
      <c r="O102" s="5" t="s">
        <v>636</v>
      </c>
      <c r="P102" s="4" t="str">
        <f t="shared" si="0"/>
        <v>Outstanding</v>
      </c>
      <c r="Q102" s="13" t="s">
        <v>25</v>
      </c>
    </row>
    <row r="103" spans="1:17" ht="60" customHeight="1" x14ac:dyDescent="0.35">
      <c r="A103" s="11" t="s">
        <v>637</v>
      </c>
      <c r="B103" s="2" t="s">
        <v>638</v>
      </c>
      <c r="C103" s="1" t="s">
        <v>639</v>
      </c>
      <c r="D103" s="3" t="s">
        <v>20</v>
      </c>
      <c r="E103" s="3" t="s">
        <v>21</v>
      </c>
      <c r="F103" s="4" t="s">
        <v>22</v>
      </c>
      <c r="G103" s="4" t="s">
        <v>23</v>
      </c>
      <c r="H103" s="4" t="s">
        <v>24</v>
      </c>
      <c r="I103" s="4" t="s">
        <v>25</v>
      </c>
      <c r="J103" s="5" t="s">
        <v>25</v>
      </c>
      <c r="K103" s="5" t="s">
        <v>640</v>
      </c>
      <c r="L103" s="5" t="s">
        <v>641</v>
      </c>
      <c r="M103" s="5" t="s">
        <v>98</v>
      </c>
      <c r="N103" s="5" t="s">
        <v>642</v>
      </c>
      <c r="O103" s="5" t="s">
        <v>643</v>
      </c>
      <c r="P103" s="4" t="str">
        <f t="shared" si="0"/>
        <v>Outstanding</v>
      </c>
      <c r="Q103" s="13" t="s">
        <v>25</v>
      </c>
    </row>
    <row r="104" spans="1:17" ht="60" customHeight="1" x14ac:dyDescent="0.35">
      <c r="A104" s="11" t="s">
        <v>637</v>
      </c>
      <c r="B104" s="2" t="s">
        <v>644</v>
      </c>
      <c r="C104" s="1" t="s">
        <v>645</v>
      </c>
      <c r="D104" s="3" t="s">
        <v>20</v>
      </c>
      <c r="E104" s="3" t="s">
        <v>21</v>
      </c>
      <c r="F104" s="4" t="s">
        <v>22</v>
      </c>
      <c r="G104" s="4" t="s">
        <v>23</v>
      </c>
      <c r="H104" s="4" t="s">
        <v>24</v>
      </c>
      <c r="I104" s="4" t="s">
        <v>25</v>
      </c>
      <c r="J104" s="5" t="s">
        <v>25</v>
      </c>
      <c r="K104" s="5" t="s">
        <v>646</v>
      </c>
      <c r="L104" s="5" t="s">
        <v>647</v>
      </c>
      <c r="M104" s="5" t="s">
        <v>98</v>
      </c>
      <c r="N104" s="5" t="s">
        <v>648</v>
      </c>
      <c r="O104" s="5" t="s">
        <v>649</v>
      </c>
      <c r="P104" s="4" t="str">
        <f t="shared" si="0"/>
        <v>Outstanding</v>
      </c>
      <c r="Q104" s="13" t="s">
        <v>25</v>
      </c>
    </row>
    <row r="105" spans="1:17" ht="60" customHeight="1" x14ac:dyDescent="0.35">
      <c r="A105" s="11" t="s">
        <v>650</v>
      </c>
      <c r="B105" s="2" t="s">
        <v>651</v>
      </c>
      <c r="C105" s="1" t="s">
        <v>652</v>
      </c>
      <c r="D105" s="3" t="s">
        <v>20</v>
      </c>
      <c r="E105" s="3" t="s">
        <v>21</v>
      </c>
      <c r="F105" s="4" t="s">
        <v>22</v>
      </c>
      <c r="G105" s="4" t="s">
        <v>23</v>
      </c>
      <c r="H105" s="4" t="s">
        <v>24</v>
      </c>
      <c r="I105" s="4" t="s">
        <v>25</v>
      </c>
      <c r="J105" s="5" t="s">
        <v>25</v>
      </c>
      <c r="K105" s="5" t="s">
        <v>653</v>
      </c>
      <c r="L105" s="5" t="s">
        <v>654</v>
      </c>
      <c r="M105" s="5" t="s">
        <v>655</v>
      </c>
      <c r="N105" s="5" t="s">
        <v>656</v>
      </c>
      <c r="O105" s="5" t="s">
        <v>657</v>
      </c>
      <c r="P105" s="4" t="str">
        <f t="shared" si="0"/>
        <v>Outstanding</v>
      </c>
      <c r="Q105" s="13" t="s">
        <v>25</v>
      </c>
    </row>
    <row r="106" spans="1:17" ht="60" customHeight="1" x14ac:dyDescent="0.35">
      <c r="A106" s="11" t="s">
        <v>650</v>
      </c>
      <c r="B106" s="2" t="s">
        <v>658</v>
      </c>
      <c r="C106" s="1" t="s">
        <v>659</v>
      </c>
      <c r="D106" s="3" t="s">
        <v>20</v>
      </c>
      <c r="E106" s="3" t="s">
        <v>21</v>
      </c>
      <c r="F106" s="4" t="s">
        <v>22</v>
      </c>
      <c r="G106" s="4" t="s">
        <v>23</v>
      </c>
      <c r="H106" s="4" t="s">
        <v>24</v>
      </c>
      <c r="I106" s="4" t="s">
        <v>25</v>
      </c>
      <c r="J106" s="5" t="s">
        <v>25</v>
      </c>
      <c r="K106" s="5" t="s">
        <v>660</v>
      </c>
      <c r="L106" s="5" t="s">
        <v>661</v>
      </c>
      <c r="M106" s="5" t="s">
        <v>662</v>
      </c>
      <c r="N106" s="5" t="s">
        <v>663</v>
      </c>
      <c r="O106" s="5" t="s">
        <v>664</v>
      </c>
      <c r="P106" s="4" t="str">
        <f t="shared" si="0"/>
        <v>Outstanding</v>
      </c>
      <c r="Q106" s="13" t="s">
        <v>25</v>
      </c>
    </row>
    <row r="107" spans="1:17" ht="60" customHeight="1" x14ac:dyDescent="0.35">
      <c r="A107" s="11" t="s">
        <v>650</v>
      </c>
      <c r="B107" s="2" t="s">
        <v>665</v>
      </c>
      <c r="C107" s="1" t="s">
        <v>666</v>
      </c>
      <c r="D107" s="3" t="s">
        <v>20</v>
      </c>
      <c r="E107" s="3" t="s">
        <v>21</v>
      </c>
      <c r="F107" s="4" t="s">
        <v>22</v>
      </c>
      <c r="G107" s="4" t="s">
        <v>23</v>
      </c>
      <c r="H107" s="4" t="s">
        <v>24</v>
      </c>
      <c r="I107" s="4" t="s">
        <v>25</v>
      </c>
      <c r="J107" s="5" t="s">
        <v>25</v>
      </c>
      <c r="K107" s="5" t="s">
        <v>667</v>
      </c>
      <c r="L107" s="5" t="s">
        <v>668</v>
      </c>
      <c r="M107" s="5" t="s">
        <v>669</v>
      </c>
      <c r="N107" s="5" t="s">
        <v>670</v>
      </c>
      <c r="O107" s="5" t="s">
        <v>671</v>
      </c>
      <c r="P107" s="4" t="str">
        <f t="shared" si="0"/>
        <v>Outstanding</v>
      </c>
      <c r="Q107" s="13" t="s">
        <v>25</v>
      </c>
    </row>
    <row r="108" spans="1:17" ht="60" customHeight="1" x14ac:dyDescent="0.35">
      <c r="A108" s="11" t="s">
        <v>650</v>
      </c>
      <c r="B108" s="2" t="s">
        <v>672</v>
      </c>
      <c r="C108" s="1" t="s">
        <v>673</v>
      </c>
      <c r="D108" s="3" t="s">
        <v>20</v>
      </c>
      <c r="E108" s="3" t="s">
        <v>21</v>
      </c>
      <c r="F108" s="4" t="s">
        <v>22</v>
      </c>
      <c r="G108" s="4" t="s">
        <v>23</v>
      </c>
      <c r="H108" s="4" t="s">
        <v>24</v>
      </c>
      <c r="I108" s="4" t="s">
        <v>25</v>
      </c>
      <c r="J108" s="5" t="s">
        <v>25</v>
      </c>
      <c r="K108" s="5" t="s">
        <v>674</v>
      </c>
      <c r="L108" s="5" t="s">
        <v>675</v>
      </c>
      <c r="M108" s="5" t="s">
        <v>676</v>
      </c>
      <c r="N108" s="5" t="s">
        <v>677</v>
      </c>
      <c r="O108" s="5" t="s">
        <v>678</v>
      </c>
      <c r="P108" s="4" t="str">
        <f t="shared" si="0"/>
        <v>Outstanding</v>
      </c>
      <c r="Q108" s="13" t="s">
        <v>25</v>
      </c>
    </row>
    <row r="109" spans="1:17" ht="60" customHeight="1" x14ac:dyDescent="0.35">
      <c r="A109" s="11" t="s">
        <v>650</v>
      </c>
      <c r="B109" s="2" t="s">
        <v>679</v>
      </c>
      <c r="C109" s="1" t="s">
        <v>680</v>
      </c>
      <c r="D109" s="3" t="s">
        <v>20</v>
      </c>
      <c r="E109" s="3" t="s">
        <v>21</v>
      </c>
      <c r="F109" s="4" t="s">
        <v>22</v>
      </c>
      <c r="G109" s="4" t="s">
        <v>23</v>
      </c>
      <c r="H109" s="4" t="s">
        <v>24</v>
      </c>
      <c r="I109" s="4" t="s">
        <v>25</v>
      </c>
      <c r="J109" s="5" t="s">
        <v>25</v>
      </c>
      <c r="K109" s="5" t="s">
        <v>681</v>
      </c>
      <c r="L109" s="5" t="s">
        <v>682</v>
      </c>
      <c r="M109" s="5" t="s">
        <v>98</v>
      </c>
      <c r="N109" s="5" t="s">
        <v>683</v>
      </c>
      <c r="O109" s="5" t="s">
        <v>684</v>
      </c>
      <c r="P109" s="4" t="str">
        <f t="shared" si="0"/>
        <v>Outstanding</v>
      </c>
      <c r="Q109" s="13" t="s">
        <v>25</v>
      </c>
    </row>
    <row r="110" spans="1:17" ht="60" customHeight="1" x14ac:dyDescent="0.35">
      <c r="A110" s="11" t="s">
        <v>650</v>
      </c>
      <c r="B110" s="2" t="s">
        <v>685</v>
      </c>
      <c r="C110" s="1" t="s">
        <v>686</v>
      </c>
      <c r="D110" s="3" t="s">
        <v>20</v>
      </c>
      <c r="E110" s="3" t="s">
        <v>21</v>
      </c>
      <c r="F110" s="4" t="s">
        <v>22</v>
      </c>
      <c r="G110" s="4" t="s">
        <v>23</v>
      </c>
      <c r="H110" s="4" t="s">
        <v>24</v>
      </c>
      <c r="I110" s="4" t="s">
        <v>25</v>
      </c>
      <c r="J110" s="5" t="s">
        <v>25</v>
      </c>
      <c r="K110" s="5" t="s">
        <v>687</v>
      </c>
      <c r="L110" s="5" t="s">
        <v>688</v>
      </c>
      <c r="M110" s="5" t="s">
        <v>689</v>
      </c>
      <c r="N110" s="5" t="s">
        <v>690</v>
      </c>
      <c r="O110" s="5" t="s">
        <v>691</v>
      </c>
      <c r="P110" s="4" t="str">
        <f t="shared" si="0"/>
        <v>Outstanding</v>
      </c>
      <c r="Q110" s="13" t="s">
        <v>25</v>
      </c>
    </row>
    <row r="111" spans="1:17" ht="60" customHeight="1" x14ac:dyDescent="0.35">
      <c r="A111" s="11" t="s">
        <v>650</v>
      </c>
      <c r="B111" s="2" t="s">
        <v>692</v>
      </c>
      <c r="C111" s="1" t="s">
        <v>693</v>
      </c>
      <c r="D111" s="3" t="s">
        <v>20</v>
      </c>
      <c r="E111" s="3" t="s">
        <v>21</v>
      </c>
      <c r="F111" s="4" t="s">
        <v>22</v>
      </c>
      <c r="G111" s="4" t="s">
        <v>23</v>
      </c>
      <c r="H111" s="4" t="s">
        <v>24</v>
      </c>
      <c r="I111" s="4" t="s">
        <v>25</v>
      </c>
      <c r="J111" s="5" t="s">
        <v>25</v>
      </c>
      <c r="K111" s="5" t="s">
        <v>694</v>
      </c>
      <c r="L111" s="5" t="s">
        <v>695</v>
      </c>
      <c r="M111" s="5" t="s">
        <v>98</v>
      </c>
      <c r="N111" s="5" t="s">
        <v>696</v>
      </c>
      <c r="O111" s="5" t="s">
        <v>697</v>
      </c>
      <c r="P111" s="4" t="str">
        <f t="shared" si="0"/>
        <v>Outstanding</v>
      </c>
      <c r="Q111" s="13" t="s">
        <v>25</v>
      </c>
    </row>
    <row r="112" spans="1:17" ht="60" customHeight="1" x14ac:dyDescent="0.35">
      <c r="A112" s="11" t="s">
        <v>650</v>
      </c>
      <c r="B112" s="2" t="s">
        <v>698</v>
      </c>
      <c r="C112" s="1" t="s">
        <v>699</v>
      </c>
      <c r="D112" s="3" t="s">
        <v>20</v>
      </c>
      <c r="E112" s="3" t="s">
        <v>21</v>
      </c>
      <c r="F112" s="4" t="s">
        <v>22</v>
      </c>
      <c r="G112" s="4" t="s">
        <v>23</v>
      </c>
      <c r="H112" s="4" t="s">
        <v>24</v>
      </c>
      <c r="I112" s="4" t="s">
        <v>25</v>
      </c>
      <c r="J112" s="5" t="s">
        <v>25</v>
      </c>
      <c r="K112" s="5" t="s">
        <v>700</v>
      </c>
      <c r="L112" s="5" t="s">
        <v>701</v>
      </c>
      <c r="M112" s="5" t="s">
        <v>98</v>
      </c>
      <c r="N112" s="5" t="s">
        <v>702</v>
      </c>
      <c r="O112" s="5" t="s">
        <v>703</v>
      </c>
      <c r="P112" s="4" t="str">
        <f t="shared" si="0"/>
        <v>Outstanding</v>
      </c>
      <c r="Q112" s="13" t="s">
        <v>25</v>
      </c>
    </row>
    <row r="113" spans="1:17" ht="60" hidden="1" customHeight="1" x14ac:dyDescent="0.35">
      <c r="A113" s="11" t="s">
        <v>704</v>
      </c>
      <c r="B113" s="2" t="s">
        <v>705</v>
      </c>
      <c r="C113" s="1" t="s">
        <v>706</v>
      </c>
      <c r="D113" s="3" t="s">
        <v>20</v>
      </c>
      <c r="E113" s="3" t="s">
        <v>230</v>
      </c>
      <c r="F113" s="4" t="s">
        <v>22</v>
      </c>
      <c r="G113" s="4" t="s">
        <v>23</v>
      </c>
      <c r="H113" s="4" t="s">
        <v>24</v>
      </c>
      <c r="I113" s="4" t="s">
        <v>25</v>
      </c>
      <c r="J113" s="5" t="s">
        <v>25</v>
      </c>
      <c r="K113" s="5" t="s">
        <v>707</v>
      </c>
      <c r="L113" s="5" t="s">
        <v>708</v>
      </c>
      <c r="M113" s="5" t="s">
        <v>709</v>
      </c>
      <c r="N113" s="5" t="s">
        <v>710</v>
      </c>
      <c r="O113" s="5" t="s">
        <v>711</v>
      </c>
      <c r="P113" s="4" t="str">
        <f t="shared" si="0"/>
        <v>Outstanding</v>
      </c>
      <c r="Q113" s="13" t="s">
        <v>25</v>
      </c>
    </row>
    <row r="114" spans="1:17" ht="60" hidden="1" customHeight="1" x14ac:dyDescent="0.35">
      <c r="A114" s="11" t="s">
        <v>704</v>
      </c>
      <c r="B114" s="2" t="s">
        <v>712</v>
      </c>
      <c r="C114" s="1" t="s">
        <v>713</v>
      </c>
      <c r="D114" s="3" t="s">
        <v>20</v>
      </c>
      <c r="E114" s="3" t="s">
        <v>230</v>
      </c>
      <c r="F114" s="4" t="s">
        <v>22</v>
      </c>
      <c r="G114" s="4" t="s">
        <v>23</v>
      </c>
      <c r="H114" s="4" t="s">
        <v>24</v>
      </c>
      <c r="I114" s="4" t="s">
        <v>25</v>
      </c>
      <c r="J114" s="5" t="s">
        <v>25</v>
      </c>
      <c r="K114" s="5" t="s">
        <v>714</v>
      </c>
      <c r="L114" s="5" t="s">
        <v>715</v>
      </c>
      <c r="M114" s="5" t="s">
        <v>716</v>
      </c>
      <c r="N114" s="5" t="s">
        <v>717</v>
      </c>
      <c r="O114" s="5" t="s">
        <v>718</v>
      </c>
      <c r="P114" s="4" t="str">
        <f t="shared" si="0"/>
        <v>Outstanding</v>
      </c>
      <c r="Q114" s="13" t="s">
        <v>25</v>
      </c>
    </row>
    <row r="115" spans="1:17" ht="60" customHeight="1" x14ac:dyDescent="0.35">
      <c r="A115" s="11" t="s">
        <v>704</v>
      </c>
      <c r="B115" s="2" t="s">
        <v>719</v>
      </c>
      <c r="C115" s="1" t="s">
        <v>720</v>
      </c>
      <c r="D115" s="3" t="s">
        <v>20</v>
      </c>
      <c r="E115" s="3" t="s">
        <v>21</v>
      </c>
      <c r="F115" s="4" t="s">
        <v>22</v>
      </c>
      <c r="G115" s="4" t="s">
        <v>23</v>
      </c>
      <c r="H115" s="4" t="s">
        <v>24</v>
      </c>
      <c r="I115" s="4" t="s">
        <v>25</v>
      </c>
      <c r="J115" s="5" t="s">
        <v>25</v>
      </c>
      <c r="K115" s="5" t="s">
        <v>721</v>
      </c>
      <c r="L115" s="5" t="s">
        <v>722</v>
      </c>
      <c r="M115" s="5" t="s">
        <v>723</v>
      </c>
      <c r="N115" s="5" t="s">
        <v>724</v>
      </c>
      <c r="O115" s="5" t="s">
        <v>725</v>
      </c>
      <c r="P115" s="4" t="str">
        <f t="shared" si="0"/>
        <v>Outstanding</v>
      </c>
      <c r="Q115" s="13" t="s">
        <v>25</v>
      </c>
    </row>
    <row r="116" spans="1:17" ht="60" hidden="1" customHeight="1" x14ac:dyDescent="0.35">
      <c r="A116" s="11" t="s">
        <v>704</v>
      </c>
      <c r="B116" s="2" t="s">
        <v>726</v>
      </c>
      <c r="C116" s="1" t="s">
        <v>727</v>
      </c>
      <c r="D116" s="3" t="s">
        <v>20</v>
      </c>
      <c r="E116" s="3" t="s">
        <v>230</v>
      </c>
      <c r="F116" s="4" t="s">
        <v>22</v>
      </c>
      <c r="G116" s="4" t="s">
        <v>23</v>
      </c>
      <c r="H116" s="4" t="s">
        <v>24</v>
      </c>
      <c r="I116" s="4" t="s">
        <v>25</v>
      </c>
      <c r="J116" s="5" t="s">
        <v>25</v>
      </c>
      <c r="K116" s="5" t="s">
        <v>728</v>
      </c>
      <c r="L116" s="5" t="s">
        <v>729</v>
      </c>
      <c r="M116" s="5" t="s">
        <v>730</v>
      </c>
      <c r="N116" s="5" t="s">
        <v>731</v>
      </c>
      <c r="O116" s="5" t="s">
        <v>732</v>
      </c>
      <c r="P116" s="4" t="str">
        <f t="shared" si="0"/>
        <v>Outstanding</v>
      </c>
      <c r="Q116" s="13" t="s">
        <v>25</v>
      </c>
    </row>
    <row r="117" spans="1:17" ht="60" hidden="1" customHeight="1" x14ac:dyDescent="0.35">
      <c r="A117" s="11" t="s">
        <v>704</v>
      </c>
      <c r="B117" s="2" t="s">
        <v>733</v>
      </c>
      <c r="C117" s="1" t="s">
        <v>734</v>
      </c>
      <c r="D117" s="3" t="s">
        <v>20</v>
      </c>
      <c r="E117" s="3" t="s">
        <v>230</v>
      </c>
      <c r="F117" s="4" t="s">
        <v>22</v>
      </c>
      <c r="G117" s="4" t="s">
        <v>23</v>
      </c>
      <c r="H117" s="4" t="s">
        <v>24</v>
      </c>
      <c r="I117" s="4" t="s">
        <v>25</v>
      </c>
      <c r="J117" s="5" t="s">
        <v>25</v>
      </c>
      <c r="K117" s="5" t="s">
        <v>735</v>
      </c>
      <c r="L117" s="5" t="s">
        <v>736</v>
      </c>
      <c r="M117" s="5" t="s">
        <v>737</v>
      </c>
      <c r="N117" s="5" t="s">
        <v>738</v>
      </c>
      <c r="O117" s="5" t="s">
        <v>739</v>
      </c>
      <c r="P117" s="4" t="str">
        <f t="shared" si="0"/>
        <v>Outstanding</v>
      </c>
      <c r="Q117" s="13" t="s">
        <v>25</v>
      </c>
    </row>
    <row r="118" spans="1:17" ht="60" hidden="1" customHeight="1" x14ac:dyDescent="0.35">
      <c r="A118" s="11" t="s">
        <v>704</v>
      </c>
      <c r="B118" s="2" t="s">
        <v>740</v>
      </c>
      <c r="C118" s="1" t="s">
        <v>741</v>
      </c>
      <c r="D118" s="3" t="s">
        <v>20</v>
      </c>
      <c r="E118" s="3" t="s">
        <v>230</v>
      </c>
      <c r="F118" s="4" t="s">
        <v>22</v>
      </c>
      <c r="G118" s="4" t="s">
        <v>23</v>
      </c>
      <c r="H118" s="4" t="s">
        <v>24</v>
      </c>
      <c r="I118" s="4" t="s">
        <v>25</v>
      </c>
      <c r="J118" s="5" t="s">
        <v>25</v>
      </c>
      <c r="K118" s="5" t="s">
        <v>742</v>
      </c>
      <c r="L118" s="5" t="s">
        <v>743</v>
      </c>
      <c r="M118" s="5" t="s">
        <v>744</v>
      </c>
      <c r="N118" s="5" t="s">
        <v>745</v>
      </c>
      <c r="O118" s="5" t="s">
        <v>711</v>
      </c>
      <c r="P118" s="4" t="str">
        <f t="shared" si="0"/>
        <v>Outstanding</v>
      </c>
      <c r="Q118" s="13" t="s">
        <v>25</v>
      </c>
    </row>
    <row r="119" spans="1:17" ht="60" customHeight="1" x14ac:dyDescent="0.35">
      <c r="A119" s="11" t="s">
        <v>704</v>
      </c>
      <c r="B119" s="2" t="s">
        <v>746</v>
      </c>
      <c r="C119" s="1" t="s">
        <v>747</v>
      </c>
      <c r="D119" s="3" t="s">
        <v>20</v>
      </c>
      <c r="E119" s="3" t="s">
        <v>21</v>
      </c>
      <c r="F119" s="4" t="s">
        <v>22</v>
      </c>
      <c r="G119" s="4" t="s">
        <v>23</v>
      </c>
      <c r="H119" s="4" t="s">
        <v>24</v>
      </c>
      <c r="I119" s="4" t="s">
        <v>25</v>
      </c>
      <c r="J119" s="5" t="s">
        <v>25</v>
      </c>
      <c r="K119" s="5" t="s">
        <v>748</v>
      </c>
      <c r="L119" s="5" t="s">
        <v>749</v>
      </c>
      <c r="M119" s="5" t="s">
        <v>750</v>
      </c>
      <c r="N119" s="5" t="s">
        <v>751</v>
      </c>
      <c r="O119" s="5" t="s">
        <v>752</v>
      </c>
      <c r="P119" s="4" t="str">
        <f t="shared" si="0"/>
        <v>Outstanding</v>
      </c>
      <c r="Q119" s="13" t="s">
        <v>25</v>
      </c>
    </row>
    <row r="120" spans="1:17" ht="60" customHeight="1" x14ac:dyDescent="0.35">
      <c r="A120" s="11" t="s">
        <v>704</v>
      </c>
      <c r="B120" s="2" t="s">
        <v>753</v>
      </c>
      <c r="C120" s="1" t="s">
        <v>754</v>
      </c>
      <c r="D120" s="3" t="s">
        <v>20</v>
      </c>
      <c r="E120" s="3" t="s">
        <v>21</v>
      </c>
      <c r="F120" s="4" t="s">
        <v>22</v>
      </c>
      <c r="G120" s="4" t="s">
        <v>23</v>
      </c>
      <c r="H120" s="4" t="s">
        <v>24</v>
      </c>
      <c r="I120" s="4" t="s">
        <v>25</v>
      </c>
      <c r="J120" s="5" t="s">
        <v>25</v>
      </c>
      <c r="K120" s="5" t="s">
        <v>755</v>
      </c>
      <c r="L120" s="5" t="s">
        <v>756</v>
      </c>
      <c r="M120" s="5" t="s">
        <v>757</v>
      </c>
      <c r="N120" s="5" t="s">
        <v>758</v>
      </c>
      <c r="O120" s="5" t="s">
        <v>759</v>
      </c>
      <c r="P120" s="4" t="str">
        <f t="shared" si="0"/>
        <v>Outstanding</v>
      </c>
      <c r="Q120" s="13" t="s">
        <v>25</v>
      </c>
    </row>
    <row r="121" spans="1:17" ht="60" hidden="1" customHeight="1" x14ac:dyDescent="0.35">
      <c r="A121" s="11" t="s">
        <v>704</v>
      </c>
      <c r="B121" s="2" t="s">
        <v>760</v>
      </c>
      <c r="C121" s="1" t="s">
        <v>761</v>
      </c>
      <c r="D121" s="3" t="s">
        <v>20</v>
      </c>
      <c r="E121" s="3" t="s">
        <v>230</v>
      </c>
      <c r="F121" s="4" t="s">
        <v>22</v>
      </c>
      <c r="G121" s="4" t="s">
        <v>23</v>
      </c>
      <c r="H121" s="4" t="s">
        <v>24</v>
      </c>
      <c r="I121" s="4" t="s">
        <v>25</v>
      </c>
      <c r="J121" s="5" t="s">
        <v>25</v>
      </c>
      <c r="K121" s="5" t="s">
        <v>762</v>
      </c>
      <c r="L121" s="5" t="s">
        <v>763</v>
      </c>
      <c r="M121" s="5" t="s">
        <v>764</v>
      </c>
      <c r="N121" s="5" t="s">
        <v>765</v>
      </c>
      <c r="O121" s="5" t="s">
        <v>766</v>
      </c>
      <c r="P121" s="4" t="str">
        <f t="shared" si="0"/>
        <v>Outstanding</v>
      </c>
      <c r="Q121" s="13" t="s">
        <v>25</v>
      </c>
    </row>
    <row r="122" spans="1:17" ht="60" customHeight="1" x14ac:dyDescent="0.35">
      <c r="A122" s="11" t="s">
        <v>704</v>
      </c>
      <c r="B122" s="2" t="s">
        <v>767</v>
      </c>
      <c r="C122" s="1" t="s">
        <v>768</v>
      </c>
      <c r="D122" s="3" t="s">
        <v>20</v>
      </c>
      <c r="E122" s="3" t="s">
        <v>21</v>
      </c>
      <c r="F122" s="4" t="s">
        <v>22</v>
      </c>
      <c r="G122" s="4" t="s">
        <v>23</v>
      </c>
      <c r="H122" s="4" t="s">
        <v>24</v>
      </c>
      <c r="I122" s="4" t="s">
        <v>25</v>
      </c>
      <c r="J122" s="5" t="s">
        <v>25</v>
      </c>
      <c r="K122" s="5" t="s">
        <v>769</v>
      </c>
      <c r="L122" s="5" t="s">
        <v>770</v>
      </c>
      <c r="M122" s="5" t="s">
        <v>771</v>
      </c>
      <c r="N122" s="5" t="s">
        <v>772</v>
      </c>
      <c r="O122" s="5" t="s">
        <v>752</v>
      </c>
      <c r="P122" s="4" t="str">
        <f t="shared" si="0"/>
        <v>Outstanding</v>
      </c>
      <c r="Q122" s="13" t="s">
        <v>25</v>
      </c>
    </row>
    <row r="123" spans="1:17" ht="60" hidden="1" customHeight="1" x14ac:dyDescent="0.35">
      <c r="A123" s="11" t="s">
        <v>704</v>
      </c>
      <c r="B123" s="2" t="s">
        <v>773</v>
      </c>
      <c r="C123" s="1" t="s">
        <v>774</v>
      </c>
      <c r="D123" s="3" t="s">
        <v>20</v>
      </c>
      <c r="E123" s="3" t="s">
        <v>230</v>
      </c>
      <c r="F123" s="4" t="s">
        <v>22</v>
      </c>
      <c r="G123" s="4" t="s">
        <v>23</v>
      </c>
      <c r="H123" s="4" t="s">
        <v>24</v>
      </c>
      <c r="I123" s="4" t="s">
        <v>25</v>
      </c>
      <c r="J123" s="5" t="s">
        <v>25</v>
      </c>
      <c r="K123" s="5" t="s">
        <v>775</v>
      </c>
      <c r="L123" s="5" t="s">
        <v>776</v>
      </c>
      <c r="M123" s="5" t="s">
        <v>777</v>
      </c>
      <c r="N123" s="5" t="s">
        <v>778</v>
      </c>
      <c r="O123" s="5" t="s">
        <v>766</v>
      </c>
      <c r="P123" s="4" t="str">
        <f t="shared" si="0"/>
        <v>Outstanding</v>
      </c>
      <c r="Q123" s="13" t="s">
        <v>25</v>
      </c>
    </row>
    <row r="124" spans="1:17" ht="60" customHeight="1" x14ac:dyDescent="0.35">
      <c r="A124" s="11" t="s">
        <v>704</v>
      </c>
      <c r="B124" s="2" t="s">
        <v>779</v>
      </c>
      <c r="C124" s="1" t="s">
        <v>780</v>
      </c>
      <c r="D124" s="3" t="s">
        <v>20</v>
      </c>
      <c r="E124" s="3" t="s">
        <v>21</v>
      </c>
      <c r="F124" s="4" t="s">
        <v>22</v>
      </c>
      <c r="G124" s="4" t="s">
        <v>23</v>
      </c>
      <c r="H124" s="4" t="s">
        <v>24</v>
      </c>
      <c r="I124" s="4" t="s">
        <v>25</v>
      </c>
      <c r="J124" s="5" t="s">
        <v>25</v>
      </c>
      <c r="K124" s="5" t="s">
        <v>781</v>
      </c>
      <c r="L124" s="5" t="s">
        <v>782</v>
      </c>
      <c r="M124" s="5" t="s">
        <v>783</v>
      </c>
      <c r="N124" s="5" t="s">
        <v>784</v>
      </c>
      <c r="O124" s="5" t="s">
        <v>785</v>
      </c>
      <c r="P124" s="4" t="str">
        <f t="shared" si="0"/>
        <v>Outstanding</v>
      </c>
      <c r="Q124" s="13" t="s">
        <v>25</v>
      </c>
    </row>
    <row r="125" spans="1:17" ht="60" hidden="1" customHeight="1" x14ac:dyDescent="0.35">
      <c r="A125" s="11" t="s">
        <v>704</v>
      </c>
      <c r="B125" s="2" t="s">
        <v>786</v>
      </c>
      <c r="C125" s="1" t="s">
        <v>787</v>
      </c>
      <c r="D125" s="3" t="s">
        <v>20</v>
      </c>
      <c r="E125" s="3" t="s">
        <v>230</v>
      </c>
      <c r="F125" s="4" t="s">
        <v>22</v>
      </c>
      <c r="G125" s="4" t="s">
        <v>23</v>
      </c>
      <c r="H125" s="4" t="s">
        <v>24</v>
      </c>
      <c r="I125" s="4" t="s">
        <v>25</v>
      </c>
      <c r="J125" s="5" t="s">
        <v>25</v>
      </c>
      <c r="K125" s="5" t="s">
        <v>788</v>
      </c>
      <c r="L125" s="5" t="s">
        <v>789</v>
      </c>
      <c r="M125" s="5" t="s">
        <v>790</v>
      </c>
      <c r="N125" s="5" t="s">
        <v>791</v>
      </c>
      <c r="O125" s="5" t="s">
        <v>766</v>
      </c>
      <c r="P125" s="4" t="str">
        <f t="shared" si="0"/>
        <v>Outstanding</v>
      </c>
      <c r="Q125" s="13" t="s">
        <v>25</v>
      </c>
    </row>
    <row r="126" spans="1:17" ht="60" hidden="1" customHeight="1" x14ac:dyDescent="0.35">
      <c r="A126" s="11" t="s">
        <v>704</v>
      </c>
      <c r="B126" s="2" t="s">
        <v>792</v>
      </c>
      <c r="C126" s="1" t="s">
        <v>793</v>
      </c>
      <c r="D126" s="3" t="s">
        <v>20</v>
      </c>
      <c r="E126" s="3" t="s">
        <v>230</v>
      </c>
      <c r="F126" s="4" t="s">
        <v>22</v>
      </c>
      <c r="G126" s="4" t="s">
        <v>23</v>
      </c>
      <c r="H126" s="4" t="s">
        <v>24</v>
      </c>
      <c r="I126" s="4" t="s">
        <v>25</v>
      </c>
      <c r="J126" s="5" t="s">
        <v>25</v>
      </c>
      <c r="K126" s="5" t="s">
        <v>794</v>
      </c>
      <c r="L126" s="5" t="s">
        <v>795</v>
      </c>
      <c r="M126" s="5" t="s">
        <v>796</v>
      </c>
      <c r="N126" s="5" t="s">
        <v>797</v>
      </c>
      <c r="O126" s="5" t="s">
        <v>766</v>
      </c>
      <c r="P126" s="4" t="str">
        <f t="shared" si="0"/>
        <v>Outstanding</v>
      </c>
      <c r="Q126" s="13" t="s">
        <v>25</v>
      </c>
    </row>
    <row r="127" spans="1:17" ht="60" hidden="1" customHeight="1" x14ac:dyDescent="0.35">
      <c r="A127" s="11" t="s">
        <v>704</v>
      </c>
      <c r="B127" s="2" t="s">
        <v>798</v>
      </c>
      <c r="C127" s="1" t="s">
        <v>799</v>
      </c>
      <c r="D127" s="3" t="s">
        <v>20</v>
      </c>
      <c r="E127" s="3" t="s">
        <v>230</v>
      </c>
      <c r="F127" s="4" t="s">
        <v>22</v>
      </c>
      <c r="G127" s="4" t="s">
        <v>23</v>
      </c>
      <c r="H127" s="4" t="s">
        <v>24</v>
      </c>
      <c r="I127" s="4" t="s">
        <v>25</v>
      </c>
      <c r="J127" s="5" t="s">
        <v>25</v>
      </c>
      <c r="K127" s="5" t="s">
        <v>800</v>
      </c>
      <c r="L127" s="5" t="s">
        <v>801</v>
      </c>
      <c r="M127" s="5" t="s">
        <v>802</v>
      </c>
      <c r="N127" s="5" t="s">
        <v>803</v>
      </c>
      <c r="O127" s="5" t="s">
        <v>766</v>
      </c>
      <c r="P127" s="4" t="str">
        <f t="shared" si="0"/>
        <v>Outstanding</v>
      </c>
      <c r="Q127" s="13" t="s">
        <v>25</v>
      </c>
    </row>
    <row r="128" spans="1:17" ht="60" hidden="1" customHeight="1" x14ac:dyDescent="0.35">
      <c r="A128" s="11" t="s">
        <v>704</v>
      </c>
      <c r="B128" s="2" t="s">
        <v>804</v>
      </c>
      <c r="C128" s="1" t="s">
        <v>805</v>
      </c>
      <c r="D128" s="3" t="s">
        <v>20</v>
      </c>
      <c r="E128" s="3" t="s">
        <v>230</v>
      </c>
      <c r="F128" s="4" t="s">
        <v>22</v>
      </c>
      <c r="G128" s="4" t="s">
        <v>23</v>
      </c>
      <c r="H128" s="4" t="s">
        <v>24</v>
      </c>
      <c r="I128" s="4" t="s">
        <v>25</v>
      </c>
      <c r="J128" s="5" t="s">
        <v>25</v>
      </c>
      <c r="K128" s="5" t="s">
        <v>806</v>
      </c>
      <c r="L128" s="5" t="s">
        <v>807</v>
      </c>
      <c r="M128" s="5" t="s">
        <v>790</v>
      </c>
      <c r="N128" s="5" t="s">
        <v>808</v>
      </c>
      <c r="O128" s="5" t="s">
        <v>766</v>
      </c>
      <c r="P128" s="4" t="str">
        <f t="shared" si="0"/>
        <v>Outstanding</v>
      </c>
      <c r="Q128" s="13" t="s">
        <v>25</v>
      </c>
    </row>
    <row r="129" spans="1:17" ht="60" hidden="1" customHeight="1" x14ac:dyDescent="0.35">
      <c r="A129" s="11" t="s">
        <v>704</v>
      </c>
      <c r="B129" s="2" t="s">
        <v>809</v>
      </c>
      <c r="C129" s="1" t="s">
        <v>810</v>
      </c>
      <c r="D129" s="3" t="s">
        <v>20</v>
      </c>
      <c r="E129" s="3" t="s">
        <v>230</v>
      </c>
      <c r="F129" s="4" t="s">
        <v>22</v>
      </c>
      <c r="G129" s="4" t="s">
        <v>23</v>
      </c>
      <c r="H129" s="4" t="s">
        <v>24</v>
      </c>
      <c r="I129" s="4" t="s">
        <v>25</v>
      </c>
      <c r="J129" s="5" t="s">
        <v>25</v>
      </c>
      <c r="K129" s="5" t="s">
        <v>811</v>
      </c>
      <c r="L129" s="5" t="s">
        <v>812</v>
      </c>
      <c r="M129" s="5" t="s">
        <v>813</v>
      </c>
      <c r="N129" s="5" t="s">
        <v>814</v>
      </c>
      <c r="O129" s="5" t="s">
        <v>815</v>
      </c>
      <c r="P129" s="4" t="str">
        <f t="shared" si="0"/>
        <v>Outstanding</v>
      </c>
      <c r="Q129" s="13" t="s">
        <v>25</v>
      </c>
    </row>
    <row r="130" spans="1:17" ht="60" hidden="1" customHeight="1" x14ac:dyDescent="0.35">
      <c r="A130" s="11" t="s">
        <v>704</v>
      </c>
      <c r="B130" s="2" t="s">
        <v>816</v>
      </c>
      <c r="C130" s="1" t="s">
        <v>817</v>
      </c>
      <c r="D130" s="3" t="s">
        <v>20</v>
      </c>
      <c r="E130" s="3" t="s">
        <v>230</v>
      </c>
      <c r="F130" s="4" t="s">
        <v>22</v>
      </c>
      <c r="G130" s="4" t="s">
        <v>23</v>
      </c>
      <c r="H130" s="4" t="s">
        <v>24</v>
      </c>
      <c r="I130" s="4" t="s">
        <v>25</v>
      </c>
      <c r="J130" s="5" t="s">
        <v>25</v>
      </c>
      <c r="K130" s="5" t="s">
        <v>818</v>
      </c>
      <c r="L130" s="5" t="s">
        <v>819</v>
      </c>
      <c r="M130" s="5" t="s">
        <v>820</v>
      </c>
      <c r="N130" s="5" t="s">
        <v>821</v>
      </c>
      <c r="O130" s="5" t="s">
        <v>766</v>
      </c>
      <c r="P130" s="4" t="str">
        <f t="shared" si="0"/>
        <v>Outstanding</v>
      </c>
      <c r="Q130" s="13" t="s">
        <v>25</v>
      </c>
    </row>
    <row r="131" spans="1:17" ht="60" hidden="1" customHeight="1" x14ac:dyDescent="0.35">
      <c r="A131" s="11" t="s">
        <v>704</v>
      </c>
      <c r="B131" s="2" t="s">
        <v>822</v>
      </c>
      <c r="C131" s="1" t="s">
        <v>823</v>
      </c>
      <c r="D131" s="3" t="s">
        <v>20</v>
      </c>
      <c r="E131" s="3" t="s">
        <v>230</v>
      </c>
      <c r="F131" s="4" t="s">
        <v>22</v>
      </c>
      <c r="G131" s="4" t="s">
        <v>23</v>
      </c>
      <c r="H131" s="4" t="s">
        <v>24</v>
      </c>
      <c r="I131" s="4" t="s">
        <v>25</v>
      </c>
      <c r="J131" s="5" t="s">
        <v>25</v>
      </c>
      <c r="K131" s="5" t="s">
        <v>824</v>
      </c>
      <c r="L131" s="5" t="s">
        <v>825</v>
      </c>
      <c r="M131" s="5" t="s">
        <v>826</v>
      </c>
      <c r="N131" s="5" t="s">
        <v>827</v>
      </c>
      <c r="O131" s="5" t="s">
        <v>766</v>
      </c>
      <c r="P131" s="4" t="str">
        <f t="shared" si="0"/>
        <v>Outstanding</v>
      </c>
      <c r="Q131" s="13" t="s">
        <v>25</v>
      </c>
    </row>
    <row r="132" spans="1:17" ht="60" hidden="1" customHeight="1" x14ac:dyDescent="0.35">
      <c r="A132" s="11" t="s">
        <v>704</v>
      </c>
      <c r="B132" s="2" t="s">
        <v>828</v>
      </c>
      <c r="C132" s="1" t="s">
        <v>829</v>
      </c>
      <c r="D132" s="3" t="s">
        <v>20</v>
      </c>
      <c r="E132" s="3" t="s">
        <v>230</v>
      </c>
      <c r="F132" s="4" t="s">
        <v>22</v>
      </c>
      <c r="G132" s="4" t="s">
        <v>23</v>
      </c>
      <c r="H132" s="4" t="s">
        <v>24</v>
      </c>
      <c r="I132" s="4" t="s">
        <v>25</v>
      </c>
      <c r="J132" s="5" t="s">
        <v>25</v>
      </c>
      <c r="K132" s="5" t="s">
        <v>830</v>
      </c>
      <c r="L132" s="5" t="s">
        <v>831</v>
      </c>
      <c r="M132" s="5" t="s">
        <v>832</v>
      </c>
      <c r="N132" s="5" t="s">
        <v>833</v>
      </c>
      <c r="O132" s="5" t="s">
        <v>766</v>
      </c>
      <c r="P132" s="4" t="str">
        <f t="shared" si="0"/>
        <v>Outstanding</v>
      </c>
      <c r="Q132" s="13" t="s">
        <v>25</v>
      </c>
    </row>
    <row r="133" spans="1:17" ht="60" hidden="1" customHeight="1" x14ac:dyDescent="0.35">
      <c r="A133" s="11" t="s">
        <v>704</v>
      </c>
      <c r="B133" s="2" t="s">
        <v>834</v>
      </c>
      <c r="C133" s="1" t="s">
        <v>835</v>
      </c>
      <c r="D133" s="3" t="s">
        <v>20</v>
      </c>
      <c r="E133" s="3" t="s">
        <v>230</v>
      </c>
      <c r="F133" s="4" t="s">
        <v>22</v>
      </c>
      <c r="G133" s="4" t="s">
        <v>23</v>
      </c>
      <c r="H133" s="4" t="s">
        <v>24</v>
      </c>
      <c r="I133" s="4" t="s">
        <v>25</v>
      </c>
      <c r="J133" s="5" t="s">
        <v>25</v>
      </c>
      <c r="K133" s="5" t="s">
        <v>836</v>
      </c>
      <c r="L133" s="5" t="s">
        <v>837</v>
      </c>
      <c r="M133" s="5" t="s">
        <v>838</v>
      </c>
      <c r="N133" s="5" t="s">
        <v>839</v>
      </c>
      <c r="O133" s="5" t="s">
        <v>766</v>
      </c>
      <c r="P133" s="4" t="str">
        <f t="shared" si="0"/>
        <v>Outstanding</v>
      </c>
      <c r="Q133" s="13" t="s">
        <v>25</v>
      </c>
    </row>
    <row r="134" spans="1:17" ht="60" hidden="1" customHeight="1" x14ac:dyDescent="0.35">
      <c r="A134" s="11" t="s">
        <v>704</v>
      </c>
      <c r="B134" s="2" t="s">
        <v>840</v>
      </c>
      <c r="C134" s="1" t="s">
        <v>841</v>
      </c>
      <c r="D134" s="3" t="s">
        <v>20</v>
      </c>
      <c r="E134" s="3" t="s">
        <v>230</v>
      </c>
      <c r="F134" s="4" t="s">
        <v>22</v>
      </c>
      <c r="G134" s="4" t="s">
        <v>23</v>
      </c>
      <c r="H134" s="4" t="s">
        <v>24</v>
      </c>
      <c r="I134" s="4" t="s">
        <v>25</v>
      </c>
      <c r="J134" s="5" t="s">
        <v>25</v>
      </c>
      <c r="K134" s="5" t="s">
        <v>842</v>
      </c>
      <c r="L134" s="5" t="s">
        <v>843</v>
      </c>
      <c r="M134" s="5" t="s">
        <v>844</v>
      </c>
      <c r="N134" s="5" t="s">
        <v>845</v>
      </c>
      <c r="O134" s="5" t="s">
        <v>766</v>
      </c>
      <c r="P134" s="4" t="str">
        <f t="shared" si="0"/>
        <v>Outstanding</v>
      </c>
      <c r="Q134" s="13" t="s">
        <v>25</v>
      </c>
    </row>
    <row r="135" spans="1:17" ht="60" customHeight="1" x14ac:dyDescent="0.35">
      <c r="A135" s="11" t="s">
        <v>704</v>
      </c>
      <c r="B135" s="2" t="s">
        <v>846</v>
      </c>
      <c r="C135" s="1" t="s">
        <v>847</v>
      </c>
      <c r="D135" s="3" t="s">
        <v>20</v>
      </c>
      <c r="E135" s="3" t="s">
        <v>21</v>
      </c>
      <c r="F135" s="4" t="s">
        <v>22</v>
      </c>
      <c r="G135" s="4" t="s">
        <v>23</v>
      </c>
      <c r="H135" s="4" t="s">
        <v>24</v>
      </c>
      <c r="I135" s="4" t="s">
        <v>25</v>
      </c>
      <c r="J135" s="5" t="s">
        <v>25</v>
      </c>
      <c r="K135" s="5" t="s">
        <v>848</v>
      </c>
      <c r="L135" s="5" t="s">
        <v>849</v>
      </c>
      <c r="M135" s="5" t="s">
        <v>850</v>
      </c>
      <c r="N135" s="5" t="s">
        <v>851</v>
      </c>
      <c r="O135" s="5" t="s">
        <v>766</v>
      </c>
      <c r="P135" s="4" t="str">
        <f t="shared" si="0"/>
        <v>Outstanding</v>
      </c>
      <c r="Q135" s="13" t="s">
        <v>25</v>
      </c>
    </row>
    <row r="136" spans="1:17" ht="60" hidden="1" customHeight="1" x14ac:dyDescent="0.35">
      <c r="A136" s="11" t="s">
        <v>704</v>
      </c>
      <c r="B136" s="2" t="s">
        <v>852</v>
      </c>
      <c r="C136" s="1" t="s">
        <v>853</v>
      </c>
      <c r="D136" s="3" t="s">
        <v>20</v>
      </c>
      <c r="E136" s="3" t="s">
        <v>230</v>
      </c>
      <c r="F136" s="4" t="s">
        <v>22</v>
      </c>
      <c r="G136" s="4" t="s">
        <v>23</v>
      </c>
      <c r="H136" s="4" t="s">
        <v>24</v>
      </c>
      <c r="I136" s="4" t="s">
        <v>25</v>
      </c>
      <c r="J136" s="5" t="s">
        <v>25</v>
      </c>
      <c r="K136" s="5" t="s">
        <v>854</v>
      </c>
      <c r="L136" s="5" t="s">
        <v>855</v>
      </c>
      <c r="M136" s="5" t="s">
        <v>856</v>
      </c>
      <c r="N136" s="5" t="s">
        <v>857</v>
      </c>
      <c r="O136" s="5" t="s">
        <v>858</v>
      </c>
      <c r="P136" s="4" t="str">
        <f t="shared" si="0"/>
        <v>Outstanding</v>
      </c>
      <c r="Q136" s="13" t="s">
        <v>25</v>
      </c>
    </row>
    <row r="137" spans="1:17" ht="60" customHeight="1" x14ac:dyDescent="0.35">
      <c r="A137" s="11" t="s">
        <v>704</v>
      </c>
      <c r="B137" s="2" t="s">
        <v>859</v>
      </c>
      <c r="C137" s="1" t="s">
        <v>860</v>
      </c>
      <c r="D137" s="3" t="s">
        <v>20</v>
      </c>
      <c r="E137" s="3" t="s">
        <v>21</v>
      </c>
      <c r="F137" s="4" t="s">
        <v>22</v>
      </c>
      <c r="G137" s="4" t="s">
        <v>23</v>
      </c>
      <c r="H137" s="4" t="s">
        <v>24</v>
      </c>
      <c r="I137" s="4" t="s">
        <v>25</v>
      </c>
      <c r="J137" s="5" t="s">
        <v>25</v>
      </c>
      <c r="K137" s="5" t="s">
        <v>861</v>
      </c>
      <c r="L137" s="5" t="s">
        <v>862</v>
      </c>
      <c r="M137" s="5" t="s">
        <v>863</v>
      </c>
      <c r="N137" s="5" t="s">
        <v>864</v>
      </c>
      <c r="O137" s="5" t="s">
        <v>865</v>
      </c>
      <c r="P137" s="4" t="str">
        <f t="shared" si="0"/>
        <v>Outstanding</v>
      </c>
      <c r="Q137" s="13" t="s">
        <v>25</v>
      </c>
    </row>
    <row r="138" spans="1:17" ht="60" hidden="1" customHeight="1" x14ac:dyDescent="0.35">
      <c r="A138" s="11" t="s">
        <v>704</v>
      </c>
      <c r="B138" s="2" t="s">
        <v>866</v>
      </c>
      <c r="C138" s="1" t="s">
        <v>867</v>
      </c>
      <c r="D138" s="3" t="s">
        <v>20</v>
      </c>
      <c r="E138" s="3" t="s">
        <v>230</v>
      </c>
      <c r="F138" s="4" t="s">
        <v>22</v>
      </c>
      <c r="G138" s="4" t="s">
        <v>23</v>
      </c>
      <c r="H138" s="4" t="s">
        <v>24</v>
      </c>
      <c r="I138" s="4" t="s">
        <v>25</v>
      </c>
      <c r="J138" s="5" t="s">
        <v>25</v>
      </c>
      <c r="K138" s="5" t="s">
        <v>868</v>
      </c>
      <c r="L138" s="5" t="s">
        <v>869</v>
      </c>
      <c r="M138" s="5" t="s">
        <v>870</v>
      </c>
      <c r="N138" s="5" t="s">
        <v>871</v>
      </c>
      <c r="O138" s="5" t="s">
        <v>872</v>
      </c>
      <c r="P138" s="4" t="str">
        <f t="shared" si="0"/>
        <v>Outstanding</v>
      </c>
      <c r="Q138" s="13" t="s">
        <v>25</v>
      </c>
    </row>
    <row r="139" spans="1:17" ht="60" customHeight="1" x14ac:dyDescent="0.35">
      <c r="A139" s="11" t="s">
        <v>704</v>
      </c>
      <c r="B139" s="2" t="s">
        <v>873</v>
      </c>
      <c r="C139" s="1" t="s">
        <v>874</v>
      </c>
      <c r="D139" s="3" t="s">
        <v>20</v>
      </c>
      <c r="E139" s="3" t="s">
        <v>21</v>
      </c>
      <c r="F139" s="4" t="s">
        <v>22</v>
      </c>
      <c r="G139" s="4" t="s">
        <v>23</v>
      </c>
      <c r="H139" s="4" t="s">
        <v>24</v>
      </c>
      <c r="I139" s="4" t="s">
        <v>25</v>
      </c>
      <c r="J139" s="5" t="s">
        <v>25</v>
      </c>
      <c r="K139" s="5" t="s">
        <v>875</v>
      </c>
      <c r="L139" s="5" t="s">
        <v>876</v>
      </c>
      <c r="M139" s="5" t="s">
        <v>877</v>
      </c>
      <c r="N139" s="5" t="s">
        <v>878</v>
      </c>
      <c r="O139" s="5" t="s">
        <v>752</v>
      </c>
      <c r="P139" s="4" t="str">
        <f t="shared" si="0"/>
        <v>Outstanding</v>
      </c>
      <c r="Q139" s="13" t="s">
        <v>25</v>
      </c>
    </row>
    <row r="140" spans="1:17" ht="60" hidden="1" customHeight="1" x14ac:dyDescent="0.35">
      <c r="A140" s="11" t="s">
        <v>704</v>
      </c>
      <c r="B140" s="2" t="s">
        <v>879</v>
      </c>
      <c r="C140" s="1" t="s">
        <v>880</v>
      </c>
      <c r="D140" s="3" t="s">
        <v>20</v>
      </c>
      <c r="E140" s="3" t="s">
        <v>230</v>
      </c>
      <c r="F140" s="4" t="s">
        <v>22</v>
      </c>
      <c r="G140" s="4" t="s">
        <v>23</v>
      </c>
      <c r="H140" s="4" t="s">
        <v>24</v>
      </c>
      <c r="I140" s="4" t="s">
        <v>25</v>
      </c>
      <c r="J140" s="5" t="s">
        <v>25</v>
      </c>
      <c r="K140" s="5" t="s">
        <v>881</v>
      </c>
      <c r="L140" s="5" t="s">
        <v>882</v>
      </c>
      <c r="M140" s="5" t="s">
        <v>883</v>
      </c>
      <c r="N140" s="5" t="s">
        <v>884</v>
      </c>
      <c r="O140" s="5" t="s">
        <v>752</v>
      </c>
      <c r="P140" s="4" t="str">
        <f t="shared" si="0"/>
        <v>Outstanding</v>
      </c>
      <c r="Q140" s="13" t="s">
        <v>25</v>
      </c>
    </row>
    <row r="141" spans="1:17" ht="60" customHeight="1" x14ac:dyDescent="0.35">
      <c r="A141" s="11" t="s">
        <v>704</v>
      </c>
      <c r="B141" s="2" t="s">
        <v>885</v>
      </c>
      <c r="C141" s="1" t="s">
        <v>886</v>
      </c>
      <c r="D141" s="3" t="s">
        <v>20</v>
      </c>
      <c r="E141" s="3" t="s">
        <v>21</v>
      </c>
      <c r="F141" s="4" t="s">
        <v>22</v>
      </c>
      <c r="G141" s="4" t="s">
        <v>23</v>
      </c>
      <c r="H141" s="4" t="s">
        <v>24</v>
      </c>
      <c r="I141" s="4" t="s">
        <v>25</v>
      </c>
      <c r="J141" s="5" t="s">
        <v>25</v>
      </c>
      <c r="K141" s="5" t="s">
        <v>887</v>
      </c>
      <c r="L141" s="5" t="s">
        <v>888</v>
      </c>
      <c r="M141" s="5" t="s">
        <v>889</v>
      </c>
      <c r="N141" s="5" t="s">
        <v>890</v>
      </c>
      <c r="O141" s="5" t="s">
        <v>785</v>
      </c>
      <c r="P141" s="4" t="str">
        <f t="shared" si="0"/>
        <v>Outstanding</v>
      </c>
      <c r="Q141" s="13" t="s">
        <v>25</v>
      </c>
    </row>
    <row r="142" spans="1:17" ht="60" customHeight="1" x14ac:dyDescent="0.35">
      <c r="A142" s="11" t="s">
        <v>704</v>
      </c>
      <c r="B142" s="2" t="s">
        <v>891</v>
      </c>
      <c r="C142" s="1" t="s">
        <v>892</v>
      </c>
      <c r="D142" s="3" t="s">
        <v>20</v>
      </c>
      <c r="E142" s="3" t="s">
        <v>21</v>
      </c>
      <c r="F142" s="4" t="s">
        <v>22</v>
      </c>
      <c r="G142" s="4" t="s">
        <v>23</v>
      </c>
      <c r="H142" s="4" t="s">
        <v>24</v>
      </c>
      <c r="I142" s="4" t="s">
        <v>25</v>
      </c>
      <c r="J142" s="5" t="s">
        <v>25</v>
      </c>
      <c r="K142" s="5" t="s">
        <v>893</v>
      </c>
      <c r="L142" s="5" t="s">
        <v>894</v>
      </c>
      <c r="M142" s="5" t="s">
        <v>895</v>
      </c>
      <c r="N142" s="5" t="s">
        <v>896</v>
      </c>
      <c r="O142" s="5" t="s">
        <v>766</v>
      </c>
      <c r="P142" s="4" t="str">
        <f t="shared" si="0"/>
        <v>Outstanding</v>
      </c>
      <c r="Q142" s="13" t="s">
        <v>25</v>
      </c>
    </row>
    <row r="143" spans="1:17" ht="60" customHeight="1" x14ac:dyDescent="0.35">
      <c r="A143" s="11" t="s">
        <v>704</v>
      </c>
      <c r="B143" s="2" t="s">
        <v>897</v>
      </c>
      <c r="C143" s="1" t="s">
        <v>898</v>
      </c>
      <c r="D143" s="3" t="s">
        <v>20</v>
      </c>
      <c r="E143" s="3" t="s">
        <v>21</v>
      </c>
      <c r="F143" s="4" t="s">
        <v>22</v>
      </c>
      <c r="G143" s="4" t="s">
        <v>23</v>
      </c>
      <c r="H143" s="4" t="s">
        <v>24</v>
      </c>
      <c r="I143" s="4" t="s">
        <v>25</v>
      </c>
      <c r="J143" s="5" t="s">
        <v>25</v>
      </c>
      <c r="K143" s="5" t="s">
        <v>899</v>
      </c>
      <c r="L143" s="5" t="s">
        <v>900</v>
      </c>
      <c r="M143" s="5" t="s">
        <v>901</v>
      </c>
      <c r="N143" s="5" t="s">
        <v>902</v>
      </c>
      <c r="O143" s="5" t="s">
        <v>766</v>
      </c>
      <c r="P143" s="4" t="str">
        <f t="shared" si="0"/>
        <v>Outstanding</v>
      </c>
      <c r="Q143" s="13" t="s">
        <v>25</v>
      </c>
    </row>
    <row r="144" spans="1:17" ht="60" customHeight="1" x14ac:dyDescent="0.35">
      <c r="A144" s="11" t="s">
        <v>704</v>
      </c>
      <c r="B144" s="2" t="s">
        <v>903</v>
      </c>
      <c r="C144" s="1" t="s">
        <v>904</v>
      </c>
      <c r="D144" s="3" t="s">
        <v>20</v>
      </c>
      <c r="E144" s="3" t="s">
        <v>21</v>
      </c>
      <c r="F144" s="4" t="s">
        <v>22</v>
      </c>
      <c r="G144" s="4" t="s">
        <v>23</v>
      </c>
      <c r="H144" s="4" t="s">
        <v>24</v>
      </c>
      <c r="I144" s="4" t="s">
        <v>25</v>
      </c>
      <c r="J144" s="5" t="s">
        <v>25</v>
      </c>
      <c r="K144" s="5" t="s">
        <v>905</v>
      </c>
      <c r="L144" s="5" t="s">
        <v>906</v>
      </c>
      <c r="M144" s="5" t="s">
        <v>907</v>
      </c>
      <c r="N144" s="5" t="s">
        <v>908</v>
      </c>
      <c r="O144" s="5" t="s">
        <v>785</v>
      </c>
      <c r="P144" s="4" t="str">
        <f t="shared" si="0"/>
        <v>Outstanding</v>
      </c>
      <c r="Q144" s="13" t="s">
        <v>25</v>
      </c>
    </row>
    <row r="145" spans="1:17" ht="60" hidden="1" customHeight="1" x14ac:dyDescent="0.35">
      <c r="A145" s="11" t="s">
        <v>704</v>
      </c>
      <c r="B145" s="2" t="s">
        <v>909</v>
      </c>
      <c r="C145" s="1" t="s">
        <v>910</v>
      </c>
      <c r="D145" s="3" t="s">
        <v>20</v>
      </c>
      <c r="E145" s="3" t="s">
        <v>230</v>
      </c>
      <c r="F145" s="4" t="s">
        <v>22</v>
      </c>
      <c r="G145" s="4" t="s">
        <v>23</v>
      </c>
      <c r="H145" s="4" t="s">
        <v>24</v>
      </c>
      <c r="I145" s="4" t="s">
        <v>25</v>
      </c>
      <c r="J145" s="5" t="s">
        <v>25</v>
      </c>
      <c r="K145" s="5" t="s">
        <v>911</v>
      </c>
      <c r="L145" s="5" t="s">
        <v>912</v>
      </c>
      <c r="M145" s="5" t="s">
        <v>913</v>
      </c>
      <c r="N145" s="5" t="s">
        <v>914</v>
      </c>
      <c r="O145" s="5" t="s">
        <v>915</v>
      </c>
      <c r="P145" s="4" t="str">
        <f t="shared" si="0"/>
        <v>Outstanding</v>
      </c>
      <c r="Q145" s="13" t="s">
        <v>25</v>
      </c>
    </row>
    <row r="146" spans="1:17" ht="60" hidden="1" customHeight="1" x14ac:dyDescent="0.35">
      <c r="A146" s="11" t="s">
        <v>704</v>
      </c>
      <c r="B146" s="2" t="s">
        <v>916</v>
      </c>
      <c r="C146" s="1" t="s">
        <v>917</v>
      </c>
      <c r="D146" s="3" t="s">
        <v>20</v>
      </c>
      <c r="E146" s="3" t="s">
        <v>230</v>
      </c>
      <c r="F146" s="4" t="s">
        <v>22</v>
      </c>
      <c r="G146" s="4" t="s">
        <v>23</v>
      </c>
      <c r="H146" s="4" t="s">
        <v>24</v>
      </c>
      <c r="I146" s="4" t="s">
        <v>25</v>
      </c>
      <c r="J146" s="5" t="s">
        <v>25</v>
      </c>
      <c r="K146" s="5" t="s">
        <v>918</v>
      </c>
      <c r="L146" s="5" t="s">
        <v>919</v>
      </c>
      <c r="M146" s="5" t="s">
        <v>920</v>
      </c>
      <c r="N146" s="5" t="s">
        <v>921</v>
      </c>
      <c r="O146" s="5" t="s">
        <v>766</v>
      </c>
      <c r="P146" s="4" t="str">
        <f t="shared" si="0"/>
        <v>Outstanding</v>
      </c>
      <c r="Q146" s="13" t="s">
        <v>25</v>
      </c>
    </row>
    <row r="147" spans="1:17" ht="60" customHeight="1" x14ac:dyDescent="0.35">
      <c r="A147" s="11" t="s">
        <v>704</v>
      </c>
      <c r="B147" s="2" t="s">
        <v>922</v>
      </c>
      <c r="C147" s="1" t="s">
        <v>923</v>
      </c>
      <c r="D147" s="3" t="s">
        <v>20</v>
      </c>
      <c r="E147" s="3" t="s">
        <v>21</v>
      </c>
      <c r="F147" s="4" t="s">
        <v>22</v>
      </c>
      <c r="G147" s="4" t="s">
        <v>23</v>
      </c>
      <c r="H147" s="4" t="s">
        <v>24</v>
      </c>
      <c r="I147" s="4" t="s">
        <v>25</v>
      </c>
      <c r="J147" s="5" t="s">
        <v>25</v>
      </c>
      <c r="K147" s="5" t="s">
        <v>924</v>
      </c>
      <c r="L147" s="5" t="s">
        <v>925</v>
      </c>
      <c r="M147" s="5" t="s">
        <v>926</v>
      </c>
      <c r="N147" s="5" t="s">
        <v>927</v>
      </c>
      <c r="O147" s="5" t="s">
        <v>766</v>
      </c>
      <c r="P147" s="4" t="str">
        <f t="shared" si="0"/>
        <v>Outstanding</v>
      </c>
      <c r="Q147" s="13" t="s">
        <v>25</v>
      </c>
    </row>
    <row r="148" spans="1:17" ht="60" customHeight="1" x14ac:dyDescent="0.35">
      <c r="A148" s="11" t="s">
        <v>704</v>
      </c>
      <c r="B148" s="2" t="s">
        <v>928</v>
      </c>
      <c r="C148" s="1" t="s">
        <v>929</v>
      </c>
      <c r="D148" s="3" t="s">
        <v>20</v>
      </c>
      <c r="E148" s="3" t="s">
        <v>21</v>
      </c>
      <c r="F148" s="4" t="s">
        <v>22</v>
      </c>
      <c r="G148" s="4" t="s">
        <v>23</v>
      </c>
      <c r="H148" s="4" t="s">
        <v>24</v>
      </c>
      <c r="I148" s="4" t="s">
        <v>25</v>
      </c>
      <c r="J148" s="5" t="s">
        <v>25</v>
      </c>
      <c r="K148" s="5" t="s">
        <v>930</v>
      </c>
      <c r="L148" s="5" t="s">
        <v>931</v>
      </c>
      <c r="M148" s="5" t="s">
        <v>932</v>
      </c>
      <c r="N148" s="5" t="s">
        <v>933</v>
      </c>
      <c r="O148" s="5" t="s">
        <v>711</v>
      </c>
      <c r="P148" s="4" t="str">
        <f t="shared" si="0"/>
        <v>Outstanding</v>
      </c>
      <c r="Q148" s="13" t="s">
        <v>25</v>
      </c>
    </row>
    <row r="149" spans="1:17" ht="60" hidden="1" customHeight="1" x14ac:dyDescent="0.35">
      <c r="A149" s="11" t="s">
        <v>704</v>
      </c>
      <c r="B149" s="2" t="s">
        <v>934</v>
      </c>
      <c r="C149" s="1" t="s">
        <v>935</v>
      </c>
      <c r="D149" s="3" t="s">
        <v>20</v>
      </c>
      <c r="E149" s="3" t="s">
        <v>230</v>
      </c>
      <c r="F149" s="4" t="s">
        <v>22</v>
      </c>
      <c r="G149" s="4" t="s">
        <v>23</v>
      </c>
      <c r="H149" s="4" t="s">
        <v>24</v>
      </c>
      <c r="I149" s="4" t="s">
        <v>25</v>
      </c>
      <c r="J149" s="5" t="s">
        <v>25</v>
      </c>
      <c r="K149" s="5" t="s">
        <v>936</v>
      </c>
      <c r="L149" s="5" t="s">
        <v>937</v>
      </c>
      <c r="M149" s="5" t="s">
        <v>938</v>
      </c>
      <c r="N149" s="5" t="s">
        <v>939</v>
      </c>
      <c r="O149" s="5" t="s">
        <v>815</v>
      </c>
      <c r="P149" s="4" t="str">
        <f t="shared" si="0"/>
        <v>Outstanding</v>
      </c>
      <c r="Q149" s="13" t="s">
        <v>25</v>
      </c>
    </row>
    <row r="150" spans="1:17" ht="60" hidden="1" customHeight="1" x14ac:dyDescent="0.35">
      <c r="A150" s="11" t="s">
        <v>704</v>
      </c>
      <c r="B150" s="2" t="s">
        <v>940</v>
      </c>
      <c r="C150" s="1" t="s">
        <v>941</v>
      </c>
      <c r="D150" s="3" t="s">
        <v>20</v>
      </c>
      <c r="E150" s="3" t="s">
        <v>230</v>
      </c>
      <c r="F150" s="4" t="s">
        <v>22</v>
      </c>
      <c r="G150" s="4" t="s">
        <v>23</v>
      </c>
      <c r="H150" s="4" t="s">
        <v>24</v>
      </c>
      <c r="I150" s="4" t="s">
        <v>25</v>
      </c>
      <c r="J150" s="5" t="s">
        <v>25</v>
      </c>
      <c r="K150" s="5" t="s">
        <v>942</v>
      </c>
      <c r="L150" s="5" t="s">
        <v>943</v>
      </c>
      <c r="M150" s="5" t="s">
        <v>944</v>
      </c>
      <c r="N150" s="5" t="s">
        <v>945</v>
      </c>
      <c r="O150" s="5" t="s">
        <v>711</v>
      </c>
      <c r="P150" s="4" t="str">
        <f t="shared" si="0"/>
        <v>Outstanding</v>
      </c>
      <c r="Q150" s="13" t="s">
        <v>25</v>
      </c>
    </row>
    <row r="151" spans="1:17" ht="60" hidden="1" customHeight="1" x14ac:dyDescent="0.35">
      <c r="A151" s="11" t="s">
        <v>704</v>
      </c>
      <c r="B151" s="2" t="s">
        <v>946</v>
      </c>
      <c r="C151" s="1" t="s">
        <v>947</v>
      </c>
      <c r="D151" s="3" t="s">
        <v>20</v>
      </c>
      <c r="E151" s="3" t="s">
        <v>230</v>
      </c>
      <c r="F151" s="4" t="s">
        <v>22</v>
      </c>
      <c r="G151" s="4" t="s">
        <v>23</v>
      </c>
      <c r="H151" s="4" t="s">
        <v>24</v>
      </c>
      <c r="I151" s="4" t="s">
        <v>25</v>
      </c>
      <c r="J151" s="5" t="s">
        <v>25</v>
      </c>
      <c r="K151" s="5" t="s">
        <v>948</v>
      </c>
      <c r="L151" s="5" t="s">
        <v>949</v>
      </c>
      <c r="M151" s="5" t="s">
        <v>950</v>
      </c>
      <c r="N151" s="5" t="s">
        <v>951</v>
      </c>
      <c r="O151" s="5" t="s">
        <v>766</v>
      </c>
      <c r="P151" s="4" t="str">
        <f t="shared" si="0"/>
        <v>Outstanding</v>
      </c>
      <c r="Q151" s="13" t="s">
        <v>25</v>
      </c>
    </row>
    <row r="152" spans="1:17" ht="60" customHeight="1" x14ac:dyDescent="0.35">
      <c r="A152" s="11" t="s">
        <v>704</v>
      </c>
      <c r="B152" s="2" t="s">
        <v>952</v>
      </c>
      <c r="C152" s="1" t="s">
        <v>953</v>
      </c>
      <c r="D152" s="3" t="s">
        <v>20</v>
      </c>
      <c r="E152" s="3" t="s">
        <v>21</v>
      </c>
      <c r="F152" s="4" t="s">
        <v>22</v>
      </c>
      <c r="G152" s="4" t="s">
        <v>23</v>
      </c>
      <c r="H152" s="4" t="s">
        <v>24</v>
      </c>
      <c r="I152" s="4" t="s">
        <v>25</v>
      </c>
      <c r="J152" s="5" t="s">
        <v>25</v>
      </c>
      <c r="K152" s="5" t="s">
        <v>954</v>
      </c>
      <c r="L152" s="5" t="s">
        <v>955</v>
      </c>
      <c r="M152" s="5" t="s">
        <v>956</v>
      </c>
      <c r="N152" s="5" t="s">
        <v>957</v>
      </c>
      <c r="O152" s="5" t="s">
        <v>752</v>
      </c>
      <c r="P152" s="4" t="str">
        <f t="shared" si="0"/>
        <v>Outstanding</v>
      </c>
      <c r="Q152" s="13" t="s">
        <v>25</v>
      </c>
    </row>
    <row r="153" spans="1:17" ht="60" customHeight="1" x14ac:dyDescent="0.35">
      <c r="A153" s="11" t="s">
        <v>704</v>
      </c>
      <c r="B153" s="2" t="s">
        <v>958</v>
      </c>
      <c r="C153" s="1" t="s">
        <v>959</v>
      </c>
      <c r="D153" s="3" t="s">
        <v>20</v>
      </c>
      <c r="E153" s="3" t="s">
        <v>21</v>
      </c>
      <c r="F153" s="4" t="s">
        <v>22</v>
      </c>
      <c r="G153" s="4" t="s">
        <v>23</v>
      </c>
      <c r="H153" s="4" t="s">
        <v>24</v>
      </c>
      <c r="I153" s="4" t="s">
        <v>25</v>
      </c>
      <c r="J153" s="5" t="s">
        <v>25</v>
      </c>
      <c r="K153" s="5" t="s">
        <v>960</v>
      </c>
      <c r="L153" s="5" t="s">
        <v>961</v>
      </c>
      <c r="M153" s="5" t="s">
        <v>962</v>
      </c>
      <c r="N153" s="5" t="s">
        <v>963</v>
      </c>
      <c r="O153" s="5" t="s">
        <v>964</v>
      </c>
      <c r="P153" s="4" t="str">
        <f t="shared" si="0"/>
        <v>Outstanding</v>
      </c>
      <c r="Q153" s="13" t="s">
        <v>25</v>
      </c>
    </row>
    <row r="154" spans="1:17" ht="60" customHeight="1" x14ac:dyDescent="0.35">
      <c r="A154" s="11" t="s">
        <v>704</v>
      </c>
      <c r="B154" s="2" t="s">
        <v>965</v>
      </c>
      <c r="C154" s="1" t="s">
        <v>966</v>
      </c>
      <c r="D154" s="3" t="s">
        <v>20</v>
      </c>
      <c r="E154" s="3" t="s">
        <v>21</v>
      </c>
      <c r="F154" s="4" t="s">
        <v>22</v>
      </c>
      <c r="G154" s="4" t="s">
        <v>23</v>
      </c>
      <c r="H154" s="4" t="s">
        <v>24</v>
      </c>
      <c r="I154" s="4" t="s">
        <v>25</v>
      </c>
      <c r="J154" s="5" t="s">
        <v>25</v>
      </c>
      <c r="K154" s="5" t="s">
        <v>967</v>
      </c>
      <c r="L154" s="5" t="s">
        <v>968</v>
      </c>
      <c r="M154" s="5" t="s">
        <v>969</v>
      </c>
      <c r="N154" s="5" t="s">
        <v>970</v>
      </c>
      <c r="O154" s="5" t="s">
        <v>766</v>
      </c>
      <c r="P154" s="4" t="str">
        <f t="shared" si="0"/>
        <v>Outstanding</v>
      </c>
      <c r="Q154" s="13" t="s">
        <v>25</v>
      </c>
    </row>
    <row r="155" spans="1:17" ht="60" customHeight="1" x14ac:dyDescent="0.35">
      <c r="A155" s="11" t="s">
        <v>704</v>
      </c>
      <c r="B155" s="2" t="s">
        <v>971</v>
      </c>
      <c r="C155" s="1" t="s">
        <v>972</v>
      </c>
      <c r="D155" s="3" t="s">
        <v>20</v>
      </c>
      <c r="E155" s="3" t="s">
        <v>21</v>
      </c>
      <c r="F155" s="4" t="s">
        <v>22</v>
      </c>
      <c r="G155" s="4" t="s">
        <v>23</v>
      </c>
      <c r="H155" s="4" t="s">
        <v>24</v>
      </c>
      <c r="I155" s="4" t="s">
        <v>25</v>
      </c>
      <c r="J155" s="5" t="s">
        <v>25</v>
      </c>
      <c r="K155" s="5" t="s">
        <v>973</v>
      </c>
      <c r="L155" s="5" t="s">
        <v>974</v>
      </c>
      <c r="M155" s="5" t="s">
        <v>975</v>
      </c>
      <c r="N155" s="5" t="s">
        <v>976</v>
      </c>
      <c r="O155" s="5" t="s">
        <v>977</v>
      </c>
      <c r="P155" s="4" t="str">
        <f t="shared" si="0"/>
        <v>Outstanding</v>
      </c>
      <c r="Q155" s="13" t="s">
        <v>25</v>
      </c>
    </row>
    <row r="156" spans="1:17" ht="60" customHeight="1" x14ac:dyDescent="0.35">
      <c r="A156" s="11" t="s">
        <v>704</v>
      </c>
      <c r="B156" s="2" t="s">
        <v>978</v>
      </c>
      <c r="C156" s="1" t="s">
        <v>979</v>
      </c>
      <c r="D156" s="3" t="s">
        <v>20</v>
      </c>
      <c r="E156" s="3" t="s">
        <v>21</v>
      </c>
      <c r="F156" s="4" t="s">
        <v>22</v>
      </c>
      <c r="G156" s="4" t="s">
        <v>23</v>
      </c>
      <c r="H156" s="4" t="s">
        <v>24</v>
      </c>
      <c r="I156" s="4" t="s">
        <v>25</v>
      </c>
      <c r="J156" s="5" t="s">
        <v>25</v>
      </c>
      <c r="K156" s="5" t="s">
        <v>980</v>
      </c>
      <c r="L156" s="5" t="s">
        <v>981</v>
      </c>
      <c r="M156" s="5" t="s">
        <v>969</v>
      </c>
      <c r="N156" s="5" t="s">
        <v>982</v>
      </c>
      <c r="O156" s="5" t="s">
        <v>766</v>
      </c>
      <c r="P156" s="4" t="str">
        <f t="shared" si="0"/>
        <v>Outstanding</v>
      </c>
      <c r="Q156" s="13" t="s">
        <v>25</v>
      </c>
    </row>
    <row r="157" spans="1:17" ht="60" customHeight="1" x14ac:dyDescent="0.35">
      <c r="A157" s="11" t="s">
        <v>983</v>
      </c>
      <c r="B157" s="2" t="s">
        <v>984</v>
      </c>
      <c r="C157" s="1" t="s">
        <v>985</v>
      </c>
      <c r="D157" s="3" t="s">
        <v>20</v>
      </c>
      <c r="E157" s="3" t="s">
        <v>21</v>
      </c>
      <c r="F157" s="4" t="s">
        <v>22</v>
      </c>
      <c r="G157" s="4" t="s">
        <v>23</v>
      </c>
      <c r="H157" s="4" t="s">
        <v>24</v>
      </c>
      <c r="I157" s="4" t="s">
        <v>25</v>
      </c>
      <c r="J157" s="5" t="s">
        <v>25</v>
      </c>
      <c r="K157" s="5" t="s">
        <v>986</v>
      </c>
      <c r="L157" s="5" t="s">
        <v>987</v>
      </c>
      <c r="M157" s="5" t="s">
        <v>98</v>
      </c>
      <c r="N157" s="5" t="s">
        <v>988</v>
      </c>
      <c r="O157" s="5" t="s">
        <v>989</v>
      </c>
      <c r="P157" s="4" t="str">
        <f t="shared" si="0"/>
        <v>Outstanding</v>
      </c>
      <c r="Q157" s="13" t="s">
        <v>25</v>
      </c>
    </row>
    <row r="158" spans="1:17" ht="60" customHeight="1" x14ac:dyDescent="0.35">
      <c r="A158" s="11" t="s">
        <v>983</v>
      </c>
      <c r="B158" s="2" t="s">
        <v>990</v>
      </c>
      <c r="C158" s="1" t="s">
        <v>991</v>
      </c>
      <c r="D158" s="3" t="s">
        <v>20</v>
      </c>
      <c r="E158" s="3" t="s">
        <v>21</v>
      </c>
      <c r="F158" s="4" t="s">
        <v>22</v>
      </c>
      <c r="G158" s="4" t="s">
        <v>23</v>
      </c>
      <c r="H158" s="4" t="s">
        <v>24</v>
      </c>
      <c r="I158" s="4" t="s">
        <v>25</v>
      </c>
      <c r="J158" s="5" t="s">
        <v>25</v>
      </c>
      <c r="K158" s="5" t="s">
        <v>992</v>
      </c>
      <c r="L158" s="5" t="s">
        <v>993</v>
      </c>
      <c r="M158" s="5" t="s">
        <v>98</v>
      </c>
      <c r="N158" s="5" t="s">
        <v>994</v>
      </c>
      <c r="O158" s="5" t="s">
        <v>995</v>
      </c>
      <c r="P158" s="4" t="str">
        <f t="shared" si="0"/>
        <v>Outstanding</v>
      </c>
      <c r="Q158" s="13" t="s">
        <v>25</v>
      </c>
    </row>
    <row r="159" spans="1:17" ht="60" customHeight="1" x14ac:dyDescent="0.35">
      <c r="A159" s="11" t="s">
        <v>983</v>
      </c>
      <c r="B159" s="2" t="s">
        <v>996</v>
      </c>
      <c r="C159" s="1" t="s">
        <v>997</v>
      </c>
      <c r="D159" s="3" t="s">
        <v>20</v>
      </c>
      <c r="E159" s="3" t="s">
        <v>21</v>
      </c>
      <c r="F159" s="4" t="s">
        <v>22</v>
      </c>
      <c r="G159" s="4" t="s">
        <v>23</v>
      </c>
      <c r="H159" s="4" t="s">
        <v>24</v>
      </c>
      <c r="I159" s="4" t="s">
        <v>25</v>
      </c>
      <c r="J159" s="5" t="s">
        <v>25</v>
      </c>
      <c r="K159" s="5" t="s">
        <v>998</v>
      </c>
      <c r="L159" s="5" t="s">
        <v>999</v>
      </c>
      <c r="M159" s="5" t="s">
        <v>1000</v>
      </c>
      <c r="N159" s="5" t="s">
        <v>1001</v>
      </c>
      <c r="O159" s="5" t="s">
        <v>1002</v>
      </c>
      <c r="P159" s="4" t="str">
        <f t="shared" si="0"/>
        <v>Outstanding</v>
      </c>
      <c r="Q159" s="13" t="s">
        <v>25</v>
      </c>
    </row>
    <row r="160" spans="1:17" ht="60" customHeight="1" x14ac:dyDescent="0.35">
      <c r="A160" s="11" t="s">
        <v>983</v>
      </c>
      <c r="B160" s="2" t="s">
        <v>1003</v>
      </c>
      <c r="C160" s="1" t="s">
        <v>1004</v>
      </c>
      <c r="D160" s="3" t="s">
        <v>20</v>
      </c>
      <c r="E160" s="3" t="s">
        <v>21</v>
      </c>
      <c r="F160" s="4" t="s">
        <v>22</v>
      </c>
      <c r="G160" s="4" t="s">
        <v>23</v>
      </c>
      <c r="H160" s="4" t="s">
        <v>24</v>
      </c>
      <c r="I160" s="4" t="s">
        <v>25</v>
      </c>
      <c r="J160" s="5" t="s">
        <v>25</v>
      </c>
      <c r="K160" s="5" t="s">
        <v>1005</v>
      </c>
      <c r="L160" s="5" t="s">
        <v>1006</v>
      </c>
      <c r="M160" s="5" t="s">
        <v>1007</v>
      </c>
      <c r="N160" s="5" t="s">
        <v>1008</v>
      </c>
      <c r="O160" s="5" t="s">
        <v>1009</v>
      </c>
      <c r="P160" s="4" t="str">
        <f t="shared" si="0"/>
        <v>Outstanding</v>
      </c>
      <c r="Q160" s="13" t="s">
        <v>25</v>
      </c>
    </row>
    <row r="161" spans="1:17" ht="60" customHeight="1" x14ac:dyDescent="0.35">
      <c r="A161" s="11" t="s">
        <v>983</v>
      </c>
      <c r="B161" s="2" t="s">
        <v>1010</v>
      </c>
      <c r="C161" s="1" t="s">
        <v>1011</v>
      </c>
      <c r="D161" s="3" t="s">
        <v>20</v>
      </c>
      <c r="E161" s="3" t="s">
        <v>21</v>
      </c>
      <c r="F161" s="4" t="s">
        <v>22</v>
      </c>
      <c r="G161" s="4" t="s">
        <v>23</v>
      </c>
      <c r="H161" s="4" t="s">
        <v>24</v>
      </c>
      <c r="I161" s="4" t="s">
        <v>25</v>
      </c>
      <c r="J161" s="5" t="s">
        <v>25</v>
      </c>
      <c r="K161" s="5" t="s">
        <v>1012</v>
      </c>
      <c r="L161" s="5" t="s">
        <v>1013</v>
      </c>
      <c r="M161" s="5" t="s">
        <v>1014</v>
      </c>
      <c r="N161" s="5" t="s">
        <v>1015</v>
      </c>
      <c r="O161" s="5" t="s">
        <v>1016</v>
      </c>
      <c r="P161" s="4" t="str">
        <f t="shared" si="0"/>
        <v>Outstanding</v>
      </c>
      <c r="Q161" s="13" t="s">
        <v>25</v>
      </c>
    </row>
    <row r="162" spans="1:17" ht="60" customHeight="1" x14ac:dyDescent="0.35">
      <c r="A162" s="11" t="s">
        <v>983</v>
      </c>
      <c r="B162" s="2" t="s">
        <v>1017</v>
      </c>
      <c r="C162" s="1" t="s">
        <v>1018</v>
      </c>
      <c r="D162" s="3" t="s">
        <v>20</v>
      </c>
      <c r="E162" s="3" t="s">
        <v>21</v>
      </c>
      <c r="F162" s="4" t="s">
        <v>22</v>
      </c>
      <c r="G162" s="4" t="s">
        <v>23</v>
      </c>
      <c r="H162" s="4" t="s">
        <v>24</v>
      </c>
      <c r="I162" s="4" t="s">
        <v>25</v>
      </c>
      <c r="J162" s="5" t="s">
        <v>25</v>
      </c>
      <c r="K162" s="5" t="s">
        <v>1019</v>
      </c>
      <c r="L162" s="5" t="s">
        <v>1020</v>
      </c>
      <c r="M162" s="5" t="s">
        <v>1021</v>
      </c>
      <c r="N162" s="5" t="s">
        <v>1022</v>
      </c>
      <c r="O162" s="5" t="s">
        <v>1023</v>
      </c>
      <c r="P162" s="4" t="str">
        <f t="shared" si="0"/>
        <v>Outstanding</v>
      </c>
      <c r="Q162" s="13" t="s">
        <v>25</v>
      </c>
    </row>
    <row r="163" spans="1:17" ht="60" customHeight="1" x14ac:dyDescent="0.35">
      <c r="A163" s="11" t="s">
        <v>983</v>
      </c>
      <c r="B163" s="2" t="s">
        <v>1024</v>
      </c>
      <c r="C163" s="1" t="s">
        <v>1025</v>
      </c>
      <c r="D163" s="3" t="s">
        <v>20</v>
      </c>
      <c r="E163" s="3" t="s">
        <v>21</v>
      </c>
      <c r="F163" s="4" t="s">
        <v>22</v>
      </c>
      <c r="G163" s="4" t="s">
        <v>23</v>
      </c>
      <c r="H163" s="4" t="s">
        <v>24</v>
      </c>
      <c r="I163" s="4" t="s">
        <v>25</v>
      </c>
      <c r="J163" s="5" t="s">
        <v>25</v>
      </c>
      <c r="K163" s="5" t="s">
        <v>1026</v>
      </c>
      <c r="L163" s="5" t="s">
        <v>1027</v>
      </c>
      <c r="M163" s="5" t="s">
        <v>1028</v>
      </c>
      <c r="N163" s="5" t="s">
        <v>1029</v>
      </c>
      <c r="O163" s="5" t="s">
        <v>1030</v>
      </c>
      <c r="P163" s="4" t="str">
        <f t="shared" si="0"/>
        <v>Outstanding</v>
      </c>
      <c r="Q163" s="13" t="s">
        <v>25</v>
      </c>
    </row>
    <row r="164" spans="1:17" ht="60" customHeight="1" x14ac:dyDescent="0.35">
      <c r="A164" s="11" t="s">
        <v>1031</v>
      </c>
      <c r="B164" s="2" t="s">
        <v>1032</v>
      </c>
      <c r="C164" s="1" t="s">
        <v>1033</v>
      </c>
      <c r="D164" s="3" t="s">
        <v>20</v>
      </c>
      <c r="E164" s="3" t="s">
        <v>21</v>
      </c>
      <c r="F164" s="4" t="s">
        <v>22</v>
      </c>
      <c r="G164" s="4" t="s">
        <v>23</v>
      </c>
      <c r="H164" s="4" t="s">
        <v>24</v>
      </c>
      <c r="I164" s="4" t="s">
        <v>25</v>
      </c>
      <c r="J164" s="5" t="s">
        <v>25</v>
      </c>
      <c r="K164" s="5" t="s">
        <v>1034</v>
      </c>
      <c r="L164" s="5" t="s">
        <v>1035</v>
      </c>
      <c r="M164" s="5" t="s">
        <v>98</v>
      </c>
      <c r="N164" s="5" t="s">
        <v>1036</v>
      </c>
      <c r="O164" s="5" t="s">
        <v>989</v>
      </c>
      <c r="P164" s="4" t="str">
        <f t="shared" si="0"/>
        <v>Outstanding</v>
      </c>
      <c r="Q164" s="13" t="s">
        <v>25</v>
      </c>
    </row>
    <row r="165" spans="1:17" ht="60" customHeight="1" x14ac:dyDescent="0.35">
      <c r="A165" s="11" t="s">
        <v>1031</v>
      </c>
      <c r="B165" s="2" t="s">
        <v>1037</v>
      </c>
      <c r="C165" s="1" t="s">
        <v>1038</v>
      </c>
      <c r="D165" s="3" t="s">
        <v>20</v>
      </c>
      <c r="E165" s="3" t="s">
        <v>21</v>
      </c>
      <c r="F165" s="4" t="s">
        <v>22</v>
      </c>
      <c r="G165" s="4" t="s">
        <v>23</v>
      </c>
      <c r="H165" s="4" t="s">
        <v>24</v>
      </c>
      <c r="I165" s="4" t="s">
        <v>25</v>
      </c>
      <c r="J165" s="5" t="s">
        <v>25</v>
      </c>
      <c r="K165" s="5" t="s">
        <v>1039</v>
      </c>
      <c r="L165" s="5" t="s">
        <v>993</v>
      </c>
      <c r="M165" s="5" t="s">
        <v>98</v>
      </c>
      <c r="N165" s="5" t="s">
        <v>1040</v>
      </c>
      <c r="O165" s="5" t="s">
        <v>995</v>
      </c>
      <c r="P165" s="4" t="str">
        <f t="shared" si="0"/>
        <v>Outstanding</v>
      </c>
      <c r="Q165" s="13" t="s">
        <v>25</v>
      </c>
    </row>
    <row r="166" spans="1:17" ht="60" customHeight="1" x14ac:dyDescent="0.35">
      <c r="A166" s="11" t="s">
        <v>1031</v>
      </c>
      <c r="B166" s="2" t="s">
        <v>1041</v>
      </c>
      <c r="C166" s="1" t="s">
        <v>1042</v>
      </c>
      <c r="D166" s="3" t="s">
        <v>20</v>
      </c>
      <c r="E166" s="3" t="s">
        <v>21</v>
      </c>
      <c r="F166" s="4" t="s">
        <v>22</v>
      </c>
      <c r="G166" s="4" t="s">
        <v>23</v>
      </c>
      <c r="H166" s="4" t="s">
        <v>24</v>
      </c>
      <c r="I166" s="4" t="s">
        <v>25</v>
      </c>
      <c r="J166" s="5" t="s">
        <v>25</v>
      </c>
      <c r="K166" s="5" t="s">
        <v>1043</v>
      </c>
      <c r="L166" s="5" t="s">
        <v>1044</v>
      </c>
      <c r="M166" s="5" t="s">
        <v>1000</v>
      </c>
      <c r="N166" s="5" t="s">
        <v>1045</v>
      </c>
      <c r="O166" s="5" t="s">
        <v>1002</v>
      </c>
      <c r="P166" s="4" t="str">
        <f t="shared" si="0"/>
        <v>Outstanding</v>
      </c>
      <c r="Q166" s="13" t="s">
        <v>25</v>
      </c>
    </row>
    <row r="167" spans="1:17" ht="60" customHeight="1" x14ac:dyDescent="0.35">
      <c r="A167" s="11" t="s">
        <v>1031</v>
      </c>
      <c r="B167" s="2" t="s">
        <v>1046</v>
      </c>
      <c r="C167" s="1" t="s">
        <v>1047</v>
      </c>
      <c r="D167" s="3" t="s">
        <v>20</v>
      </c>
      <c r="E167" s="3" t="s">
        <v>21</v>
      </c>
      <c r="F167" s="4" t="s">
        <v>22</v>
      </c>
      <c r="G167" s="4" t="s">
        <v>23</v>
      </c>
      <c r="H167" s="4" t="s">
        <v>24</v>
      </c>
      <c r="I167" s="4" t="s">
        <v>25</v>
      </c>
      <c r="J167" s="5" t="s">
        <v>25</v>
      </c>
      <c r="K167" s="5" t="s">
        <v>1048</v>
      </c>
      <c r="L167" s="5" t="s">
        <v>1049</v>
      </c>
      <c r="M167" s="5" t="s">
        <v>1007</v>
      </c>
      <c r="N167" s="5" t="s">
        <v>1050</v>
      </c>
      <c r="O167" s="5" t="s">
        <v>1009</v>
      </c>
      <c r="P167" s="4" t="str">
        <f t="shared" si="0"/>
        <v>Outstanding</v>
      </c>
      <c r="Q167" s="13" t="s">
        <v>25</v>
      </c>
    </row>
    <row r="168" spans="1:17" ht="60" customHeight="1" x14ac:dyDescent="0.35">
      <c r="A168" s="11" t="s">
        <v>1031</v>
      </c>
      <c r="B168" s="2" t="s">
        <v>1051</v>
      </c>
      <c r="C168" s="1" t="s">
        <v>1052</v>
      </c>
      <c r="D168" s="3" t="s">
        <v>20</v>
      </c>
      <c r="E168" s="3" t="s">
        <v>21</v>
      </c>
      <c r="F168" s="4" t="s">
        <v>22</v>
      </c>
      <c r="G168" s="4" t="s">
        <v>23</v>
      </c>
      <c r="H168" s="4" t="s">
        <v>24</v>
      </c>
      <c r="I168" s="4" t="s">
        <v>25</v>
      </c>
      <c r="J168" s="5" t="s">
        <v>25</v>
      </c>
      <c r="K168" s="5" t="s">
        <v>1053</v>
      </c>
      <c r="L168" s="5" t="s">
        <v>1013</v>
      </c>
      <c r="M168" s="5" t="s">
        <v>1014</v>
      </c>
      <c r="N168" s="5" t="s">
        <v>1054</v>
      </c>
      <c r="O168" s="5" t="s">
        <v>1016</v>
      </c>
      <c r="P168" s="4" t="str">
        <f t="shared" si="0"/>
        <v>Outstanding</v>
      </c>
      <c r="Q168" s="13" t="s">
        <v>25</v>
      </c>
    </row>
    <row r="169" spans="1:17" ht="60" customHeight="1" x14ac:dyDescent="0.35">
      <c r="A169" s="11" t="s">
        <v>1031</v>
      </c>
      <c r="B169" s="2" t="s">
        <v>1055</v>
      </c>
      <c r="C169" s="1" t="s">
        <v>1056</v>
      </c>
      <c r="D169" s="3" t="s">
        <v>20</v>
      </c>
      <c r="E169" s="3" t="s">
        <v>21</v>
      </c>
      <c r="F169" s="4" t="s">
        <v>22</v>
      </c>
      <c r="G169" s="4" t="s">
        <v>23</v>
      </c>
      <c r="H169" s="4" t="s">
        <v>24</v>
      </c>
      <c r="I169" s="4" t="s">
        <v>25</v>
      </c>
      <c r="J169" s="5" t="s">
        <v>25</v>
      </c>
      <c r="K169" s="5" t="s">
        <v>1057</v>
      </c>
      <c r="L169" s="5" t="s">
        <v>1020</v>
      </c>
      <c r="M169" s="5" t="s">
        <v>1021</v>
      </c>
      <c r="N169" s="5" t="s">
        <v>1058</v>
      </c>
      <c r="O169" s="5" t="s">
        <v>1023</v>
      </c>
      <c r="P169" s="4" t="str">
        <f t="shared" si="0"/>
        <v>Outstanding</v>
      </c>
      <c r="Q169" s="13" t="s">
        <v>25</v>
      </c>
    </row>
    <row r="170" spans="1:17" ht="60" customHeight="1" x14ac:dyDescent="0.35">
      <c r="A170" s="11" t="s">
        <v>1031</v>
      </c>
      <c r="B170" s="2" t="s">
        <v>1059</v>
      </c>
      <c r="C170" s="1" t="s">
        <v>1060</v>
      </c>
      <c r="D170" s="3" t="s">
        <v>20</v>
      </c>
      <c r="E170" s="3" t="s">
        <v>21</v>
      </c>
      <c r="F170" s="4" t="s">
        <v>22</v>
      </c>
      <c r="G170" s="4" t="s">
        <v>23</v>
      </c>
      <c r="H170" s="4" t="s">
        <v>24</v>
      </c>
      <c r="I170" s="4" t="s">
        <v>25</v>
      </c>
      <c r="J170" s="5" t="s">
        <v>25</v>
      </c>
      <c r="K170" s="5" t="s">
        <v>1061</v>
      </c>
      <c r="L170" s="5" t="s">
        <v>1027</v>
      </c>
      <c r="M170" s="5" t="s">
        <v>1028</v>
      </c>
      <c r="N170" s="5" t="s">
        <v>1062</v>
      </c>
      <c r="O170" s="5" t="s">
        <v>1030</v>
      </c>
      <c r="P170" s="4" t="str">
        <f t="shared" si="0"/>
        <v>Outstanding</v>
      </c>
      <c r="Q170" s="13" t="s">
        <v>25</v>
      </c>
    </row>
    <row r="171" spans="1:17" ht="60" customHeight="1" x14ac:dyDescent="0.35">
      <c r="A171" s="11" t="s">
        <v>1063</v>
      </c>
      <c r="B171" s="2" t="s">
        <v>1064</v>
      </c>
      <c r="C171" s="1" t="s">
        <v>1065</v>
      </c>
      <c r="D171" s="3" t="s">
        <v>20</v>
      </c>
      <c r="E171" s="3" t="s">
        <v>21</v>
      </c>
      <c r="F171" s="4" t="s">
        <v>22</v>
      </c>
      <c r="G171" s="4" t="s">
        <v>23</v>
      </c>
      <c r="H171" s="4" t="s">
        <v>24</v>
      </c>
      <c r="I171" s="4" t="s">
        <v>25</v>
      </c>
      <c r="J171" s="5" t="s">
        <v>25</v>
      </c>
      <c r="K171" s="5" t="s">
        <v>1066</v>
      </c>
      <c r="L171" s="5" t="s">
        <v>1067</v>
      </c>
      <c r="M171" s="5" t="s">
        <v>98</v>
      </c>
      <c r="N171" s="5" t="s">
        <v>1068</v>
      </c>
      <c r="O171" s="5" t="s">
        <v>989</v>
      </c>
      <c r="P171" s="4" t="str">
        <f t="shared" si="0"/>
        <v>Outstanding</v>
      </c>
      <c r="Q171" s="13" t="s">
        <v>25</v>
      </c>
    </row>
    <row r="172" spans="1:17" ht="60" customHeight="1" x14ac:dyDescent="0.35">
      <c r="A172" s="11" t="s">
        <v>1063</v>
      </c>
      <c r="B172" s="2" t="s">
        <v>1069</v>
      </c>
      <c r="C172" s="1" t="s">
        <v>1070</v>
      </c>
      <c r="D172" s="3" t="s">
        <v>20</v>
      </c>
      <c r="E172" s="3" t="s">
        <v>21</v>
      </c>
      <c r="F172" s="4" t="s">
        <v>22</v>
      </c>
      <c r="G172" s="4" t="s">
        <v>23</v>
      </c>
      <c r="H172" s="4" t="s">
        <v>24</v>
      </c>
      <c r="I172" s="4" t="s">
        <v>25</v>
      </c>
      <c r="J172" s="5" t="s">
        <v>25</v>
      </c>
      <c r="K172" s="5" t="s">
        <v>1071</v>
      </c>
      <c r="L172" s="5" t="s">
        <v>1072</v>
      </c>
      <c r="M172" s="5" t="s">
        <v>98</v>
      </c>
      <c r="N172" s="5" t="s">
        <v>1073</v>
      </c>
      <c r="O172" s="5" t="s">
        <v>995</v>
      </c>
      <c r="P172" s="4" t="str">
        <f t="shared" si="0"/>
        <v>Outstanding</v>
      </c>
      <c r="Q172" s="13" t="s">
        <v>25</v>
      </c>
    </row>
    <row r="173" spans="1:17" ht="60" customHeight="1" x14ac:dyDescent="0.35">
      <c r="A173" s="11" t="s">
        <v>1063</v>
      </c>
      <c r="B173" s="2" t="s">
        <v>1074</v>
      </c>
      <c r="C173" s="1" t="s">
        <v>1075</v>
      </c>
      <c r="D173" s="3" t="s">
        <v>20</v>
      </c>
      <c r="E173" s="3" t="s">
        <v>21</v>
      </c>
      <c r="F173" s="4" t="s">
        <v>22</v>
      </c>
      <c r="G173" s="4" t="s">
        <v>23</v>
      </c>
      <c r="H173" s="4" t="s">
        <v>24</v>
      </c>
      <c r="I173" s="4" t="s">
        <v>25</v>
      </c>
      <c r="J173" s="5" t="s">
        <v>25</v>
      </c>
      <c r="K173" s="5" t="s">
        <v>1076</v>
      </c>
      <c r="L173" s="5" t="s">
        <v>1077</v>
      </c>
      <c r="M173" s="5" t="s">
        <v>1000</v>
      </c>
      <c r="N173" s="5" t="s">
        <v>1078</v>
      </c>
      <c r="O173" s="5" t="s">
        <v>1002</v>
      </c>
      <c r="P173" s="4" t="str">
        <f t="shared" si="0"/>
        <v>Outstanding</v>
      </c>
      <c r="Q173" s="13" t="s">
        <v>25</v>
      </c>
    </row>
    <row r="174" spans="1:17" ht="60" customHeight="1" x14ac:dyDescent="0.35">
      <c r="A174" s="11" t="s">
        <v>1063</v>
      </c>
      <c r="B174" s="2" t="s">
        <v>1079</v>
      </c>
      <c r="C174" s="1" t="s">
        <v>1080</v>
      </c>
      <c r="D174" s="3" t="s">
        <v>20</v>
      </c>
      <c r="E174" s="3" t="s">
        <v>21</v>
      </c>
      <c r="F174" s="4" t="s">
        <v>22</v>
      </c>
      <c r="G174" s="4" t="s">
        <v>23</v>
      </c>
      <c r="H174" s="4" t="s">
        <v>24</v>
      </c>
      <c r="I174" s="4" t="s">
        <v>25</v>
      </c>
      <c r="J174" s="5" t="s">
        <v>25</v>
      </c>
      <c r="K174" s="5" t="s">
        <v>1081</v>
      </c>
      <c r="L174" s="5" t="s">
        <v>1082</v>
      </c>
      <c r="M174" s="5" t="s">
        <v>1083</v>
      </c>
      <c r="N174" s="5" t="s">
        <v>1084</v>
      </c>
      <c r="O174" s="5" t="s">
        <v>1085</v>
      </c>
      <c r="P174" s="4" t="str">
        <f t="shared" si="0"/>
        <v>Outstanding</v>
      </c>
      <c r="Q174" s="13" t="s">
        <v>25</v>
      </c>
    </row>
    <row r="175" spans="1:17" ht="60" customHeight="1" x14ac:dyDescent="0.35">
      <c r="A175" s="11" t="s">
        <v>1063</v>
      </c>
      <c r="B175" s="2" t="s">
        <v>1086</v>
      </c>
      <c r="C175" s="1" t="s">
        <v>1087</v>
      </c>
      <c r="D175" s="3" t="s">
        <v>20</v>
      </c>
      <c r="E175" s="3" t="s">
        <v>21</v>
      </c>
      <c r="F175" s="4" t="s">
        <v>22</v>
      </c>
      <c r="G175" s="4" t="s">
        <v>23</v>
      </c>
      <c r="H175" s="4" t="s">
        <v>24</v>
      </c>
      <c r="I175" s="4" t="s">
        <v>25</v>
      </c>
      <c r="J175" s="5" t="s">
        <v>25</v>
      </c>
      <c r="K175" s="5" t="s">
        <v>1088</v>
      </c>
      <c r="L175" s="5" t="s">
        <v>1089</v>
      </c>
      <c r="M175" s="5" t="s">
        <v>1090</v>
      </c>
      <c r="N175" s="5" t="s">
        <v>1091</v>
      </c>
      <c r="O175" s="5" t="s">
        <v>1092</v>
      </c>
      <c r="P175" s="4" t="str">
        <f t="shared" si="0"/>
        <v>Outstanding</v>
      </c>
      <c r="Q175" s="13" t="s">
        <v>25</v>
      </c>
    </row>
    <row r="176" spans="1:17" ht="60" customHeight="1" x14ac:dyDescent="0.35">
      <c r="A176" s="11" t="s">
        <v>1063</v>
      </c>
      <c r="B176" s="2" t="s">
        <v>1093</v>
      </c>
      <c r="C176" s="1" t="s">
        <v>1094</v>
      </c>
      <c r="D176" s="3" t="s">
        <v>20</v>
      </c>
      <c r="E176" s="3" t="s">
        <v>21</v>
      </c>
      <c r="F176" s="4" t="s">
        <v>22</v>
      </c>
      <c r="G176" s="4" t="s">
        <v>23</v>
      </c>
      <c r="H176" s="4" t="s">
        <v>24</v>
      </c>
      <c r="I176" s="4" t="s">
        <v>25</v>
      </c>
      <c r="J176" s="5" t="s">
        <v>25</v>
      </c>
      <c r="K176" s="5" t="s">
        <v>1095</v>
      </c>
      <c r="L176" s="5" t="s">
        <v>1096</v>
      </c>
      <c r="M176" s="5" t="s">
        <v>1007</v>
      </c>
      <c r="N176" s="5" t="s">
        <v>1097</v>
      </c>
      <c r="O176" s="5" t="s">
        <v>1009</v>
      </c>
      <c r="P176" s="4" t="str">
        <f t="shared" si="0"/>
        <v>Outstanding</v>
      </c>
      <c r="Q176" s="13" t="s">
        <v>25</v>
      </c>
    </row>
    <row r="177" spans="1:17" ht="60" customHeight="1" x14ac:dyDescent="0.35">
      <c r="A177" s="11" t="s">
        <v>1063</v>
      </c>
      <c r="B177" s="2" t="s">
        <v>1098</v>
      </c>
      <c r="C177" s="1" t="s">
        <v>1099</v>
      </c>
      <c r="D177" s="3" t="s">
        <v>20</v>
      </c>
      <c r="E177" s="3" t="s">
        <v>21</v>
      </c>
      <c r="F177" s="4" t="s">
        <v>22</v>
      </c>
      <c r="G177" s="4" t="s">
        <v>23</v>
      </c>
      <c r="H177" s="4" t="s">
        <v>24</v>
      </c>
      <c r="I177" s="4" t="s">
        <v>25</v>
      </c>
      <c r="J177" s="5" t="s">
        <v>25</v>
      </c>
      <c r="K177" s="5" t="s">
        <v>1100</v>
      </c>
      <c r="L177" s="5" t="s">
        <v>1013</v>
      </c>
      <c r="M177" s="5" t="s">
        <v>1014</v>
      </c>
      <c r="N177" s="5" t="s">
        <v>1101</v>
      </c>
      <c r="O177" s="5" t="s">
        <v>1016</v>
      </c>
      <c r="P177" s="4" t="str">
        <f t="shared" si="0"/>
        <v>Outstanding</v>
      </c>
      <c r="Q177" s="13" t="s">
        <v>25</v>
      </c>
    </row>
    <row r="178" spans="1:17" ht="60" customHeight="1" x14ac:dyDescent="0.35">
      <c r="A178" s="11" t="s">
        <v>1063</v>
      </c>
      <c r="B178" s="2" t="s">
        <v>1102</v>
      </c>
      <c r="C178" s="1" t="s">
        <v>1103</v>
      </c>
      <c r="D178" s="3" t="s">
        <v>20</v>
      </c>
      <c r="E178" s="3" t="s">
        <v>21</v>
      </c>
      <c r="F178" s="4" t="s">
        <v>22</v>
      </c>
      <c r="G178" s="4" t="s">
        <v>23</v>
      </c>
      <c r="H178" s="4" t="s">
        <v>24</v>
      </c>
      <c r="I178" s="4" t="s">
        <v>25</v>
      </c>
      <c r="J178" s="5" t="s">
        <v>25</v>
      </c>
      <c r="K178" s="5" t="s">
        <v>1104</v>
      </c>
      <c r="L178" s="5" t="s">
        <v>1020</v>
      </c>
      <c r="M178" s="5" t="s">
        <v>1021</v>
      </c>
      <c r="N178" s="5" t="s">
        <v>1105</v>
      </c>
      <c r="O178" s="5" t="s">
        <v>1023</v>
      </c>
      <c r="P178" s="4" t="str">
        <f t="shared" si="0"/>
        <v>Outstanding</v>
      </c>
      <c r="Q178" s="13" t="s">
        <v>25</v>
      </c>
    </row>
    <row r="179" spans="1:17" ht="60" customHeight="1" x14ac:dyDescent="0.35">
      <c r="A179" s="11" t="s">
        <v>1063</v>
      </c>
      <c r="B179" s="2" t="s">
        <v>1106</v>
      </c>
      <c r="C179" s="1" t="s">
        <v>1107</v>
      </c>
      <c r="D179" s="3" t="s">
        <v>20</v>
      </c>
      <c r="E179" s="3" t="s">
        <v>21</v>
      </c>
      <c r="F179" s="4" t="s">
        <v>22</v>
      </c>
      <c r="G179" s="4" t="s">
        <v>23</v>
      </c>
      <c r="H179" s="4" t="s">
        <v>24</v>
      </c>
      <c r="I179" s="4" t="s">
        <v>25</v>
      </c>
      <c r="J179" s="5" t="s">
        <v>25</v>
      </c>
      <c r="K179" s="5" t="s">
        <v>1108</v>
      </c>
      <c r="L179" s="5" t="s">
        <v>1027</v>
      </c>
      <c r="M179" s="5" t="s">
        <v>1028</v>
      </c>
      <c r="N179" s="5" t="s">
        <v>1109</v>
      </c>
      <c r="O179" s="5" t="s">
        <v>1030</v>
      </c>
      <c r="P179" s="4" t="str">
        <f t="shared" si="0"/>
        <v>Outstanding</v>
      </c>
      <c r="Q179" s="13" t="s">
        <v>25</v>
      </c>
    </row>
    <row r="180" spans="1:17" ht="60" customHeight="1" x14ac:dyDescent="0.35">
      <c r="A180" s="11" t="s">
        <v>1110</v>
      </c>
      <c r="B180" s="2" t="s">
        <v>1111</v>
      </c>
      <c r="C180" s="1" t="s">
        <v>1112</v>
      </c>
      <c r="D180" s="3" t="s">
        <v>20</v>
      </c>
      <c r="E180" s="3" t="s">
        <v>21</v>
      </c>
      <c r="F180" s="4" t="s">
        <v>22</v>
      </c>
      <c r="G180" s="4" t="s">
        <v>23</v>
      </c>
      <c r="H180" s="4" t="s">
        <v>24</v>
      </c>
      <c r="I180" s="4" t="s">
        <v>25</v>
      </c>
      <c r="J180" s="5" t="s">
        <v>25</v>
      </c>
      <c r="K180" s="5" t="s">
        <v>1113</v>
      </c>
      <c r="L180" s="5" t="s">
        <v>1114</v>
      </c>
      <c r="M180" s="5" t="s">
        <v>1115</v>
      </c>
      <c r="N180" s="5" t="s">
        <v>1116</v>
      </c>
      <c r="O180" s="5" t="s">
        <v>1117</v>
      </c>
      <c r="P180" s="4" t="str">
        <f t="shared" si="0"/>
        <v>Outstanding</v>
      </c>
      <c r="Q180" s="13" t="s">
        <v>25</v>
      </c>
    </row>
    <row r="181" spans="1:17" ht="60" customHeight="1" x14ac:dyDescent="0.35">
      <c r="A181" s="11" t="s">
        <v>1118</v>
      </c>
      <c r="B181" s="2" t="s">
        <v>1119</v>
      </c>
      <c r="C181" s="1" t="s">
        <v>1120</v>
      </c>
      <c r="D181" s="3" t="s">
        <v>20</v>
      </c>
      <c r="E181" s="3" t="s">
        <v>21</v>
      </c>
      <c r="F181" s="4" t="s">
        <v>22</v>
      </c>
      <c r="G181" s="4" t="s">
        <v>23</v>
      </c>
      <c r="H181" s="4" t="s">
        <v>24</v>
      </c>
      <c r="I181" s="4" t="s">
        <v>25</v>
      </c>
      <c r="J181" s="5" t="s">
        <v>25</v>
      </c>
      <c r="K181" s="5" t="s">
        <v>1121</v>
      </c>
      <c r="L181" s="5" t="s">
        <v>1122</v>
      </c>
      <c r="M181" s="5" t="s">
        <v>1115</v>
      </c>
      <c r="N181" s="5" t="s">
        <v>1123</v>
      </c>
      <c r="O181" s="5" t="s">
        <v>1117</v>
      </c>
      <c r="P181" s="4" t="str">
        <f t="shared" si="0"/>
        <v>Outstanding</v>
      </c>
      <c r="Q181" s="13" t="s">
        <v>25</v>
      </c>
    </row>
    <row r="182" spans="1:17" ht="60" customHeight="1" x14ac:dyDescent="0.35">
      <c r="A182" s="11" t="s">
        <v>1118</v>
      </c>
      <c r="B182" s="2" t="s">
        <v>1124</v>
      </c>
      <c r="C182" s="1" t="s">
        <v>1125</v>
      </c>
      <c r="D182" s="3" t="s">
        <v>20</v>
      </c>
      <c r="E182" s="3" t="s">
        <v>21</v>
      </c>
      <c r="F182" s="4" t="s">
        <v>22</v>
      </c>
      <c r="G182" s="4" t="s">
        <v>23</v>
      </c>
      <c r="H182" s="4" t="s">
        <v>24</v>
      </c>
      <c r="I182" s="4" t="s">
        <v>25</v>
      </c>
      <c r="J182" s="5" t="s">
        <v>25</v>
      </c>
      <c r="K182" s="5" t="s">
        <v>1126</v>
      </c>
      <c r="L182" s="5" t="s">
        <v>1127</v>
      </c>
      <c r="M182" s="5" t="s">
        <v>1115</v>
      </c>
      <c r="N182" s="5" t="s">
        <v>1128</v>
      </c>
      <c r="O182" s="5" t="s">
        <v>1129</v>
      </c>
      <c r="P182" s="4" t="str">
        <f t="shared" si="0"/>
        <v>Outstanding</v>
      </c>
      <c r="Q182" s="13" t="s">
        <v>25</v>
      </c>
    </row>
    <row r="183" spans="1:17" ht="60" customHeight="1" x14ac:dyDescent="0.35">
      <c r="A183" s="11" t="s">
        <v>1118</v>
      </c>
      <c r="B183" s="2" t="s">
        <v>1130</v>
      </c>
      <c r="C183" s="1" t="s">
        <v>1131</v>
      </c>
      <c r="D183" s="3" t="s">
        <v>20</v>
      </c>
      <c r="E183" s="3" t="s">
        <v>21</v>
      </c>
      <c r="F183" s="4" t="s">
        <v>22</v>
      </c>
      <c r="G183" s="4" t="s">
        <v>23</v>
      </c>
      <c r="H183" s="4" t="s">
        <v>24</v>
      </c>
      <c r="I183" s="4" t="s">
        <v>25</v>
      </c>
      <c r="J183" s="5" t="s">
        <v>25</v>
      </c>
      <c r="K183" s="5" t="s">
        <v>1132</v>
      </c>
      <c r="L183" s="5" t="s">
        <v>1133</v>
      </c>
      <c r="M183" s="5" t="s">
        <v>1115</v>
      </c>
      <c r="N183" s="5" t="s">
        <v>1134</v>
      </c>
      <c r="O183" s="5" t="s">
        <v>1129</v>
      </c>
      <c r="P183" s="4" t="str">
        <f t="shared" si="0"/>
        <v>Outstanding</v>
      </c>
      <c r="Q183" s="13" t="s">
        <v>25</v>
      </c>
    </row>
    <row r="184" spans="1:17" ht="60" customHeight="1" x14ac:dyDescent="0.35">
      <c r="A184" s="11" t="s">
        <v>1135</v>
      </c>
      <c r="B184" s="2" t="s">
        <v>1136</v>
      </c>
      <c r="C184" s="1" t="s">
        <v>1137</v>
      </c>
      <c r="D184" s="3" t="s">
        <v>20</v>
      </c>
      <c r="E184" s="3" t="s">
        <v>21</v>
      </c>
      <c r="F184" s="4" t="s">
        <v>22</v>
      </c>
      <c r="G184" s="4" t="s">
        <v>23</v>
      </c>
      <c r="H184" s="4" t="s">
        <v>24</v>
      </c>
      <c r="I184" s="4" t="s">
        <v>25</v>
      </c>
      <c r="J184" s="5" t="s">
        <v>25</v>
      </c>
      <c r="K184" s="5" t="s">
        <v>1138</v>
      </c>
      <c r="L184" s="5" t="s">
        <v>1139</v>
      </c>
      <c r="M184" s="5" t="s">
        <v>1140</v>
      </c>
      <c r="N184" s="5" t="s">
        <v>1141</v>
      </c>
      <c r="O184" s="5" t="s">
        <v>1117</v>
      </c>
      <c r="P184" s="4" t="str">
        <f t="shared" si="0"/>
        <v>Outstanding</v>
      </c>
      <c r="Q184" s="13" t="s">
        <v>25</v>
      </c>
    </row>
    <row r="185" spans="1:17" ht="60" customHeight="1" x14ac:dyDescent="0.35">
      <c r="A185" s="11" t="s">
        <v>1135</v>
      </c>
      <c r="B185" s="2" t="s">
        <v>1142</v>
      </c>
      <c r="C185" s="1" t="s">
        <v>1143</v>
      </c>
      <c r="D185" s="3" t="s">
        <v>20</v>
      </c>
      <c r="E185" s="3" t="s">
        <v>21</v>
      </c>
      <c r="F185" s="4" t="s">
        <v>22</v>
      </c>
      <c r="G185" s="4" t="s">
        <v>23</v>
      </c>
      <c r="H185" s="4" t="s">
        <v>24</v>
      </c>
      <c r="I185" s="4" t="s">
        <v>25</v>
      </c>
      <c r="J185" s="5" t="s">
        <v>25</v>
      </c>
      <c r="K185" s="5" t="s">
        <v>1144</v>
      </c>
      <c r="L185" s="5" t="s">
        <v>1145</v>
      </c>
      <c r="M185" s="5" t="s">
        <v>1115</v>
      </c>
      <c r="N185" s="5" t="s">
        <v>1146</v>
      </c>
      <c r="O185" s="5" t="s">
        <v>1117</v>
      </c>
      <c r="P185" s="4" t="str">
        <f t="shared" si="0"/>
        <v>Outstanding</v>
      </c>
      <c r="Q185" s="13" t="s">
        <v>25</v>
      </c>
    </row>
    <row r="186" spans="1:17" ht="60" customHeight="1" x14ac:dyDescent="0.35">
      <c r="A186" s="11" t="s">
        <v>1147</v>
      </c>
      <c r="B186" s="2" t="s">
        <v>1148</v>
      </c>
      <c r="C186" s="1" t="s">
        <v>1149</v>
      </c>
      <c r="D186" s="3" t="s">
        <v>20</v>
      </c>
      <c r="E186" s="3" t="s">
        <v>21</v>
      </c>
      <c r="F186" s="4" t="s">
        <v>22</v>
      </c>
      <c r="G186" s="4" t="s">
        <v>23</v>
      </c>
      <c r="H186" s="4" t="s">
        <v>24</v>
      </c>
      <c r="I186" s="4" t="s">
        <v>25</v>
      </c>
      <c r="J186" s="5" t="s">
        <v>25</v>
      </c>
      <c r="K186" s="5" t="s">
        <v>1150</v>
      </c>
      <c r="L186" s="5" t="s">
        <v>1151</v>
      </c>
      <c r="M186" s="5" t="s">
        <v>1115</v>
      </c>
      <c r="N186" s="5" t="s">
        <v>1152</v>
      </c>
      <c r="O186" s="5" t="s">
        <v>1129</v>
      </c>
      <c r="P186" s="4" t="str">
        <f t="shared" si="0"/>
        <v>Outstanding</v>
      </c>
      <c r="Q186" s="13" t="s">
        <v>25</v>
      </c>
    </row>
    <row r="187" spans="1:17" ht="60" customHeight="1" x14ac:dyDescent="0.35">
      <c r="A187" s="11" t="s">
        <v>1147</v>
      </c>
      <c r="B187" s="2" t="s">
        <v>1153</v>
      </c>
      <c r="C187" s="1" t="s">
        <v>1154</v>
      </c>
      <c r="D187" s="3" t="s">
        <v>20</v>
      </c>
      <c r="E187" s="3" t="s">
        <v>21</v>
      </c>
      <c r="F187" s="4" t="s">
        <v>22</v>
      </c>
      <c r="G187" s="4" t="s">
        <v>23</v>
      </c>
      <c r="H187" s="4" t="s">
        <v>24</v>
      </c>
      <c r="I187" s="4" t="s">
        <v>25</v>
      </c>
      <c r="J187" s="5" t="s">
        <v>25</v>
      </c>
      <c r="K187" s="5" t="s">
        <v>1155</v>
      </c>
      <c r="L187" s="5" t="s">
        <v>1156</v>
      </c>
      <c r="M187" s="5" t="s">
        <v>1115</v>
      </c>
      <c r="N187" s="5" t="s">
        <v>1157</v>
      </c>
      <c r="O187" s="5" t="s">
        <v>1117</v>
      </c>
      <c r="P187" s="4" t="str">
        <f t="shared" si="0"/>
        <v>Outstanding</v>
      </c>
      <c r="Q187" s="13" t="s">
        <v>25</v>
      </c>
    </row>
    <row r="188" spans="1:17" ht="60" customHeight="1" x14ac:dyDescent="0.35">
      <c r="A188" s="11" t="s">
        <v>1147</v>
      </c>
      <c r="B188" s="2" t="s">
        <v>1158</v>
      </c>
      <c r="C188" s="1" t="s">
        <v>1159</v>
      </c>
      <c r="D188" s="3" t="s">
        <v>20</v>
      </c>
      <c r="E188" s="3" t="s">
        <v>21</v>
      </c>
      <c r="F188" s="4" t="s">
        <v>22</v>
      </c>
      <c r="G188" s="4" t="s">
        <v>23</v>
      </c>
      <c r="H188" s="4" t="s">
        <v>24</v>
      </c>
      <c r="I188" s="4" t="s">
        <v>25</v>
      </c>
      <c r="J188" s="5" t="s">
        <v>25</v>
      </c>
      <c r="K188" s="5" t="s">
        <v>1160</v>
      </c>
      <c r="L188" s="5" t="s">
        <v>1161</v>
      </c>
      <c r="M188" s="5" t="s">
        <v>1115</v>
      </c>
      <c r="N188" s="5" t="s">
        <v>1162</v>
      </c>
      <c r="O188" s="5" t="s">
        <v>1129</v>
      </c>
      <c r="P188" s="4" t="str">
        <f t="shared" si="0"/>
        <v>Outstanding</v>
      </c>
      <c r="Q188" s="13" t="s">
        <v>25</v>
      </c>
    </row>
    <row r="189" spans="1:17" ht="60" customHeight="1" x14ac:dyDescent="0.35">
      <c r="A189" s="11" t="s">
        <v>1147</v>
      </c>
      <c r="B189" s="2" t="s">
        <v>1163</v>
      </c>
      <c r="C189" s="1" t="s">
        <v>1164</v>
      </c>
      <c r="D189" s="3" t="s">
        <v>20</v>
      </c>
      <c r="E189" s="3" t="s">
        <v>21</v>
      </c>
      <c r="F189" s="4" t="s">
        <v>22</v>
      </c>
      <c r="G189" s="4" t="s">
        <v>23</v>
      </c>
      <c r="H189" s="4" t="s">
        <v>24</v>
      </c>
      <c r="I189" s="4" t="s">
        <v>25</v>
      </c>
      <c r="J189" s="5" t="s">
        <v>25</v>
      </c>
      <c r="K189" s="5" t="s">
        <v>1165</v>
      </c>
      <c r="L189" s="5" t="s">
        <v>1166</v>
      </c>
      <c r="M189" s="5" t="s">
        <v>1115</v>
      </c>
      <c r="N189" s="5" t="s">
        <v>1167</v>
      </c>
      <c r="O189" s="5" t="s">
        <v>1129</v>
      </c>
      <c r="P189" s="4" t="str">
        <f t="shared" si="0"/>
        <v>Outstanding</v>
      </c>
      <c r="Q189" s="13" t="s">
        <v>25</v>
      </c>
    </row>
    <row r="190" spans="1:17" ht="60" customHeight="1" x14ac:dyDescent="0.35">
      <c r="A190" s="11" t="s">
        <v>1147</v>
      </c>
      <c r="B190" s="2" t="s">
        <v>1168</v>
      </c>
      <c r="C190" s="1" t="s">
        <v>1169</v>
      </c>
      <c r="D190" s="3" t="s">
        <v>20</v>
      </c>
      <c r="E190" s="3" t="s">
        <v>21</v>
      </c>
      <c r="F190" s="4" t="s">
        <v>22</v>
      </c>
      <c r="G190" s="4" t="s">
        <v>23</v>
      </c>
      <c r="H190" s="4" t="s">
        <v>24</v>
      </c>
      <c r="I190" s="4" t="s">
        <v>25</v>
      </c>
      <c r="J190" s="5" t="s">
        <v>25</v>
      </c>
      <c r="K190" s="5" t="s">
        <v>1170</v>
      </c>
      <c r="L190" s="5" t="s">
        <v>1171</v>
      </c>
      <c r="M190" s="5" t="s">
        <v>1115</v>
      </c>
      <c r="N190" s="5" t="s">
        <v>1172</v>
      </c>
      <c r="O190" s="5" t="s">
        <v>1117</v>
      </c>
      <c r="P190" s="4" t="str">
        <f t="shared" si="0"/>
        <v>Outstanding</v>
      </c>
      <c r="Q190" s="13" t="s">
        <v>25</v>
      </c>
    </row>
    <row r="191" spans="1:17" ht="60" customHeight="1" x14ac:dyDescent="0.35">
      <c r="A191" s="11" t="s">
        <v>1147</v>
      </c>
      <c r="B191" s="2" t="s">
        <v>1173</v>
      </c>
      <c r="C191" s="1" t="s">
        <v>1174</v>
      </c>
      <c r="D191" s="3" t="s">
        <v>20</v>
      </c>
      <c r="E191" s="3" t="s">
        <v>21</v>
      </c>
      <c r="F191" s="4" t="s">
        <v>22</v>
      </c>
      <c r="G191" s="4" t="s">
        <v>23</v>
      </c>
      <c r="H191" s="4" t="s">
        <v>24</v>
      </c>
      <c r="I191" s="4" t="s">
        <v>25</v>
      </c>
      <c r="J191" s="5" t="s">
        <v>25</v>
      </c>
      <c r="K191" s="5" t="s">
        <v>1175</v>
      </c>
      <c r="L191" s="5" t="s">
        <v>1176</v>
      </c>
      <c r="M191" s="5" t="s">
        <v>1115</v>
      </c>
      <c r="N191" s="5" t="s">
        <v>1177</v>
      </c>
      <c r="O191" s="5" t="s">
        <v>1129</v>
      </c>
      <c r="P191" s="4" t="str">
        <f t="shared" si="0"/>
        <v>Outstanding</v>
      </c>
      <c r="Q191" s="13" t="s">
        <v>25</v>
      </c>
    </row>
    <row r="192" spans="1:17" ht="60" customHeight="1" x14ac:dyDescent="0.35">
      <c r="A192" s="11" t="s">
        <v>1178</v>
      </c>
      <c r="B192" s="2" t="s">
        <v>1179</v>
      </c>
      <c r="C192" s="1" t="s">
        <v>1180</v>
      </c>
      <c r="D192" s="3" t="s">
        <v>20</v>
      </c>
      <c r="E192" s="3" t="s">
        <v>21</v>
      </c>
      <c r="F192" s="4" t="s">
        <v>22</v>
      </c>
      <c r="G192" s="4" t="s">
        <v>23</v>
      </c>
      <c r="H192" s="4" t="s">
        <v>24</v>
      </c>
      <c r="I192" s="4" t="s">
        <v>25</v>
      </c>
      <c r="J192" s="5" t="s">
        <v>25</v>
      </c>
      <c r="K192" s="5" t="s">
        <v>1181</v>
      </c>
      <c r="L192" s="5" t="s">
        <v>1182</v>
      </c>
      <c r="M192" s="5" t="s">
        <v>1115</v>
      </c>
      <c r="N192" s="5" t="s">
        <v>1183</v>
      </c>
      <c r="O192" s="5" t="s">
        <v>1117</v>
      </c>
      <c r="P192" s="4" t="str">
        <f t="shared" si="0"/>
        <v>Outstanding</v>
      </c>
      <c r="Q192" s="13" t="s">
        <v>25</v>
      </c>
    </row>
    <row r="193" spans="1:17" ht="60" customHeight="1" x14ac:dyDescent="0.35">
      <c r="A193" s="11" t="s">
        <v>1178</v>
      </c>
      <c r="B193" s="2" t="s">
        <v>1184</v>
      </c>
      <c r="C193" s="1" t="s">
        <v>1185</v>
      </c>
      <c r="D193" s="3" t="s">
        <v>20</v>
      </c>
      <c r="E193" s="3" t="s">
        <v>21</v>
      </c>
      <c r="F193" s="4" t="s">
        <v>22</v>
      </c>
      <c r="G193" s="4" t="s">
        <v>23</v>
      </c>
      <c r="H193" s="4" t="s">
        <v>24</v>
      </c>
      <c r="I193" s="4" t="s">
        <v>25</v>
      </c>
      <c r="J193" s="5" t="s">
        <v>25</v>
      </c>
      <c r="K193" s="5" t="s">
        <v>1186</v>
      </c>
      <c r="L193" s="5" t="s">
        <v>1187</v>
      </c>
      <c r="M193" s="5" t="s">
        <v>1115</v>
      </c>
      <c r="N193" s="5" t="s">
        <v>1188</v>
      </c>
      <c r="O193" s="5" t="s">
        <v>1117</v>
      </c>
      <c r="P193" s="4" t="str">
        <f t="shared" si="0"/>
        <v>Outstanding</v>
      </c>
      <c r="Q193" s="13" t="s">
        <v>25</v>
      </c>
    </row>
    <row r="194" spans="1:17" ht="60" customHeight="1" x14ac:dyDescent="0.35">
      <c r="A194" s="11" t="s">
        <v>1178</v>
      </c>
      <c r="B194" s="2" t="s">
        <v>1189</v>
      </c>
      <c r="C194" s="1" t="s">
        <v>1190</v>
      </c>
      <c r="D194" s="3" t="s">
        <v>20</v>
      </c>
      <c r="E194" s="3" t="s">
        <v>21</v>
      </c>
      <c r="F194" s="4" t="s">
        <v>22</v>
      </c>
      <c r="G194" s="4" t="s">
        <v>23</v>
      </c>
      <c r="H194" s="4" t="s">
        <v>24</v>
      </c>
      <c r="I194" s="4" t="s">
        <v>25</v>
      </c>
      <c r="J194" s="5" t="s">
        <v>25</v>
      </c>
      <c r="K194" s="5" t="s">
        <v>1191</v>
      </c>
      <c r="L194" s="5" t="s">
        <v>1192</v>
      </c>
      <c r="M194" s="5" t="s">
        <v>1115</v>
      </c>
      <c r="N194" s="5" t="s">
        <v>1193</v>
      </c>
      <c r="O194" s="5" t="s">
        <v>1117</v>
      </c>
      <c r="P194" s="4" t="str">
        <f t="shared" si="0"/>
        <v>Outstanding</v>
      </c>
      <c r="Q194" s="13" t="s">
        <v>25</v>
      </c>
    </row>
    <row r="195" spans="1:17" ht="60" customHeight="1" x14ac:dyDescent="0.35">
      <c r="A195" s="11" t="s">
        <v>1178</v>
      </c>
      <c r="B195" s="2" t="s">
        <v>1194</v>
      </c>
      <c r="C195" s="1" t="s">
        <v>1195</v>
      </c>
      <c r="D195" s="3" t="s">
        <v>20</v>
      </c>
      <c r="E195" s="3" t="s">
        <v>21</v>
      </c>
      <c r="F195" s="4" t="s">
        <v>22</v>
      </c>
      <c r="G195" s="4" t="s">
        <v>23</v>
      </c>
      <c r="H195" s="4" t="s">
        <v>24</v>
      </c>
      <c r="I195" s="4" t="s">
        <v>25</v>
      </c>
      <c r="J195" s="5" t="s">
        <v>25</v>
      </c>
      <c r="K195" s="5" t="s">
        <v>1196</v>
      </c>
      <c r="L195" s="5" t="s">
        <v>1197</v>
      </c>
      <c r="M195" s="5" t="s">
        <v>1115</v>
      </c>
      <c r="N195" s="5" t="s">
        <v>1198</v>
      </c>
      <c r="O195" s="5" t="s">
        <v>1117</v>
      </c>
      <c r="P195" s="4" t="str">
        <f t="shared" si="0"/>
        <v>Outstanding</v>
      </c>
      <c r="Q195" s="13" t="s">
        <v>25</v>
      </c>
    </row>
    <row r="196" spans="1:17" ht="60" customHeight="1" x14ac:dyDescent="0.35">
      <c r="A196" s="11" t="s">
        <v>1199</v>
      </c>
      <c r="B196" s="2" t="s">
        <v>1200</v>
      </c>
      <c r="C196" s="1" t="s">
        <v>1201</v>
      </c>
      <c r="D196" s="3" t="s">
        <v>20</v>
      </c>
      <c r="E196" s="3" t="s">
        <v>21</v>
      </c>
      <c r="F196" s="4" t="s">
        <v>22</v>
      </c>
      <c r="G196" s="4" t="s">
        <v>23</v>
      </c>
      <c r="H196" s="4" t="s">
        <v>24</v>
      </c>
      <c r="I196" s="4" t="s">
        <v>25</v>
      </c>
      <c r="J196" s="5" t="s">
        <v>25</v>
      </c>
      <c r="K196" s="5" t="s">
        <v>1202</v>
      </c>
      <c r="L196" s="5" t="s">
        <v>1203</v>
      </c>
      <c r="M196" s="5" t="s">
        <v>1115</v>
      </c>
      <c r="N196" s="5" t="s">
        <v>1204</v>
      </c>
      <c r="O196" s="5" t="s">
        <v>1129</v>
      </c>
      <c r="P196" s="4" t="str">
        <f t="shared" si="0"/>
        <v>Outstanding</v>
      </c>
      <c r="Q196" s="13" t="s">
        <v>25</v>
      </c>
    </row>
    <row r="197" spans="1:17" ht="60" customHeight="1" x14ac:dyDescent="0.35">
      <c r="A197" s="11" t="s">
        <v>1199</v>
      </c>
      <c r="B197" s="2" t="s">
        <v>1205</v>
      </c>
      <c r="C197" s="1" t="s">
        <v>1206</v>
      </c>
      <c r="D197" s="3" t="s">
        <v>20</v>
      </c>
      <c r="E197" s="3" t="s">
        <v>21</v>
      </c>
      <c r="F197" s="4" t="s">
        <v>22</v>
      </c>
      <c r="G197" s="4" t="s">
        <v>23</v>
      </c>
      <c r="H197" s="4" t="s">
        <v>24</v>
      </c>
      <c r="I197" s="4" t="s">
        <v>25</v>
      </c>
      <c r="J197" s="5" t="s">
        <v>25</v>
      </c>
      <c r="K197" s="5" t="s">
        <v>1207</v>
      </c>
      <c r="L197" s="5" t="s">
        <v>1208</v>
      </c>
      <c r="M197" s="5" t="s">
        <v>1115</v>
      </c>
      <c r="N197" s="5" t="s">
        <v>1209</v>
      </c>
      <c r="O197" s="5" t="s">
        <v>1129</v>
      </c>
      <c r="P197" s="4" t="str">
        <f t="shared" si="0"/>
        <v>Outstanding</v>
      </c>
      <c r="Q197" s="13" t="s">
        <v>25</v>
      </c>
    </row>
    <row r="198" spans="1:17" ht="60" customHeight="1" x14ac:dyDescent="0.35">
      <c r="A198" s="11" t="s">
        <v>1199</v>
      </c>
      <c r="B198" s="2" t="s">
        <v>1210</v>
      </c>
      <c r="C198" s="1" t="s">
        <v>1211</v>
      </c>
      <c r="D198" s="3" t="s">
        <v>20</v>
      </c>
      <c r="E198" s="3" t="s">
        <v>21</v>
      </c>
      <c r="F198" s="4" t="s">
        <v>22</v>
      </c>
      <c r="G198" s="4" t="s">
        <v>23</v>
      </c>
      <c r="H198" s="4" t="s">
        <v>24</v>
      </c>
      <c r="I198" s="4" t="s">
        <v>25</v>
      </c>
      <c r="J198" s="5" t="s">
        <v>25</v>
      </c>
      <c r="K198" s="5" t="s">
        <v>1212</v>
      </c>
      <c r="L198" s="5" t="s">
        <v>1213</v>
      </c>
      <c r="M198" s="5" t="s">
        <v>1115</v>
      </c>
      <c r="N198" s="5" t="s">
        <v>1214</v>
      </c>
      <c r="O198" s="5" t="s">
        <v>1129</v>
      </c>
      <c r="P198" s="4" t="str">
        <f t="shared" si="0"/>
        <v>Outstanding</v>
      </c>
      <c r="Q198" s="13" t="s">
        <v>25</v>
      </c>
    </row>
    <row r="199" spans="1:17" ht="60" customHeight="1" x14ac:dyDescent="0.35">
      <c r="A199" s="11" t="s">
        <v>1199</v>
      </c>
      <c r="B199" s="2" t="s">
        <v>1215</v>
      </c>
      <c r="C199" s="1" t="s">
        <v>1216</v>
      </c>
      <c r="D199" s="3" t="s">
        <v>20</v>
      </c>
      <c r="E199" s="3" t="s">
        <v>21</v>
      </c>
      <c r="F199" s="4" t="s">
        <v>22</v>
      </c>
      <c r="G199" s="4" t="s">
        <v>23</v>
      </c>
      <c r="H199" s="4" t="s">
        <v>24</v>
      </c>
      <c r="I199" s="4" t="s">
        <v>25</v>
      </c>
      <c r="J199" s="5" t="s">
        <v>25</v>
      </c>
      <c r="K199" s="5" t="s">
        <v>1217</v>
      </c>
      <c r="L199" s="5" t="s">
        <v>1218</v>
      </c>
      <c r="M199" s="5" t="s">
        <v>1115</v>
      </c>
      <c r="N199" s="5" t="s">
        <v>1219</v>
      </c>
      <c r="O199" s="5" t="s">
        <v>1117</v>
      </c>
      <c r="P199" s="4" t="str">
        <f t="shared" si="0"/>
        <v>Outstanding</v>
      </c>
      <c r="Q199" s="13" t="s">
        <v>25</v>
      </c>
    </row>
    <row r="200" spans="1:17" ht="60" customHeight="1" x14ac:dyDescent="0.35">
      <c r="A200" s="11" t="s">
        <v>1199</v>
      </c>
      <c r="B200" s="2" t="s">
        <v>1220</v>
      </c>
      <c r="C200" s="1" t="s">
        <v>1221</v>
      </c>
      <c r="D200" s="3" t="s">
        <v>20</v>
      </c>
      <c r="E200" s="3" t="s">
        <v>21</v>
      </c>
      <c r="F200" s="4" t="s">
        <v>22</v>
      </c>
      <c r="G200" s="4" t="s">
        <v>23</v>
      </c>
      <c r="H200" s="4" t="s">
        <v>24</v>
      </c>
      <c r="I200" s="4" t="s">
        <v>25</v>
      </c>
      <c r="J200" s="5" t="s">
        <v>25</v>
      </c>
      <c r="K200" s="5" t="s">
        <v>1222</v>
      </c>
      <c r="L200" s="5" t="s">
        <v>1223</v>
      </c>
      <c r="M200" s="5" t="s">
        <v>1115</v>
      </c>
      <c r="N200" s="5" t="s">
        <v>1224</v>
      </c>
      <c r="O200" s="5" t="s">
        <v>1117</v>
      </c>
      <c r="P200" s="4" t="str">
        <f t="shared" si="0"/>
        <v>Outstanding</v>
      </c>
      <c r="Q200" s="13" t="s">
        <v>25</v>
      </c>
    </row>
    <row r="201" spans="1:17" ht="60" customHeight="1" x14ac:dyDescent="0.35">
      <c r="A201" s="11" t="s">
        <v>1225</v>
      </c>
      <c r="B201" s="2" t="s">
        <v>1226</v>
      </c>
      <c r="C201" s="1" t="s">
        <v>1227</v>
      </c>
      <c r="D201" s="3" t="s">
        <v>20</v>
      </c>
      <c r="E201" s="3" t="s">
        <v>21</v>
      </c>
      <c r="F201" s="4" t="s">
        <v>22</v>
      </c>
      <c r="G201" s="4" t="s">
        <v>23</v>
      </c>
      <c r="H201" s="4" t="s">
        <v>24</v>
      </c>
      <c r="I201" s="4" t="s">
        <v>25</v>
      </c>
      <c r="J201" s="5" t="s">
        <v>25</v>
      </c>
      <c r="K201" s="5" t="s">
        <v>1228</v>
      </c>
      <c r="L201" s="5" t="s">
        <v>1229</v>
      </c>
      <c r="M201" s="5" t="s">
        <v>1115</v>
      </c>
      <c r="N201" s="5" t="s">
        <v>1230</v>
      </c>
      <c r="O201" s="5" t="s">
        <v>1117</v>
      </c>
      <c r="P201" s="4" t="str">
        <f t="shared" si="0"/>
        <v>Outstanding</v>
      </c>
      <c r="Q201" s="13" t="s">
        <v>25</v>
      </c>
    </row>
    <row r="202" spans="1:17" ht="60" customHeight="1" x14ac:dyDescent="0.35">
      <c r="A202" s="11" t="s">
        <v>1231</v>
      </c>
      <c r="B202" s="2" t="s">
        <v>1232</v>
      </c>
      <c r="C202" s="1" t="s">
        <v>1233</v>
      </c>
      <c r="D202" s="3" t="s">
        <v>20</v>
      </c>
      <c r="E202" s="3" t="s">
        <v>21</v>
      </c>
      <c r="F202" s="4" t="s">
        <v>22</v>
      </c>
      <c r="G202" s="4" t="s">
        <v>23</v>
      </c>
      <c r="H202" s="4" t="s">
        <v>24</v>
      </c>
      <c r="I202" s="4" t="s">
        <v>25</v>
      </c>
      <c r="J202" s="5" t="s">
        <v>25</v>
      </c>
      <c r="K202" s="5" t="s">
        <v>1234</v>
      </c>
      <c r="L202" s="5" t="s">
        <v>1235</v>
      </c>
      <c r="M202" s="5" t="s">
        <v>1115</v>
      </c>
      <c r="N202" s="5" t="s">
        <v>1236</v>
      </c>
      <c r="O202" s="5" t="s">
        <v>1117</v>
      </c>
      <c r="P202" s="4" t="str">
        <f t="shared" si="0"/>
        <v>Outstanding</v>
      </c>
      <c r="Q202" s="13" t="s">
        <v>25</v>
      </c>
    </row>
    <row r="203" spans="1:17" ht="60" customHeight="1" x14ac:dyDescent="0.35">
      <c r="A203" s="11" t="s">
        <v>1231</v>
      </c>
      <c r="B203" s="2" t="s">
        <v>1237</v>
      </c>
      <c r="C203" s="1" t="s">
        <v>1238</v>
      </c>
      <c r="D203" s="3" t="s">
        <v>20</v>
      </c>
      <c r="E203" s="3" t="s">
        <v>21</v>
      </c>
      <c r="F203" s="4" t="s">
        <v>22</v>
      </c>
      <c r="G203" s="4" t="s">
        <v>23</v>
      </c>
      <c r="H203" s="4" t="s">
        <v>24</v>
      </c>
      <c r="I203" s="4" t="s">
        <v>25</v>
      </c>
      <c r="J203" s="5" t="s">
        <v>25</v>
      </c>
      <c r="K203" s="5" t="s">
        <v>1239</v>
      </c>
      <c r="L203" s="5" t="s">
        <v>1240</v>
      </c>
      <c r="M203" s="5" t="s">
        <v>1115</v>
      </c>
      <c r="N203" s="5" t="s">
        <v>1241</v>
      </c>
      <c r="O203" s="5" t="s">
        <v>1242</v>
      </c>
      <c r="P203" s="4" t="str">
        <f t="shared" si="0"/>
        <v>Outstanding</v>
      </c>
      <c r="Q203" s="13" t="s">
        <v>25</v>
      </c>
    </row>
    <row r="204" spans="1:17" ht="60" customHeight="1" x14ac:dyDescent="0.35">
      <c r="A204" s="11" t="s">
        <v>1231</v>
      </c>
      <c r="B204" s="2" t="s">
        <v>1243</v>
      </c>
      <c r="C204" s="1" t="s">
        <v>1244</v>
      </c>
      <c r="D204" s="3" t="s">
        <v>20</v>
      </c>
      <c r="E204" s="3" t="s">
        <v>21</v>
      </c>
      <c r="F204" s="4" t="s">
        <v>22</v>
      </c>
      <c r="G204" s="4" t="s">
        <v>23</v>
      </c>
      <c r="H204" s="4" t="s">
        <v>24</v>
      </c>
      <c r="I204" s="4" t="s">
        <v>25</v>
      </c>
      <c r="J204" s="5" t="s">
        <v>25</v>
      </c>
      <c r="K204" s="5" t="s">
        <v>1245</v>
      </c>
      <c r="L204" s="5" t="s">
        <v>1246</v>
      </c>
      <c r="M204" s="5" t="s">
        <v>1115</v>
      </c>
      <c r="N204" s="5" t="s">
        <v>1247</v>
      </c>
      <c r="O204" s="5" t="s">
        <v>1129</v>
      </c>
      <c r="P204" s="4" t="str">
        <f t="shared" si="0"/>
        <v>Outstanding</v>
      </c>
      <c r="Q204" s="13" t="s">
        <v>25</v>
      </c>
    </row>
    <row r="205" spans="1:17" ht="60" customHeight="1" x14ac:dyDescent="0.35">
      <c r="A205" s="11" t="s">
        <v>1231</v>
      </c>
      <c r="B205" s="2" t="s">
        <v>1248</v>
      </c>
      <c r="C205" s="1" t="s">
        <v>1249</v>
      </c>
      <c r="D205" s="3" t="s">
        <v>20</v>
      </c>
      <c r="E205" s="3" t="s">
        <v>21</v>
      </c>
      <c r="F205" s="4" t="s">
        <v>22</v>
      </c>
      <c r="G205" s="4" t="s">
        <v>23</v>
      </c>
      <c r="H205" s="4" t="s">
        <v>24</v>
      </c>
      <c r="I205" s="4" t="s">
        <v>25</v>
      </c>
      <c r="J205" s="5" t="s">
        <v>25</v>
      </c>
      <c r="K205" s="5" t="s">
        <v>1250</v>
      </c>
      <c r="L205" s="5" t="s">
        <v>1251</v>
      </c>
      <c r="M205" s="5" t="s">
        <v>1115</v>
      </c>
      <c r="N205" s="5" t="s">
        <v>1252</v>
      </c>
      <c r="O205" s="5" t="s">
        <v>1117</v>
      </c>
      <c r="P205" s="4" t="str">
        <f t="shared" si="0"/>
        <v>Outstanding</v>
      </c>
      <c r="Q205" s="13" t="s">
        <v>25</v>
      </c>
    </row>
    <row r="206" spans="1:17" ht="60" customHeight="1" x14ac:dyDescent="0.35">
      <c r="A206" s="11" t="s">
        <v>1231</v>
      </c>
      <c r="B206" s="2" t="s">
        <v>1253</v>
      </c>
      <c r="C206" s="1" t="s">
        <v>1254</v>
      </c>
      <c r="D206" s="3" t="s">
        <v>20</v>
      </c>
      <c r="E206" s="3" t="s">
        <v>21</v>
      </c>
      <c r="F206" s="4" t="s">
        <v>22</v>
      </c>
      <c r="G206" s="4" t="s">
        <v>23</v>
      </c>
      <c r="H206" s="4" t="s">
        <v>24</v>
      </c>
      <c r="I206" s="4" t="s">
        <v>25</v>
      </c>
      <c r="J206" s="5" t="s">
        <v>25</v>
      </c>
      <c r="K206" s="5" t="s">
        <v>1255</v>
      </c>
      <c r="L206" s="5" t="s">
        <v>1256</v>
      </c>
      <c r="M206" s="5" t="s">
        <v>1115</v>
      </c>
      <c r="N206" s="5" t="s">
        <v>1257</v>
      </c>
      <c r="O206" s="5" t="s">
        <v>1242</v>
      </c>
      <c r="P206" s="4" t="str">
        <f t="shared" si="0"/>
        <v>Outstanding</v>
      </c>
      <c r="Q206" s="13" t="s">
        <v>25</v>
      </c>
    </row>
    <row r="207" spans="1:17" ht="60" customHeight="1" x14ac:dyDescent="0.35">
      <c r="A207" s="11" t="s">
        <v>1258</v>
      </c>
      <c r="B207" s="2" t="s">
        <v>1259</v>
      </c>
      <c r="C207" s="1" t="s">
        <v>1260</v>
      </c>
      <c r="D207" s="3" t="s">
        <v>20</v>
      </c>
      <c r="E207" s="3" t="s">
        <v>21</v>
      </c>
      <c r="F207" s="4" t="s">
        <v>22</v>
      </c>
      <c r="G207" s="4" t="s">
        <v>23</v>
      </c>
      <c r="H207" s="4" t="s">
        <v>24</v>
      </c>
      <c r="I207" s="4" t="s">
        <v>25</v>
      </c>
      <c r="J207" s="5" t="s">
        <v>25</v>
      </c>
      <c r="K207" s="5" t="s">
        <v>1261</v>
      </c>
      <c r="L207" s="5" t="s">
        <v>1262</v>
      </c>
      <c r="M207" s="5" t="s">
        <v>1263</v>
      </c>
      <c r="N207" s="5" t="s">
        <v>1264</v>
      </c>
      <c r="O207" s="5" t="s">
        <v>1265</v>
      </c>
      <c r="P207" s="4" t="str">
        <f t="shared" si="0"/>
        <v>Outstanding</v>
      </c>
      <c r="Q207" s="13" t="s">
        <v>25</v>
      </c>
    </row>
    <row r="208" spans="1:17" ht="60" customHeight="1" x14ac:dyDescent="0.35">
      <c r="A208" s="11" t="s">
        <v>1258</v>
      </c>
      <c r="B208" s="2" t="s">
        <v>1266</v>
      </c>
      <c r="C208" s="1" t="s">
        <v>1267</v>
      </c>
      <c r="D208" s="3" t="s">
        <v>20</v>
      </c>
      <c r="E208" s="3" t="s">
        <v>21</v>
      </c>
      <c r="F208" s="4" t="s">
        <v>22</v>
      </c>
      <c r="G208" s="4" t="s">
        <v>23</v>
      </c>
      <c r="H208" s="4" t="s">
        <v>24</v>
      </c>
      <c r="I208" s="4" t="s">
        <v>25</v>
      </c>
      <c r="J208" s="5" t="s">
        <v>25</v>
      </c>
      <c r="K208" s="5" t="s">
        <v>1268</v>
      </c>
      <c r="L208" s="5" t="s">
        <v>1269</v>
      </c>
      <c r="M208" s="5" t="s">
        <v>1270</v>
      </c>
      <c r="N208" s="5" t="s">
        <v>1271</v>
      </c>
      <c r="O208" s="5" t="s">
        <v>1272</v>
      </c>
      <c r="P208" s="4" t="str">
        <f t="shared" si="0"/>
        <v>Outstanding</v>
      </c>
      <c r="Q208" s="13" t="s">
        <v>25</v>
      </c>
    </row>
    <row r="209" spans="1:17" ht="60" customHeight="1" x14ac:dyDescent="0.35">
      <c r="A209" s="11" t="s">
        <v>1273</v>
      </c>
      <c r="B209" s="2" t="s">
        <v>1274</v>
      </c>
      <c r="C209" s="1" t="s">
        <v>1275</v>
      </c>
      <c r="D209" s="3" t="s">
        <v>20</v>
      </c>
      <c r="E209" s="3" t="s">
        <v>21</v>
      </c>
      <c r="F209" s="4" t="s">
        <v>22</v>
      </c>
      <c r="G209" s="4" t="s">
        <v>23</v>
      </c>
      <c r="H209" s="4" t="s">
        <v>24</v>
      </c>
      <c r="I209" s="4" t="s">
        <v>25</v>
      </c>
      <c r="J209" s="5" t="s">
        <v>25</v>
      </c>
      <c r="K209" s="5" t="s">
        <v>1276</v>
      </c>
      <c r="L209" s="5" t="s">
        <v>1277</v>
      </c>
      <c r="M209" s="5" t="s">
        <v>1278</v>
      </c>
      <c r="N209" s="5" t="s">
        <v>1279</v>
      </c>
      <c r="O209" s="5" t="s">
        <v>1280</v>
      </c>
      <c r="P209" s="4" t="str">
        <f t="shared" si="0"/>
        <v>Outstanding</v>
      </c>
      <c r="Q209" s="13" t="s">
        <v>25</v>
      </c>
    </row>
    <row r="210" spans="1:17" ht="60" hidden="1" customHeight="1" x14ac:dyDescent="0.35">
      <c r="A210" s="11" t="s">
        <v>1281</v>
      </c>
      <c r="B210" s="2" t="s">
        <v>1282</v>
      </c>
      <c r="C210" s="1" t="s">
        <v>1283</v>
      </c>
      <c r="D210" s="3" t="s">
        <v>20</v>
      </c>
      <c r="E210" s="3" t="s">
        <v>230</v>
      </c>
      <c r="F210" s="4" t="s">
        <v>22</v>
      </c>
      <c r="G210" s="4" t="s">
        <v>23</v>
      </c>
      <c r="H210" s="4" t="s">
        <v>24</v>
      </c>
      <c r="I210" s="4" t="s">
        <v>25</v>
      </c>
      <c r="J210" s="5" t="s">
        <v>25</v>
      </c>
      <c r="K210" s="5" t="s">
        <v>1284</v>
      </c>
      <c r="L210" s="5" t="s">
        <v>1285</v>
      </c>
      <c r="M210" s="5" t="s">
        <v>1286</v>
      </c>
      <c r="N210" s="5" t="s">
        <v>1287</v>
      </c>
      <c r="O210" s="5" t="s">
        <v>1288</v>
      </c>
      <c r="P210" s="4" t="str">
        <f t="shared" si="0"/>
        <v>Outstanding</v>
      </c>
      <c r="Q210" s="13" t="s">
        <v>25</v>
      </c>
    </row>
    <row r="211" spans="1:17" ht="60" customHeight="1" x14ac:dyDescent="0.35">
      <c r="A211" s="11" t="s">
        <v>1289</v>
      </c>
      <c r="B211" s="2" t="s">
        <v>1290</v>
      </c>
      <c r="C211" s="1" t="s">
        <v>1291</v>
      </c>
      <c r="D211" s="3" t="s">
        <v>20</v>
      </c>
      <c r="E211" s="3" t="s">
        <v>21</v>
      </c>
      <c r="F211" s="4" t="s">
        <v>22</v>
      </c>
      <c r="G211" s="4" t="s">
        <v>23</v>
      </c>
      <c r="H211" s="4" t="s">
        <v>24</v>
      </c>
      <c r="I211" s="4" t="s">
        <v>25</v>
      </c>
      <c r="J211" s="5" t="s">
        <v>25</v>
      </c>
      <c r="K211" s="5" t="s">
        <v>1292</v>
      </c>
      <c r="L211" s="5" t="s">
        <v>1293</v>
      </c>
      <c r="M211" s="5" t="s">
        <v>98</v>
      </c>
      <c r="N211" s="5" t="s">
        <v>1294</v>
      </c>
      <c r="O211" s="5" t="s">
        <v>1295</v>
      </c>
      <c r="P211" s="4" t="str">
        <f t="shared" si="0"/>
        <v>Outstanding</v>
      </c>
      <c r="Q211" s="13" t="s">
        <v>25</v>
      </c>
    </row>
    <row r="212" spans="1:17" ht="60" customHeight="1" x14ac:dyDescent="0.35">
      <c r="A212" s="11" t="s">
        <v>1289</v>
      </c>
      <c r="B212" s="2" t="s">
        <v>1296</v>
      </c>
      <c r="C212" s="1" t="s">
        <v>1297</v>
      </c>
      <c r="D212" s="3" t="s">
        <v>20</v>
      </c>
      <c r="E212" s="3" t="s">
        <v>21</v>
      </c>
      <c r="F212" s="4" t="s">
        <v>22</v>
      </c>
      <c r="G212" s="4" t="s">
        <v>23</v>
      </c>
      <c r="H212" s="4" t="s">
        <v>24</v>
      </c>
      <c r="I212" s="4" t="s">
        <v>25</v>
      </c>
      <c r="J212" s="5" t="s">
        <v>25</v>
      </c>
      <c r="K212" s="5" t="s">
        <v>1298</v>
      </c>
      <c r="L212" s="5" t="s">
        <v>1299</v>
      </c>
      <c r="M212" s="5" t="s">
        <v>1300</v>
      </c>
      <c r="N212" s="5" t="s">
        <v>1301</v>
      </c>
      <c r="O212" s="5" t="s">
        <v>1302</v>
      </c>
      <c r="P212" s="4" t="str">
        <f t="shared" si="0"/>
        <v>Outstanding</v>
      </c>
      <c r="Q212" s="13" t="s">
        <v>25</v>
      </c>
    </row>
    <row r="213" spans="1:17" ht="60" customHeight="1" x14ac:dyDescent="0.35">
      <c r="A213" s="11" t="s">
        <v>1289</v>
      </c>
      <c r="B213" s="2" t="s">
        <v>1303</v>
      </c>
      <c r="C213" s="1" t="s">
        <v>1304</v>
      </c>
      <c r="D213" s="3" t="s">
        <v>20</v>
      </c>
      <c r="E213" s="3" t="s">
        <v>21</v>
      </c>
      <c r="F213" s="4" t="s">
        <v>22</v>
      </c>
      <c r="G213" s="4" t="s">
        <v>23</v>
      </c>
      <c r="H213" s="4" t="s">
        <v>24</v>
      </c>
      <c r="I213" s="4" t="s">
        <v>25</v>
      </c>
      <c r="J213" s="5" t="s">
        <v>25</v>
      </c>
      <c r="K213" s="5" t="s">
        <v>1305</v>
      </c>
      <c r="L213" s="5" t="s">
        <v>1306</v>
      </c>
      <c r="M213" s="5" t="s">
        <v>1300</v>
      </c>
      <c r="N213" s="5" t="s">
        <v>1307</v>
      </c>
      <c r="O213" s="5" t="s">
        <v>1308</v>
      </c>
      <c r="P213" s="4" t="str">
        <f t="shared" si="0"/>
        <v>Outstanding</v>
      </c>
      <c r="Q213" s="13" t="s">
        <v>25</v>
      </c>
    </row>
    <row r="214" spans="1:17" ht="60" customHeight="1" x14ac:dyDescent="0.35">
      <c r="A214" s="11" t="s">
        <v>1289</v>
      </c>
      <c r="B214" s="2" t="s">
        <v>1309</v>
      </c>
      <c r="C214" s="1" t="s">
        <v>1310</v>
      </c>
      <c r="D214" s="3" t="s">
        <v>20</v>
      </c>
      <c r="E214" s="3" t="s">
        <v>21</v>
      </c>
      <c r="F214" s="4" t="s">
        <v>22</v>
      </c>
      <c r="G214" s="4" t="s">
        <v>23</v>
      </c>
      <c r="H214" s="4" t="s">
        <v>24</v>
      </c>
      <c r="I214" s="4" t="s">
        <v>25</v>
      </c>
      <c r="J214" s="5" t="s">
        <v>25</v>
      </c>
      <c r="K214" s="5" t="s">
        <v>1311</v>
      </c>
      <c r="L214" s="5" t="s">
        <v>1312</v>
      </c>
      <c r="M214" s="5" t="s">
        <v>1313</v>
      </c>
      <c r="N214" s="5" t="s">
        <v>1314</v>
      </c>
      <c r="O214" s="5" t="s">
        <v>1315</v>
      </c>
      <c r="P214" s="4" t="str">
        <f t="shared" si="0"/>
        <v>Outstanding</v>
      </c>
      <c r="Q214" s="13" t="s">
        <v>25</v>
      </c>
    </row>
    <row r="215" spans="1:17" ht="60" customHeight="1" x14ac:dyDescent="0.35">
      <c r="A215" s="11" t="s">
        <v>1289</v>
      </c>
      <c r="B215" s="2" t="s">
        <v>1316</v>
      </c>
      <c r="C215" s="1" t="s">
        <v>1317</v>
      </c>
      <c r="D215" s="3" t="s">
        <v>20</v>
      </c>
      <c r="E215" s="3" t="s">
        <v>21</v>
      </c>
      <c r="F215" s="4" t="s">
        <v>22</v>
      </c>
      <c r="G215" s="4" t="s">
        <v>23</v>
      </c>
      <c r="H215" s="4" t="s">
        <v>24</v>
      </c>
      <c r="I215" s="4" t="s">
        <v>25</v>
      </c>
      <c r="J215" s="5" t="s">
        <v>25</v>
      </c>
      <c r="K215" s="5" t="s">
        <v>1318</v>
      </c>
      <c r="L215" s="5" t="s">
        <v>1319</v>
      </c>
      <c r="M215" s="5" t="s">
        <v>1320</v>
      </c>
      <c r="N215" s="5" t="s">
        <v>1321</v>
      </c>
      <c r="O215" s="5" t="s">
        <v>1322</v>
      </c>
      <c r="P215" s="4" t="str">
        <f t="shared" si="0"/>
        <v>Outstanding</v>
      </c>
      <c r="Q215" s="13" t="s">
        <v>25</v>
      </c>
    </row>
    <row r="216" spans="1:17" ht="60" customHeight="1" x14ac:dyDescent="0.35">
      <c r="A216" s="11" t="s">
        <v>1289</v>
      </c>
      <c r="B216" s="2" t="s">
        <v>1323</v>
      </c>
      <c r="C216" s="1" t="s">
        <v>1324</v>
      </c>
      <c r="D216" s="3" t="s">
        <v>20</v>
      </c>
      <c r="E216" s="3" t="s">
        <v>21</v>
      </c>
      <c r="F216" s="4" t="s">
        <v>22</v>
      </c>
      <c r="G216" s="4" t="s">
        <v>23</v>
      </c>
      <c r="H216" s="4" t="s">
        <v>24</v>
      </c>
      <c r="I216" s="4" t="s">
        <v>25</v>
      </c>
      <c r="J216" s="5" t="s">
        <v>25</v>
      </c>
      <c r="K216" s="5" t="s">
        <v>1325</v>
      </c>
      <c r="L216" s="5" t="s">
        <v>1326</v>
      </c>
      <c r="M216" s="5" t="s">
        <v>1327</v>
      </c>
      <c r="N216" s="5" t="s">
        <v>1328</v>
      </c>
      <c r="O216" s="5" t="s">
        <v>1329</v>
      </c>
      <c r="P216" s="4" t="str">
        <f t="shared" si="0"/>
        <v>Outstanding</v>
      </c>
      <c r="Q216" s="13" t="s">
        <v>25</v>
      </c>
    </row>
    <row r="217" spans="1:17" ht="60" customHeight="1" x14ac:dyDescent="0.35">
      <c r="A217" s="11" t="s">
        <v>1289</v>
      </c>
      <c r="B217" s="2" t="s">
        <v>1330</v>
      </c>
      <c r="C217" s="1" t="s">
        <v>1331</v>
      </c>
      <c r="D217" s="3" t="s">
        <v>20</v>
      </c>
      <c r="E217" s="3" t="s">
        <v>21</v>
      </c>
      <c r="F217" s="4" t="s">
        <v>22</v>
      </c>
      <c r="G217" s="4" t="s">
        <v>23</v>
      </c>
      <c r="H217" s="4" t="s">
        <v>24</v>
      </c>
      <c r="I217" s="4" t="s">
        <v>25</v>
      </c>
      <c r="J217" s="5" t="s">
        <v>25</v>
      </c>
      <c r="K217" s="5" t="s">
        <v>1332</v>
      </c>
      <c r="L217" s="5" t="s">
        <v>1333</v>
      </c>
      <c r="M217" s="5" t="s">
        <v>1334</v>
      </c>
      <c r="N217" s="5" t="s">
        <v>1335</v>
      </c>
      <c r="O217" s="5" t="s">
        <v>1336</v>
      </c>
      <c r="P217" s="4" t="str">
        <f t="shared" si="0"/>
        <v>Outstanding</v>
      </c>
      <c r="Q217" s="13" t="s">
        <v>25</v>
      </c>
    </row>
    <row r="218" spans="1:17" ht="60" customHeight="1" x14ac:dyDescent="0.35">
      <c r="A218" s="11" t="s">
        <v>1337</v>
      </c>
      <c r="B218" s="2" t="s">
        <v>1338</v>
      </c>
      <c r="C218" s="1" t="s">
        <v>1339</v>
      </c>
      <c r="D218" s="3" t="s">
        <v>20</v>
      </c>
      <c r="E218" s="3" t="s">
        <v>21</v>
      </c>
      <c r="F218" s="4" t="s">
        <v>22</v>
      </c>
      <c r="G218" s="4" t="s">
        <v>23</v>
      </c>
      <c r="H218" s="4" t="s">
        <v>24</v>
      </c>
      <c r="I218" s="4" t="s">
        <v>25</v>
      </c>
      <c r="J218" s="5" t="s">
        <v>25</v>
      </c>
      <c r="K218" s="5" t="s">
        <v>1340</v>
      </c>
      <c r="L218" s="5" t="s">
        <v>1341</v>
      </c>
      <c r="M218" s="5" t="s">
        <v>98</v>
      </c>
      <c r="N218" s="5" t="s">
        <v>1342</v>
      </c>
      <c r="O218" s="5" t="s">
        <v>67</v>
      </c>
      <c r="P218" s="4" t="str">
        <f t="shared" si="0"/>
        <v>Outstanding</v>
      </c>
      <c r="Q218" s="13" t="s">
        <v>25</v>
      </c>
    </row>
    <row r="219" spans="1:17" ht="60" customHeight="1" x14ac:dyDescent="0.35">
      <c r="A219" s="11" t="s">
        <v>1337</v>
      </c>
      <c r="B219" s="2" t="s">
        <v>1343</v>
      </c>
      <c r="C219" s="1" t="s">
        <v>1344</v>
      </c>
      <c r="D219" s="3" t="s">
        <v>20</v>
      </c>
      <c r="E219" s="3" t="s">
        <v>21</v>
      </c>
      <c r="F219" s="4" t="s">
        <v>22</v>
      </c>
      <c r="G219" s="4" t="s">
        <v>23</v>
      </c>
      <c r="H219" s="4" t="s">
        <v>24</v>
      </c>
      <c r="I219" s="4" t="s">
        <v>25</v>
      </c>
      <c r="J219" s="5" t="s">
        <v>25</v>
      </c>
      <c r="K219" s="5" t="s">
        <v>1345</v>
      </c>
      <c r="L219" s="5" t="s">
        <v>1346</v>
      </c>
      <c r="M219" s="5" t="s">
        <v>1347</v>
      </c>
      <c r="N219" s="5" t="s">
        <v>1348</v>
      </c>
      <c r="O219" s="5" t="s">
        <v>1349</v>
      </c>
      <c r="P219" s="4" t="str">
        <f t="shared" si="0"/>
        <v>Outstanding</v>
      </c>
      <c r="Q219" s="13" t="s">
        <v>25</v>
      </c>
    </row>
    <row r="220" spans="1:17" ht="60" customHeight="1" x14ac:dyDescent="0.35">
      <c r="A220" s="11" t="s">
        <v>1337</v>
      </c>
      <c r="B220" s="2" t="s">
        <v>1350</v>
      </c>
      <c r="C220" s="1" t="s">
        <v>1351</v>
      </c>
      <c r="D220" s="3" t="s">
        <v>20</v>
      </c>
      <c r="E220" s="3" t="s">
        <v>21</v>
      </c>
      <c r="F220" s="4" t="s">
        <v>22</v>
      </c>
      <c r="G220" s="4" t="s">
        <v>23</v>
      </c>
      <c r="H220" s="4" t="s">
        <v>24</v>
      </c>
      <c r="I220" s="4" t="s">
        <v>25</v>
      </c>
      <c r="J220" s="5" t="s">
        <v>25</v>
      </c>
      <c r="K220" s="5" t="s">
        <v>1352</v>
      </c>
      <c r="L220" s="5" t="s">
        <v>1353</v>
      </c>
      <c r="M220" s="5" t="s">
        <v>1347</v>
      </c>
      <c r="N220" s="5" t="s">
        <v>1354</v>
      </c>
      <c r="O220" s="5" t="s">
        <v>1355</v>
      </c>
      <c r="P220" s="4" t="str">
        <f t="shared" si="0"/>
        <v>Outstanding</v>
      </c>
      <c r="Q220" s="13" t="s">
        <v>25</v>
      </c>
    </row>
    <row r="221" spans="1:17" ht="60" hidden="1" customHeight="1" x14ac:dyDescent="0.35">
      <c r="A221" s="11" t="s">
        <v>1337</v>
      </c>
      <c r="B221" s="2" t="s">
        <v>1356</v>
      </c>
      <c r="C221" s="1" t="s">
        <v>1357</v>
      </c>
      <c r="D221" s="3" t="s">
        <v>20</v>
      </c>
      <c r="E221" s="3" t="s">
        <v>230</v>
      </c>
      <c r="F221" s="4" t="s">
        <v>22</v>
      </c>
      <c r="G221" s="4" t="s">
        <v>23</v>
      </c>
      <c r="H221" s="4" t="s">
        <v>24</v>
      </c>
      <c r="I221" s="4" t="s">
        <v>25</v>
      </c>
      <c r="J221" s="5" t="s">
        <v>25</v>
      </c>
      <c r="K221" s="5" t="s">
        <v>1358</v>
      </c>
      <c r="L221" s="5" t="s">
        <v>1359</v>
      </c>
      <c r="M221" s="5" t="s">
        <v>1360</v>
      </c>
      <c r="N221" s="5" t="s">
        <v>1361</v>
      </c>
      <c r="O221" s="5" t="s">
        <v>1362</v>
      </c>
      <c r="P221" s="4" t="str">
        <f t="shared" si="0"/>
        <v>Outstanding</v>
      </c>
      <c r="Q221" s="13" t="s">
        <v>25</v>
      </c>
    </row>
    <row r="222" spans="1:17" ht="60" customHeight="1" x14ac:dyDescent="0.35">
      <c r="A222" s="11" t="s">
        <v>1337</v>
      </c>
      <c r="B222" s="2" t="s">
        <v>1363</v>
      </c>
      <c r="C222" s="1" t="s">
        <v>1364</v>
      </c>
      <c r="D222" s="3" t="s">
        <v>20</v>
      </c>
      <c r="E222" s="3" t="s">
        <v>21</v>
      </c>
      <c r="F222" s="4" t="s">
        <v>22</v>
      </c>
      <c r="G222" s="4" t="s">
        <v>23</v>
      </c>
      <c r="H222" s="4" t="s">
        <v>24</v>
      </c>
      <c r="I222" s="4" t="s">
        <v>25</v>
      </c>
      <c r="J222" s="5" t="s">
        <v>25</v>
      </c>
      <c r="K222" s="5" t="s">
        <v>1365</v>
      </c>
      <c r="L222" s="5" t="s">
        <v>1366</v>
      </c>
      <c r="M222" s="5" t="s">
        <v>1367</v>
      </c>
      <c r="N222" s="5" t="s">
        <v>1368</v>
      </c>
      <c r="O222" s="5" t="s">
        <v>1369</v>
      </c>
      <c r="P222" s="4" t="str">
        <f t="shared" si="0"/>
        <v>Outstanding</v>
      </c>
      <c r="Q222" s="13" t="s">
        <v>25</v>
      </c>
    </row>
    <row r="223" spans="1:17" ht="60" hidden="1" customHeight="1" x14ac:dyDescent="0.35">
      <c r="A223" s="11" t="s">
        <v>1337</v>
      </c>
      <c r="B223" s="2" t="s">
        <v>1370</v>
      </c>
      <c r="C223" s="1" t="s">
        <v>1371</v>
      </c>
      <c r="D223" s="3" t="s">
        <v>20</v>
      </c>
      <c r="E223" s="3" t="s">
        <v>230</v>
      </c>
      <c r="F223" s="4" t="s">
        <v>22</v>
      </c>
      <c r="G223" s="4" t="s">
        <v>23</v>
      </c>
      <c r="H223" s="4" t="s">
        <v>24</v>
      </c>
      <c r="I223" s="4" t="s">
        <v>25</v>
      </c>
      <c r="J223" s="5" t="s">
        <v>25</v>
      </c>
      <c r="K223" s="5" t="s">
        <v>1372</v>
      </c>
      <c r="L223" s="5" t="s">
        <v>1373</v>
      </c>
      <c r="M223" s="5" t="s">
        <v>1374</v>
      </c>
      <c r="N223" s="5" t="s">
        <v>1375</v>
      </c>
      <c r="O223" s="5" t="s">
        <v>1376</v>
      </c>
      <c r="P223" s="4" t="str">
        <f t="shared" si="0"/>
        <v>Outstanding</v>
      </c>
      <c r="Q223" s="13" t="s">
        <v>25</v>
      </c>
    </row>
    <row r="224" spans="1:17" ht="60" customHeight="1" x14ac:dyDescent="0.35">
      <c r="A224" s="11" t="s">
        <v>1337</v>
      </c>
      <c r="B224" s="2" t="s">
        <v>1377</v>
      </c>
      <c r="C224" s="1" t="s">
        <v>1378</v>
      </c>
      <c r="D224" s="3" t="s">
        <v>20</v>
      </c>
      <c r="E224" s="3" t="s">
        <v>21</v>
      </c>
      <c r="F224" s="4" t="s">
        <v>22</v>
      </c>
      <c r="G224" s="4" t="s">
        <v>23</v>
      </c>
      <c r="H224" s="4" t="s">
        <v>24</v>
      </c>
      <c r="I224" s="4" t="s">
        <v>25</v>
      </c>
      <c r="J224" s="5" t="s">
        <v>25</v>
      </c>
      <c r="K224" s="5" t="s">
        <v>1379</v>
      </c>
      <c r="L224" s="5" t="s">
        <v>1380</v>
      </c>
      <c r="M224" s="5" t="s">
        <v>98</v>
      </c>
      <c r="N224" s="5" t="s">
        <v>1381</v>
      </c>
      <c r="O224" s="5" t="s">
        <v>298</v>
      </c>
      <c r="P224" s="4" t="str">
        <f t="shared" si="0"/>
        <v>Outstanding</v>
      </c>
      <c r="Q224" s="13" t="s">
        <v>25</v>
      </c>
    </row>
    <row r="225" spans="1:17" ht="60" hidden="1" customHeight="1" x14ac:dyDescent="0.35">
      <c r="A225" s="11" t="s">
        <v>1337</v>
      </c>
      <c r="B225" s="2" t="s">
        <v>1382</v>
      </c>
      <c r="C225" s="1" t="s">
        <v>1383</v>
      </c>
      <c r="D225" s="3" t="s">
        <v>20</v>
      </c>
      <c r="E225" s="3" t="s">
        <v>230</v>
      </c>
      <c r="F225" s="4" t="s">
        <v>22</v>
      </c>
      <c r="G225" s="4" t="s">
        <v>23</v>
      </c>
      <c r="H225" s="4" t="s">
        <v>24</v>
      </c>
      <c r="I225" s="4" t="s">
        <v>25</v>
      </c>
      <c r="J225" s="5" t="s">
        <v>25</v>
      </c>
      <c r="K225" s="5" t="s">
        <v>1384</v>
      </c>
      <c r="L225" s="5" t="s">
        <v>1385</v>
      </c>
      <c r="M225" s="5" t="s">
        <v>1386</v>
      </c>
      <c r="N225" s="5" t="s">
        <v>1387</v>
      </c>
      <c r="O225" s="5" t="s">
        <v>1388</v>
      </c>
      <c r="P225" s="4" t="str">
        <f t="shared" si="0"/>
        <v>Outstanding</v>
      </c>
      <c r="Q225" s="13" t="s">
        <v>25</v>
      </c>
    </row>
    <row r="226" spans="1:17" ht="60" customHeight="1" x14ac:dyDescent="0.35">
      <c r="A226" s="11" t="s">
        <v>1337</v>
      </c>
      <c r="B226" s="2" t="s">
        <v>1389</v>
      </c>
      <c r="C226" s="1" t="s">
        <v>1390</v>
      </c>
      <c r="D226" s="3" t="s">
        <v>20</v>
      </c>
      <c r="E226" s="3" t="s">
        <v>21</v>
      </c>
      <c r="F226" s="4" t="s">
        <v>22</v>
      </c>
      <c r="G226" s="4" t="s">
        <v>23</v>
      </c>
      <c r="H226" s="4" t="s">
        <v>24</v>
      </c>
      <c r="I226" s="4" t="s">
        <v>25</v>
      </c>
      <c r="J226" s="5" t="s">
        <v>25</v>
      </c>
      <c r="K226" s="5" t="s">
        <v>1391</v>
      </c>
      <c r="L226" s="5" t="s">
        <v>1392</v>
      </c>
      <c r="M226" s="5" t="s">
        <v>98</v>
      </c>
      <c r="N226" s="5" t="s">
        <v>1393</v>
      </c>
      <c r="O226" s="5" t="s">
        <v>298</v>
      </c>
      <c r="P226" s="4" t="str">
        <f t="shared" si="0"/>
        <v>Outstanding</v>
      </c>
      <c r="Q226" s="13" t="s">
        <v>25</v>
      </c>
    </row>
    <row r="227" spans="1:17" ht="60" hidden="1" customHeight="1" x14ac:dyDescent="0.35">
      <c r="A227" s="11" t="s">
        <v>1337</v>
      </c>
      <c r="B227" s="2" t="s">
        <v>1394</v>
      </c>
      <c r="C227" s="1" t="s">
        <v>1395</v>
      </c>
      <c r="D227" s="3" t="s">
        <v>20</v>
      </c>
      <c r="E227" s="3" t="s">
        <v>230</v>
      </c>
      <c r="F227" s="4" t="s">
        <v>22</v>
      </c>
      <c r="G227" s="4" t="s">
        <v>23</v>
      </c>
      <c r="H227" s="4" t="s">
        <v>24</v>
      </c>
      <c r="I227" s="4" t="s">
        <v>25</v>
      </c>
      <c r="J227" s="5" t="s">
        <v>25</v>
      </c>
      <c r="K227" s="5" t="s">
        <v>1396</v>
      </c>
      <c r="L227" s="5" t="s">
        <v>1397</v>
      </c>
      <c r="M227" s="5" t="s">
        <v>1398</v>
      </c>
      <c r="N227" s="5" t="s">
        <v>1399</v>
      </c>
      <c r="O227" s="5" t="s">
        <v>1400</v>
      </c>
      <c r="P227" s="4" t="str">
        <f t="shared" si="0"/>
        <v>Outstanding</v>
      </c>
      <c r="Q227" s="13" t="s">
        <v>25</v>
      </c>
    </row>
    <row r="228" spans="1:17" ht="60" hidden="1" customHeight="1" x14ac:dyDescent="0.35">
      <c r="A228" s="11" t="s">
        <v>1337</v>
      </c>
      <c r="B228" s="2" t="s">
        <v>1401</v>
      </c>
      <c r="C228" s="1" t="s">
        <v>1402</v>
      </c>
      <c r="D228" s="3" t="s">
        <v>20</v>
      </c>
      <c r="E228" s="3" t="s">
        <v>230</v>
      </c>
      <c r="F228" s="4" t="s">
        <v>22</v>
      </c>
      <c r="G228" s="4" t="s">
        <v>23</v>
      </c>
      <c r="H228" s="4" t="s">
        <v>24</v>
      </c>
      <c r="I228" s="4" t="s">
        <v>25</v>
      </c>
      <c r="J228" s="5" t="s">
        <v>25</v>
      </c>
      <c r="K228" s="5" t="s">
        <v>1403</v>
      </c>
      <c r="L228" s="5" t="s">
        <v>1397</v>
      </c>
      <c r="M228" s="5" t="s">
        <v>1398</v>
      </c>
      <c r="N228" s="5" t="s">
        <v>1404</v>
      </c>
      <c r="O228" s="5" t="s">
        <v>1400</v>
      </c>
      <c r="P228" s="4" t="str">
        <f t="shared" si="0"/>
        <v>Outstanding</v>
      </c>
      <c r="Q228" s="13" t="s">
        <v>25</v>
      </c>
    </row>
    <row r="229" spans="1:17" ht="60" customHeight="1" x14ac:dyDescent="0.35">
      <c r="A229" s="11" t="s">
        <v>1337</v>
      </c>
      <c r="B229" s="2" t="s">
        <v>1405</v>
      </c>
      <c r="C229" s="1" t="s">
        <v>1406</v>
      </c>
      <c r="D229" s="3" t="s">
        <v>20</v>
      </c>
      <c r="E229" s="3" t="s">
        <v>21</v>
      </c>
      <c r="F229" s="4" t="s">
        <v>22</v>
      </c>
      <c r="G229" s="4" t="s">
        <v>23</v>
      </c>
      <c r="H229" s="4" t="s">
        <v>24</v>
      </c>
      <c r="I229" s="4" t="s">
        <v>25</v>
      </c>
      <c r="J229" s="5" t="s">
        <v>25</v>
      </c>
      <c r="K229" s="5" t="s">
        <v>1407</v>
      </c>
      <c r="L229" s="5" t="s">
        <v>1408</v>
      </c>
      <c r="M229" s="5" t="s">
        <v>1409</v>
      </c>
      <c r="N229" s="5" t="s">
        <v>1410</v>
      </c>
      <c r="O229" s="5" t="s">
        <v>1411</v>
      </c>
      <c r="P229" s="4" t="str">
        <f t="shared" si="0"/>
        <v>Outstanding</v>
      </c>
      <c r="Q229" s="13" t="s">
        <v>25</v>
      </c>
    </row>
    <row r="230" spans="1:17" ht="60" customHeight="1" x14ac:dyDescent="0.35">
      <c r="A230" s="11" t="s">
        <v>1412</v>
      </c>
      <c r="B230" s="2" t="s">
        <v>1413</v>
      </c>
      <c r="C230" s="1" t="s">
        <v>1414</v>
      </c>
      <c r="D230" s="3" t="s">
        <v>20</v>
      </c>
      <c r="E230" s="3" t="s">
        <v>21</v>
      </c>
      <c r="F230" s="4" t="s">
        <v>22</v>
      </c>
      <c r="G230" s="4" t="s">
        <v>23</v>
      </c>
      <c r="H230" s="4" t="s">
        <v>24</v>
      </c>
      <c r="I230" s="4" t="s">
        <v>25</v>
      </c>
      <c r="J230" s="5" t="s">
        <v>25</v>
      </c>
      <c r="K230" s="5" t="s">
        <v>1415</v>
      </c>
      <c r="L230" s="5" t="s">
        <v>1416</v>
      </c>
      <c r="M230" s="5" t="s">
        <v>1417</v>
      </c>
      <c r="N230" s="5" t="s">
        <v>1418</v>
      </c>
      <c r="O230" s="5" t="s">
        <v>1419</v>
      </c>
      <c r="P230" s="4" t="str">
        <f t="shared" si="0"/>
        <v>Outstanding</v>
      </c>
      <c r="Q230" s="13" t="s">
        <v>25</v>
      </c>
    </row>
    <row r="231" spans="1:17" ht="60" customHeight="1" x14ac:dyDescent="0.35">
      <c r="A231" s="11" t="s">
        <v>1412</v>
      </c>
      <c r="B231" s="2" t="s">
        <v>1420</v>
      </c>
      <c r="C231" s="1" t="s">
        <v>1421</v>
      </c>
      <c r="D231" s="3" t="s">
        <v>20</v>
      </c>
      <c r="E231" s="3" t="s">
        <v>21</v>
      </c>
      <c r="F231" s="4" t="s">
        <v>22</v>
      </c>
      <c r="G231" s="4" t="s">
        <v>23</v>
      </c>
      <c r="H231" s="4" t="s">
        <v>24</v>
      </c>
      <c r="I231" s="4" t="s">
        <v>25</v>
      </c>
      <c r="J231" s="5" t="s">
        <v>25</v>
      </c>
      <c r="K231" s="5" t="s">
        <v>1422</v>
      </c>
      <c r="L231" s="5" t="s">
        <v>1423</v>
      </c>
      <c r="M231" s="5" t="s">
        <v>98</v>
      </c>
      <c r="N231" s="5" t="s">
        <v>1424</v>
      </c>
      <c r="O231" s="5" t="s">
        <v>1425</v>
      </c>
      <c r="P231" s="4" t="str">
        <f t="shared" si="0"/>
        <v>Outstanding</v>
      </c>
      <c r="Q231" s="13" t="s">
        <v>25</v>
      </c>
    </row>
    <row r="232" spans="1:17" ht="60" hidden="1" customHeight="1" x14ac:dyDescent="0.35">
      <c r="A232" s="11" t="s">
        <v>1412</v>
      </c>
      <c r="B232" s="2" t="s">
        <v>1426</v>
      </c>
      <c r="C232" s="1" t="s">
        <v>1427</v>
      </c>
      <c r="D232" s="3" t="s">
        <v>20</v>
      </c>
      <c r="E232" s="3" t="s">
        <v>230</v>
      </c>
      <c r="F232" s="4" t="s">
        <v>22</v>
      </c>
      <c r="G232" s="4" t="s">
        <v>23</v>
      </c>
      <c r="H232" s="4" t="s">
        <v>24</v>
      </c>
      <c r="I232" s="4" t="s">
        <v>25</v>
      </c>
      <c r="J232" s="5" t="s">
        <v>25</v>
      </c>
      <c r="K232" s="5" t="s">
        <v>1428</v>
      </c>
      <c r="L232" s="5" t="s">
        <v>1429</v>
      </c>
      <c r="M232" s="5" t="s">
        <v>1430</v>
      </c>
      <c r="N232" s="5" t="s">
        <v>1431</v>
      </c>
      <c r="O232" s="5" t="s">
        <v>1432</v>
      </c>
      <c r="P232" s="4" t="str">
        <f t="shared" si="0"/>
        <v>Outstanding</v>
      </c>
      <c r="Q232" s="13" t="s">
        <v>25</v>
      </c>
    </row>
    <row r="233" spans="1:17" ht="60" customHeight="1" x14ac:dyDescent="0.35">
      <c r="A233" s="11" t="s">
        <v>1412</v>
      </c>
      <c r="B233" s="2" t="s">
        <v>1433</v>
      </c>
      <c r="C233" s="1" t="s">
        <v>1434</v>
      </c>
      <c r="D233" s="3" t="s">
        <v>20</v>
      </c>
      <c r="E233" s="3" t="s">
        <v>21</v>
      </c>
      <c r="F233" s="4" t="s">
        <v>22</v>
      </c>
      <c r="G233" s="4" t="s">
        <v>23</v>
      </c>
      <c r="H233" s="4" t="s">
        <v>24</v>
      </c>
      <c r="I233" s="4" t="s">
        <v>25</v>
      </c>
      <c r="J233" s="5" t="s">
        <v>25</v>
      </c>
      <c r="K233" s="5" t="s">
        <v>1435</v>
      </c>
      <c r="L233" s="5" t="s">
        <v>1436</v>
      </c>
      <c r="M233" s="5" t="s">
        <v>1417</v>
      </c>
      <c r="N233" s="5" t="s">
        <v>1437</v>
      </c>
      <c r="O233" s="5" t="s">
        <v>1438</v>
      </c>
      <c r="P233" s="4" t="str">
        <f t="shared" si="0"/>
        <v>Outstanding</v>
      </c>
      <c r="Q233" s="13" t="s">
        <v>25</v>
      </c>
    </row>
    <row r="234" spans="1:17" ht="60" hidden="1" customHeight="1" x14ac:dyDescent="0.35">
      <c r="A234" s="11" t="s">
        <v>1439</v>
      </c>
      <c r="B234" s="2" t="s">
        <v>1440</v>
      </c>
      <c r="C234" s="1" t="s">
        <v>1441</v>
      </c>
      <c r="D234" s="3" t="s">
        <v>20</v>
      </c>
      <c r="E234" s="3" t="s">
        <v>230</v>
      </c>
      <c r="F234" s="4" t="s">
        <v>22</v>
      </c>
      <c r="G234" s="4" t="s">
        <v>23</v>
      </c>
      <c r="H234" s="4" t="s">
        <v>24</v>
      </c>
      <c r="I234" s="4" t="s">
        <v>25</v>
      </c>
      <c r="J234" s="5" t="s">
        <v>25</v>
      </c>
      <c r="K234" s="5" t="s">
        <v>1442</v>
      </c>
      <c r="L234" s="5" t="s">
        <v>1443</v>
      </c>
      <c r="M234" s="5" t="s">
        <v>1444</v>
      </c>
      <c r="N234" s="5" t="s">
        <v>1445</v>
      </c>
      <c r="O234" s="5" t="s">
        <v>1446</v>
      </c>
      <c r="P234" s="4" t="str">
        <f t="shared" si="0"/>
        <v>Outstanding</v>
      </c>
      <c r="Q234" s="13" t="s">
        <v>25</v>
      </c>
    </row>
    <row r="235" spans="1:17" ht="60" customHeight="1" x14ac:dyDescent="0.35">
      <c r="A235" s="11" t="s">
        <v>1447</v>
      </c>
      <c r="B235" s="2" t="s">
        <v>1448</v>
      </c>
      <c r="C235" s="1" t="s">
        <v>1449</v>
      </c>
      <c r="D235" s="3" t="s">
        <v>20</v>
      </c>
      <c r="E235" s="3" t="s">
        <v>21</v>
      </c>
      <c r="F235" s="4" t="s">
        <v>22</v>
      </c>
      <c r="G235" s="4" t="s">
        <v>23</v>
      </c>
      <c r="H235" s="4" t="s">
        <v>24</v>
      </c>
      <c r="I235" s="4" t="s">
        <v>25</v>
      </c>
      <c r="J235" s="5" t="s">
        <v>25</v>
      </c>
      <c r="K235" s="5" t="s">
        <v>1450</v>
      </c>
      <c r="L235" s="5" t="s">
        <v>1451</v>
      </c>
      <c r="M235" s="5" t="s">
        <v>1452</v>
      </c>
      <c r="N235" s="5" t="s">
        <v>1453</v>
      </c>
      <c r="O235" s="5" t="s">
        <v>1454</v>
      </c>
      <c r="P235" s="4" t="str">
        <f t="shared" si="0"/>
        <v>Outstanding</v>
      </c>
      <c r="Q235" s="13" t="s">
        <v>25</v>
      </c>
    </row>
    <row r="236" spans="1:17" ht="60" customHeight="1" x14ac:dyDescent="0.35">
      <c r="A236" s="11" t="s">
        <v>1447</v>
      </c>
      <c r="B236" s="2" t="s">
        <v>1455</v>
      </c>
      <c r="C236" s="1" t="s">
        <v>1456</v>
      </c>
      <c r="D236" s="3" t="s">
        <v>20</v>
      </c>
      <c r="E236" s="3" t="s">
        <v>21</v>
      </c>
      <c r="F236" s="4" t="s">
        <v>22</v>
      </c>
      <c r="G236" s="4" t="s">
        <v>23</v>
      </c>
      <c r="H236" s="4" t="s">
        <v>24</v>
      </c>
      <c r="I236" s="4" t="s">
        <v>25</v>
      </c>
      <c r="J236" s="5" t="s">
        <v>25</v>
      </c>
      <c r="K236" s="5" t="s">
        <v>1457</v>
      </c>
      <c r="L236" s="5" t="s">
        <v>1458</v>
      </c>
      <c r="M236" s="5" t="s">
        <v>1459</v>
      </c>
      <c r="N236" s="5" t="s">
        <v>1460</v>
      </c>
      <c r="O236" s="5" t="s">
        <v>1454</v>
      </c>
      <c r="P236" s="4" t="str">
        <f t="shared" si="0"/>
        <v>Outstanding</v>
      </c>
      <c r="Q236" s="13" t="s">
        <v>25</v>
      </c>
    </row>
    <row r="237" spans="1:17" ht="60" customHeight="1" x14ac:dyDescent="0.35">
      <c r="A237" s="11" t="s">
        <v>1447</v>
      </c>
      <c r="B237" s="2" t="s">
        <v>1461</v>
      </c>
      <c r="C237" s="1" t="s">
        <v>1462</v>
      </c>
      <c r="D237" s="3" t="s">
        <v>20</v>
      </c>
      <c r="E237" s="3" t="s">
        <v>21</v>
      </c>
      <c r="F237" s="4" t="s">
        <v>22</v>
      </c>
      <c r="G237" s="4" t="s">
        <v>23</v>
      </c>
      <c r="H237" s="4" t="s">
        <v>24</v>
      </c>
      <c r="I237" s="4" t="s">
        <v>25</v>
      </c>
      <c r="J237" s="5" t="s">
        <v>25</v>
      </c>
      <c r="K237" s="5" t="s">
        <v>1463</v>
      </c>
      <c r="L237" s="5" t="s">
        <v>1464</v>
      </c>
      <c r="M237" s="5" t="s">
        <v>1465</v>
      </c>
      <c r="N237" s="5" t="s">
        <v>1466</v>
      </c>
      <c r="O237" s="5" t="s">
        <v>1454</v>
      </c>
      <c r="P237" s="4" t="str">
        <f t="shared" si="0"/>
        <v>Outstanding</v>
      </c>
      <c r="Q237" s="13" t="s">
        <v>25</v>
      </c>
    </row>
    <row r="238" spans="1:17" ht="60" customHeight="1" x14ac:dyDescent="0.35">
      <c r="A238" s="11" t="s">
        <v>1447</v>
      </c>
      <c r="B238" s="2" t="s">
        <v>1467</v>
      </c>
      <c r="C238" s="1" t="s">
        <v>1468</v>
      </c>
      <c r="D238" s="3" t="s">
        <v>20</v>
      </c>
      <c r="E238" s="3" t="s">
        <v>21</v>
      </c>
      <c r="F238" s="4" t="s">
        <v>22</v>
      </c>
      <c r="G238" s="4" t="s">
        <v>23</v>
      </c>
      <c r="H238" s="4" t="s">
        <v>24</v>
      </c>
      <c r="I238" s="4" t="s">
        <v>25</v>
      </c>
      <c r="J238" s="5" t="s">
        <v>25</v>
      </c>
      <c r="K238" s="5" t="s">
        <v>1469</v>
      </c>
      <c r="L238" s="5" t="s">
        <v>1470</v>
      </c>
      <c r="M238" s="5" t="s">
        <v>98</v>
      </c>
      <c r="N238" s="5" t="s">
        <v>1471</v>
      </c>
      <c r="O238" s="5" t="s">
        <v>1472</v>
      </c>
      <c r="P238" s="4" t="str">
        <f t="shared" si="0"/>
        <v>Outstanding</v>
      </c>
      <c r="Q238" s="13" t="s">
        <v>25</v>
      </c>
    </row>
    <row r="239" spans="1:17" ht="60" customHeight="1" x14ac:dyDescent="0.35">
      <c r="A239" s="11" t="s">
        <v>1447</v>
      </c>
      <c r="B239" s="2" t="s">
        <v>1473</v>
      </c>
      <c r="C239" s="1" t="s">
        <v>1474</v>
      </c>
      <c r="D239" s="3" t="s">
        <v>20</v>
      </c>
      <c r="E239" s="3" t="s">
        <v>21</v>
      </c>
      <c r="F239" s="4" t="s">
        <v>22</v>
      </c>
      <c r="G239" s="4" t="s">
        <v>23</v>
      </c>
      <c r="H239" s="4" t="s">
        <v>24</v>
      </c>
      <c r="I239" s="4" t="s">
        <v>25</v>
      </c>
      <c r="J239" s="5" t="s">
        <v>25</v>
      </c>
      <c r="K239" s="5" t="s">
        <v>1475</v>
      </c>
      <c r="L239" s="5" t="s">
        <v>1476</v>
      </c>
      <c r="M239" s="5" t="s">
        <v>1477</v>
      </c>
      <c r="N239" s="5" t="s">
        <v>1478</v>
      </c>
      <c r="O239" s="5" t="s">
        <v>1479</v>
      </c>
      <c r="P239" s="4" t="str">
        <f t="shared" si="0"/>
        <v>Outstanding</v>
      </c>
      <c r="Q239" s="13" t="s">
        <v>25</v>
      </c>
    </row>
    <row r="240" spans="1:17" ht="60" customHeight="1" x14ac:dyDescent="0.35">
      <c r="A240" s="11" t="s">
        <v>1447</v>
      </c>
      <c r="B240" s="2" t="s">
        <v>1480</v>
      </c>
      <c r="C240" s="1" t="s">
        <v>1481</v>
      </c>
      <c r="D240" s="3" t="s">
        <v>20</v>
      </c>
      <c r="E240" s="3" t="s">
        <v>21</v>
      </c>
      <c r="F240" s="4" t="s">
        <v>22</v>
      </c>
      <c r="G240" s="4" t="s">
        <v>23</v>
      </c>
      <c r="H240" s="4" t="s">
        <v>24</v>
      </c>
      <c r="I240" s="4" t="s">
        <v>25</v>
      </c>
      <c r="J240" s="5" t="s">
        <v>25</v>
      </c>
      <c r="K240" s="5" t="s">
        <v>1482</v>
      </c>
      <c r="L240" s="5" t="s">
        <v>1483</v>
      </c>
      <c r="M240" s="5" t="s">
        <v>1484</v>
      </c>
      <c r="N240" s="5" t="s">
        <v>1485</v>
      </c>
      <c r="O240" s="5" t="s">
        <v>1486</v>
      </c>
      <c r="P240" s="4" t="str">
        <f t="shared" si="0"/>
        <v>Outstanding</v>
      </c>
      <c r="Q240" s="13" t="s">
        <v>25</v>
      </c>
    </row>
    <row r="241" spans="1:17" ht="60" customHeight="1" x14ac:dyDescent="0.35">
      <c r="A241" s="11" t="s">
        <v>1447</v>
      </c>
      <c r="B241" s="2" t="s">
        <v>1487</v>
      </c>
      <c r="C241" s="1" t="s">
        <v>1488</v>
      </c>
      <c r="D241" s="3" t="s">
        <v>20</v>
      </c>
      <c r="E241" s="3" t="s">
        <v>21</v>
      </c>
      <c r="F241" s="4" t="s">
        <v>22</v>
      </c>
      <c r="G241" s="4" t="s">
        <v>23</v>
      </c>
      <c r="H241" s="4" t="s">
        <v>24</v>
      </c>
      <c r="I241" s="4" t="s">
        <v>25</v>
      </c>
      <c r="J241" s="5" t="s">
        <v>25</v>
      </c>
      <c r="K241" s="5" t="s">
        <v>1489</v>
      </c>
      <c r="L241" s="5" t="s">
        <v>1490</v>
      </c>
      <c r="M241" s="5" t="s">
        <v>1491</v>
      </c>
      <c r="N241" s="5" t="s">
        <v>1492</v>
      </c>
      <c r="O241" s="5" t="s">
        <v>1493</v>
      </c>
      <c r="P241" s="4" t="str">
        <f t="shared" si="0"/>
        <v>Outstanding</v>
      </c>
      <c r="Q241" s="13" t="s">
        <v>25</v>
      </c>
    </row>
    <row r="242" spans="1:17" ht="60" customHeight="1" x14ac:dyDescent="0.35">
      <c r="A242" s="11" t="s">
        <v>1494</v>
      </c>
      <c r="B242" s="2" t="s">
        <v>1495</v>
      </c>
      <c r="C242" s="1" t="s">
        <v>1462</v>
      </c>
      <c r="D242" s="3" t="s">
        <v>20</v>
      </c>
      <c r="E242" s="3" t="s">
        <v>21</v>
      </c>
      <c r="F242" s="4" t="s">
        <v>22</v>
      </c>
      <c r="G242" s="4" t="s">
        <v>23</v>
      </c>
      <c r="H242" s="4" t="s">
        <v>24</v>
      </c>
      <c r="I242" s="4" t="s">
        <v>25</v>
      </c>
      <c r="J242" s="5" t="s">
        <v>25</v>
      </c>
      <c r="K242" s="5" t="s">
        <v>1496</v>
      </c>
      <c r="L242" s="5" t="s">
        <v>1497</v>
      </c>
      <c r="M242" s="5" t="s">
        <v>1465</v>
      </c>
      <c r="N242" s="5" t="s">
        <v>1498</v>
      </c>
      <c r="O242" s="5" t="s">
        <v>1499</v>
      </c>
      <c r="P242" s="4" t="str">
        <f t="shared" si="0"/>
        <v>Outstanding</v>
      </c>
      <c r="Q242" s="13" t="s">
        <v>25</v>
      </c>
    </row>
    <row r="243" spans="1:17" ht="60" customHeight="1" x14ac:dyDescent="0.35">
      <c r="A243" s="11" t="s">
        <v>1494</v>
      </c>
      <c r="B243" s="2" t="s">
        <v>1500</v>
      </c>
      <c r="C243" s="1" t="s">
        <v>1501</v>
      </c>
      <c r="D243" s="3" t="s">
        <v>20</v>
      </c>
      <c r="E243" s="3" t="s">
        <v>21</v>
      </c>
      <c r="F243" s="4" t="s">
        <v>22</v>
      </c>
      <c r="G243" s="4" t="s">
        <v>23</v>
      </c>
      <c r="H243" s="4" t="s">
        <v>24</v>
      </c>
      <c r="I243" s="4" t="s">
        <v>25</v>
      </c>
      <c r="J243" s="5" t="s">
        <v>25</v>
      </c>
      <c r="K243" s="5" t="s">
        <v>1502</v>
      </c>
      <c r="L243" s="5" t="s">
        <v>1503</v>
      </c>
      <c r="M243" s="5" t="s">
        <v>1452</v>
      </c>
      <c r="N243" s="5" t="s">
        <v>1504</v>
      </c>
      <c r="O243" s="5" t="s">
        <v>1499</v>
      </c>
      <c r="P243" s="4" t="str">
        <f t="shared" si="0"/>
        <v>Outstanding</v>
      </c>
      <c r="Q243" s="13" t="s">
        <v>25</v>
      </c>
    </row>
    <row r="244" spans="1:17" ht="60" customHeight="1" x14ac:dyDescent="0.35">
      <c r="A244" s="11" t="s">
        <v>1494</v>
      </c>
      <c r="B244" s="2" t="s">
        <v>1505</v>
      </c>
      <c r="C244" s="1" t="s">
        <v>1506</v>
      </c>
      <c r="D244" s="3" t="s">
        <v>20</v>
      </c>
      <c r="E244" s="3" t="s">
        <v>21</v>
      </c>
      <c r="F244" s="4" t="s">
        <v>22</v>
      </c>
      <c r="G244" s="4" t="s">
        <v>23</v>
      </c>
      <c r="H244" s="4" t="s">
        <v>24</v>
      </c>
      <c r="I244" s="4" t="s">
        <v>25</v>
      </c>
      <c r="J244" s="5" t="s">
        <v>25</v>
      </c>
      <c r="K244" s="5" t="s">
        <v>1507</v>
      </c>
      <c r="L244" s="5" t="s">
        <v>1508</v>
      </c>
      <c r="M244" s="5" t="s">
        <v>1459</v>
      </c>
      <c r="N244" s="5" t="s">
        <v>1509</v>
      </c>
      <c r="O244" s="5" t="s">
        <v>1499</v>
      </c>
      <c r="P244" s="4" t="str">
        <f t="shared" si="0"/>
        <v>Outstanding</v>
      </c>
      <c r="Q244" s="13" t="s">
        <v>25</v>
      </c>
    </row>
    <row r="245" spans="1:17" ht="60" customHeight="1" x14ac:dyDescent="0.35">
      <c r="A245" s="11" t="s">
        <v>1494</v>
      </c>
      <c r="B245" s="2" t="s">
        <v>1510</v>
      </c>
      <c r="C245" s="1" t="s">
        <v>1511</v>
      </c>
      <c r="D245" s="3" t="s">
        <v>20</v>
      </c>
      <c r="E245" s="3" t="s">
        <v>21</v>
      </c>
      <c r="F245" s="4" t="s">
        <v>22</v>
      </c>
      <c r="G245" s="4" t="s">
        <v>23</v>
      </c>
      <c r="H245" s="4" t="s">
        <v>24</v>
      </c>
      <c r="I245" s="4" t="s">
        <v>25</v>
      </c>
      <c r="J245" s="5" t="s">
        <v>25</v>
      </c>
      <c r="K245" s="5" t="s">
        <v>1512</v>
      </c>
      <c r="L245" s="5" t="s">
        <v>1513</v>
      </c>
      <c r="M245" s="5" t="s">
        <v>1514</v>
      </c>
      <c r="N245" s="5" t="s">
        <v>1515</v>
      </c>
      <c r="O245" s="5" t="s">
        <v>1516</v>
      </c>
      <c r="P245" s="4" t="str">
        <f t="shared" si="0"/>
        <v>Outstanding</v>
      </c>
      <c r="Q245" s="13" t="s">
        <v>25</v>
      </c>
    </row>
    <row r="246" spans="1:17" ht="60" customHeight="1" x14ac:dyDescent="0.35">
      <c r="A246" s="11" t="s">
        <v>1494</v>
      </c>
      <c r="B246" s="2" t="s">
        <v>1517</v>
      </c>
      <c r="C246" s="1" t="s">
        <v>1474</v>
      </c>
      <c r="D246" s="3" t="s">
        <v>20</v>
      </c>
      <c r="E246" s="3" t="s">
        <v>21</v>
      </c>
      <c r="F246" s="4" t="s">
        <v>22</v>
      </c>
      <c r="G246" s="4" t="s">
        <v>23</v>
      </c>
      <c r="H246" s="4" t="s">
        <v>24</v>
      </c>
      <c r="I246" s="4" t="s">
        <v>25</v>
      </c>
      <c r="J246" s="5" t="s">
        <v>25</v>
      </c>
      <c r="K246" s="5" t="s">
        <v>1518</v>
      </c>
      <c r="L246" s="5" t="s">
        <v>1519</v>
      </c>
      <c r="M246" s="5" t="s">
        <v>1477</v>
      </c>
      <c r="N246" s="5" t="s">
        <v>1520</v>
      </c>
      <c r="O246" s="5" t="s">
        <v>1521</v>
      </c>
      <c r="P246" s="4" t="str">
        <f t="shared" si="0"/>
        <v>Outstanding</v>
      </c>
      <c r="Q246" s="13" t="s">
        <v>25</v>
      </c>
    </row>
    <row r="247" spans="1:17" ht="60" customHeight="1" x14ac:dyDescent="0.35">
      <c r="A247" s="11" t="s">
        <v>1494</v>
      </c>
      <c r="B247" s="2" t="s">
        <v>1522</v>
      </c>
      <c r="C247" s="1" t="s">
        <v>1481</v>
      </c>
      <c r="D247" s="3" t="s">
        <v>20</v>
      </c>
      <c r="E247" s="3" t="s">
        <v>21</v>
      </c>
      <c r="F247" s="4" t="s">
        <v>22</v>
      </c>
      <c r="G247" s="4" t="s">
        <v>23</v>
      </c>
      <c r="H247" s="4" t="s">
        <v>24</v>
      </c>
      <c r="I247" s="4" t="s">
        <v>25</v>
      </c>
      <c r="J247" s="5" t="s">
        <v>25</v>
      </c>
      <c r="K247" s="5" t="s">
        <v>1523</v>
      </c>
      <c r="L247" s="5" t="s">
        <v>1483</v>
      </c>
      <c r="M247" s="5" t="s">
        <v>1524</v>
      </c>
      <c r="N247" s="5" t="s">
        <v>1525</v>
      </c>
      <c r="O247" s="5" t="s">
        <v>1486</v>
      </c>
      <c r="P247" s="4" t="str">
        <f t="shared" si="0"/>
        <v>Outstanding</v>
      </c>
      <c r="Q247" s="13" t="s">
        <v>25</v>
      </c>
    </row>
    <row r="248" spans="1:17" ht="60" customHeight="1" x14ac:dyDescent="0.35">
      <c r="A248" s="11" t="s">
        <v>1494</v>
      </c>
      <c r="B248" s="2" t="s">
        <v>1526</v>
      </c>
      <c r="C248" s="1" t="s">
        <v>1527</v>
      </c>
      <c r="D248" s="3" t="s">
        <v>20</v>
      </c>
      <c r="E248" s="3" t="s">
        <v>21</v>
      </c>
      <c r="F248" s="4" t="s">
        <v>22</v>
      </c>
      <c r="G248" s="4" t="s">
        <v>23</v>
      </c>
      <c r="H248" s="4" t="s">
        <v>24</v>
      </c>
      <c r="I248" s="4" t="s">
        <v>25</v>
      </c>
      <c r="J248" s="5" t="s">
        <v>25</v>
      </c>
      <c r="K248" s="5" t="s">
        <v>1528</v>
      </c>
      <c r="L248" s="5" t="s">
        <v>1529</v>
      </c>
      <c r="M248" s="5" t="s">
        <v>1530</v>
      </c>
      <c r="N248" s="5" t="s">
        <v>1531</v>
      </c>
      <c r="O248" s="5" t="s">
        <v>1532</v>
      </c>
      <c r="P248" s="4" t="str">
        <f t="shared" si="0"/>
        <v>Outstanding</v>
      </c>
      <c r="Q248" s="13" t="s">
        <v>25</v>
      </c>
    </row>
    <row r="249" spans="1:17" ht="60" hidden="1" customHeight="1" x14ac:dyDescent="0.35">
      <c r="A249" s="11" t="s">
        <v>1533</v>
      </c>
      <c r="B249" s="2" t="s">
        <v>1534</v>
      </c>
      <c r="C249" s="1" t="s">
        <v>1535</v>
      </c>
      <c r="D249" s="3" t="s">
        <v>20</v>
      </c>
      <c r="E249" s="3" t="s">
        <v>230</v>
      </c>
      <c r="F249" s="4" t="s">
        <v>22</v>
      </c>
      <c r="G249" s="4" t="s">
        <v>23</v>
      </c>
      <c r="H249" s="4" t="s">
        <v>24</v>
      </c>
      <c r="I249" s="4" t="s">
        <v>25</v>
      </c>
      <c r="J249" s="5" t="s">
        <v>25</v>
      </c>
      <c r="K249" s="5" t="s">
        <v>1536</v>
      </c>
      <c r="L249" s="5" t="s">
        <v>1537</v>
      </c>
      <c r="M249" s="5" t="s">
        <v>1538</v>
      </c>
      <c r="N249" s="5" t="s">
        <v>1539</v>
      </c>
      <c r="O249" s="5" t="s">
        <v>1540</v>
      </c>
      <c r="P249" s="4" t="str">
        <f t="shared" si="0"/>
        <v>Outstanding</v>
      </c>
      <c r="Q249" s="13" t="s">
        <v>25</v>
      </c>
    </row>
    <row r="250" spans="1:17" ht="60" hidden="1" customHeight="1" x14ac:dyDescent="0.35">
      <c r="A250" s="11" t="s">
        <v>1533</v>
      </c>
      <c r="B250" s="2" t="s">
        <v>1541</v>
      </c>
      <c r="C250" s="1" t="s">
        <v>1542</v>
      </c>
      <c r="D250" s="3" t="s">
        <v>20</v>
      </c>
      <c r="E250" s="3" t="s">
        <v>230</v>
      </c>
      <c r="F250" s="4" t="s">
        <v>22</v>
      </c>
      <c r="G250" s="4" t="s">
        <v>23</v>
      </c>
      <c r="H250" s="4" t="s">
        <v>24</v>
      </c>
      <c r="I250" s="4" t="s">
        <v>25</v>
      </c>
      <c r="J250" s="5" t="s">
        <v>25</v>
      </c>
      <c r="K250" s="5" t="s">
        <v>1543</v>
      </c>
      <c r="L250" s="5" t="s">
        <v>1544</v>
      </c>
      <c r="M250" s="5" t="s">
        <v>1538</v>
      </c>
      <c r="N250" s="5" t="s">
        <v>1545</v>
      </c>
      <c r="O250" s="5" t="s">
        <v>1546</v>
      </c>
      <c r="P250" s="4" t="str">
        <f t="shared" si="0"/>
        <v>Outstanding</v>
      </c>
      <c r="Q250" s="13" t="s">
        <v>25</v>
      </c>
    </row>
    <row r="251" spans="1:17" ht="60" hidden="1" customHeight="1" x14ac:dyDescent="0.35">
      <c r="A251" s="11" t="s">
        <v>1547</v>
      </c>
      <c r="B251" s="2" t="s">
        <v>1548</v>
      </c>
      <c r="C251" s="1" t="s">
        <v>1549</v>
      </c>
      <c r="D251" s="3" t="s">
        <v>20</v>
      </c>
      <c r="E251" s="3" t="s">
        <v>230</v>
      </c>
      <c r="F251" s="4" t="s">
        <v>22</v>
      </c>
      <c r="G251" s="4" t="s">
        <v>23</v>
      </c>
      <c r="H251" s="4" t="s">
        <v>24</v>
      </c>
      <c r="I251" s="4" t="s">
        <v>25</v>
      </c>
      <c r="J251" s="5" t="s">
        <v>25</v>
      </c>
      <c r="K251" s="5" t="s">
        <v>1550</v>
      </c>
      <c r="L251" s="5" t="s">
        <v>1551</v>
      </c>
      <c r="M251" s="5" t="s">
        <v>1552</v>
      </c>
      <c r="N251" s="5" t="s">
        <v>1553</v>
      </c>
      <c r="O251" s="5" t="s">
        <v>1554</v>
      </c>
      <c r="P251" s="4" t="str">
        <f t="shared" si="0"/>
        <v>Outstanding</v>
      </c>
      <c r="Q251" s="13" t="s">
        <v>25</v>
      </c>
    </row>
    <row r="252" spans="1:17" ht="60" customHeight="1" x14ac:dyDescent="0.35">
      <c r="A252" s="11" t="s">
        <v>1555</v>
      </c>
      <c r="B252" s="2" t="s">
        <v>1556</v>
      </c>
      <c r="C252" s="1" t="s">
        <v>1557</v>
      </c>
      <c r="D252" s="3" t="s">
        <v>20</v>
      </c>
      <c r="E252" s="3" t="s">
        <v>21</v>
      </c>
      <c r="F252" s="4" t="s">
        <v>22</v>
      </c>
      <c r="G252" s="4" t="s">
        <v>23</v>
      </c>
      <c r="H252" s="4" t="s">
        <v>24</v>
      </c>
      <c r="I252" s="4" t="s">
        <v>25</v>
      </c>
      <c r="J252" s="5" t="s">
        <v>25</v>
      </c>
      <c r="K252" s="5" t="s">
        <v>1558</v>
      </c>
      <c r="L252" s="5" t="s">
        <v>1559</v>
      </c>
      <c r="M252" s="5" t="s">
        <v>1560</v>
      </c>
      <c r="N252" s="5" t="s">
        <v>1561</v>
      </c>
      <c r="O252" s="5" t="s">
        <v>1562</v>
      </c>
      <c r="P252" s="4" t="str">
        <f t="shared" si="0"/>
        <v>Outstanding</v>
      </c>
      <c r="Q252" s="13" t="s">
        <v>25</v>
      </c>
    </row>
    <row r="253" spans="1:17" ht="60" customHeight="1" x14ac:dyDescent="0.35">
      <c r="A253" s="11" t="s">
        <v>1555</v>
      </c>
      <c r="B253" s="2" t="s">
        <v>1563</v>
      </c>
      <c r="C253" s="1" t="s">
        <v>1564</v>
      </c>
      <c r="D253" s="3" t="s">
        <v>20</v>
      </c>
      <c r="E253" s="3" t="s">
        <v>21</v>
      </c>
      <c r="F253" s="4" t="s">
        <v>22</v>
      </c>
      <c r="G253" s="4" t="s">
        <v>23</v>
      </c>
      <c r="H253" s="4" t="s">
        <v>24</v>
      </c>
      <c r="I253" s="4" t="s">
        <v>25</v>
      </c>
      <c r="J253" s="5" t="s">
        <v>25</v>
      </c>
      <c r="K253" s="5" t="s">
        <v>1565</v>
      </c>
      <c r="L253" s="5" t="s">
        <v>1566</v>
      </c>
      <c r="M253" s="5" t="s">
        <v>1567</v>
      </c>
      <c r="N253" s="5" t="s">
        <v>1568</v>
      </c>
      <c r="O253" s="5" t="s">
        <v>1569</v>
      </c>
      <c r="P253" s="4" t="str">
        <f t="shared" si="0"/>
        <v>Outstanding</v>
      </c>
      <c r="Q253" s="13" t="s">
        <v>25</v>
      </c>
    </row>
    <row r="254" spans="1:17" ht="60" customHeight="1" x14ac:dyDescent="0.35">
      <c r="A254" s="11" t="s">
        <v>1555</v>
      </c>
      <c r="B254" s="2" t="s">
        <v>1570</v>
      </c>
      <c r="C254" s="1" t="s">
        <v>1571</v>
      </c>
      <c r="D254" s="3" t="s">
        <v>20</v>
      </c>
      <c r="E254" s="3" t="s">
        <v>21</v>
      </c>
      <c r="F254" s="4" t="s">
        <v>22</v>
      </c>
      <c r="G254" s="4" t="s">
        <v>23</v>
      </c>
      <c r="H254" s="4" t="s">
        <v>24</v>
      </c>
      <c r="I254" s="4" t="s">
        <v>25</v>
      </c>
      <c r="J254" s="5" t="s">
        <v>25</v>
      </c>
      <c r="K254" s="5" t="s">
        <v>1572</v>
      </c>
      <c r="L254" s="5" t="s">
        <v>1573</v>
      </c>
      <c r="M254" s="5" t="s">
        <v>1574</v>
      </c>
      <c r="N254" s="5" t="s">
        <v>1575</v>
      </c>
      <c r="O254" s="5" t="s">
        <v>1576</v>
      </c>
      <c r="P254" s="4" t="str">
        <f t="shared" si="0"/>
        <v>Outstanding</v>
      </c>
      <c r="Q254" s="13" t="s">
        <v>25</v>
      </c>
    </row>
    <row r="255" spans="1:17" ht="60" customHeight="1" x14ac:dyDescent="0.35">
      <c r="A255" s="11" t="s">
        <v>1577</v>
      </c>
      <c r="B255" s="2" t="s">
        <v>1578</v>
      </c>
      <c r="C255" s="1" t="s">
        <v>1579</v>
      </c>
      <c r="D255" s="3" t="s">
        <v>20</v>
      </c>
      <c r="E255" s="3" t="s">
        <v>21</v>
      </c>
      <c r="F255" s="4" t="s">
        <v>22</v>
      </c>
      <c r="G255" s="4" t="s">
        <v>23</v>
      </c>
      <c r="H255" s="4" t="s">
        <v>24</v>
      </c>
      <c r="I255" s="4" t="s">
        <v>25</v>
      </c>
      <c r="J255" s="5" t="s">
        <v>25</v>
      </c>
      <c r="K255" s="5" t="s">
        <v>1580</v>
      </c>
      <c r="L255" s="5" t="s">
        <v>1581</v>
      </c>
      <c r="M255" s="5" t="s">
        <v>1582</v>
      </c>
      <c r="N255" s="5" t="s">
        <v>1583</v>
      </c>
      <c r="O255" s="5" t="s">
        <v>1584</v>
      </c>
      <c r="P255" s="4" t="str">
        <f t="shared" si="0"/>
        <v>Outstanding</v>
      </c>
      <c r="Q255" s="13" t="s">
        <v>25</v>
      </c>
    </row>
    <row r="256" spans="1:17" ht="60" hidden="1" customHeight="1" x14ac:dyDescent="0.35">
      <c r="A256" s="11" t="s">
        <v>1585</v>
      </c>
      <c r="B256" s="2" t="s">
        <v>1586</v>
      </c>
      <c r="C256" s="1" t="s">
        <v>1587</v>
      </c>
      <c r="D256" s="3" t="s">
        <v>20</v>
      </c>
      <c r="E256" s="3" t="s">
        <v>230</v>
      </c>
      <c r="F256" s="4" t="s">
        <v>22</v>
      </c>
      <c r="G256" s="4" t="s">
        <v>23</v>
      </c>
      <c r="H256" s="4" t="s">
        <v>24</v>
      </c>
      <c r="I256" s="4" t="s">
        <v>25</v>
      </c>
      <c r="J256" s="5" t="s">
        <v>25</v>
      </c>
      <c r="K256" s="5" t="s">
        <v>1588</v>
      </c>
      <c r="L256" s="5" t="s">
        <v>1589</v>
      </c>
      <c r="M256" s="5" t="s">
        <v>1590</v>
      </c>
      <c r="N256" s="5" t="s">
        <v>1591</v>
      </c>
      <c r="O256" s="5" t="s">
        <v>1592</v>
      </c>
      <c r="P256" s="4" t="str">
        <f t="shared" si="0"/>
        <v>Outstanding</v>
      </c>
      <c r="Q256" s="13" t="s">
        <v>25</v>
      </c>
    </row>
    <row r="257" spans="1:17" ht="60" hidden="1" customHeight="1" x14ac:dyDescent="0.35">
      <c r="A257" s="11" t="s">
        <v>1593</v>
      </c>
      <c r="B257" s="2" t="s">
        <v>1594</v>
      </c>
      <c r="C257" s="1" t="s">
        <v>1595</v>
      </c>
      <c r="D257" s="3" t="s">
        <v>20</v>
      </c>
      <c r="E257" s="3" t="s">
        <v>230</v>
      </c>
      <c r="F257" s="4" t="s">
        <v>22</v>
      </c>
      <c r="G257" s="4" t="s">
        <v>23</v>
      </c>
      <c r="H257" s="4" t="s">
        <v>24</v>
      </c>
      <c r="I257" s="4" t="s">
        <v>25</v>
      </c>
      <c r="J257" s="5" t="s">
        <v>25</v>
      </c>
      <c r="K257" s="5" t="s">
        <v>1596</v>
      </c>
      <c r="L257" s="5" t="s">
        <v>1597</v>
      </c>
      <c r="M257" s="5" t="s">
        <v>1598</v>
      </c>
      <c r="N257" s="5" t="s">
        <v>1599</v>
      </c>
      <c r="O257" s="5" t="s">
        <v>1600</v>
      </c>
      <c r="P257" s="4" t="str">
        <f t="shared" ref="P257:P511" si="1">IF(OR(I257="Implemented",I257="Compensated"),"Resolved",IF(OR(I257="Risk Accepted",I257="N/A"),"Excluded",IF(I257="Testing","Testing","Outstanding")))</f>
        <v>Outstanding</v>
      </c>
      <c r="Q257" s="13" t="s">
        <v>25</v>
      </c>
    </row>
    <row r="258" spans="1:17" ht="60" hidden="1" customHeight="1" x14ac:dyDescent="0.35">
      <c r="A258" s="11" t="s">
        <v>1593</v>
      </c>
      <c r="B258" s="2" t="s">
        <v>1601</v>
      </c>
      <c r="C258" s="1" t="s">
        <v>1602</v>
      </c>
      <c r="D258" s="3" t="s">
        <v>20</v>
      </c>
      <c r="E258" s="3" t="s">
        <v>230</v>
      </c>
      <c r="F258" s="4" t="s">
        <v>22</v>
      </c>
      <c r="G258" s="4" t="s">
        <v>23</v>
      </c>
      <c r="H258" s="4" t="s">
        <v>24</v>
      </c>
      <c r="I258" s="4" t="s">
        <v>25</v>
      </c>
      <c r="J258" s="5" t="s">
        <v>25</v>
      </c>
      <c r="K258" s="5" t="s">
        <v>1603</v>
      </c>
      <c r="L258" s="5" t="s">
        <v>1604</v>
      </c>
      <c r="M258" s="5" t="s">
        <v>1605</v>
      </c>
      <c r="N258" s="5" t="s">
        <v>1606</v>
      </c>
      <c r="O258" s="5" t="s">
        <v>1607</v>
      </c>
      <c r="P258" s="4" t="str">
        <f t="shared" si="1"/>
        <v>Outstanding</v>
      </c>
      <c r="Q258" s="13" t="s">
        <v>25</v>
      </c>
    </row>
    <row r="259" spans="1:17" ht="60" customHeight="1" x14ac:dyDescent="0.35">
      <c r="A259" s="11" t="s">
        <v>1608</v>
      </c>
      <c r="B259" s="2" t="s">
        <v>1609</v>
      </c>
      <c r="C259" s="1" t="s">
        <v>1610</v>
      </c>
      <c r="D259" s="3" t="s">
        <v>20</v>
      </c>
      <c r="E259" s="3" t="s">
        <v>21</v>
      </c>
      <c r="F259" s="4" t="s">
        <v>22</v>
      </c>
      <c r="G259" s="4" t="s">
        <v>23</v>
      </c>
      <c r="H259" s="4" t="s">
        <v>24</v>
      </c>
      <c r="I259" s="4" t="s">
        <v>25</v>
      </c>
      <c r="J259" s="5" t="s">
        <v>25</v>
      </c>
      <c r="K259" s="5" t="s">
        <v>1611</v>
      </c>
      <c r="L259" s="5" t="s">
        <v>1612</v>
      </c>
      <c r="M259" s="5" t="s">
        <v>1613</v>
      </c>
      <c r="N259" s="5" t="s">
        <v>1614</v>
      </c>
      <c r="O259" s="5" t="s">
        <v>1615</v>
      </c>
      <c r="P259" s="4" t="str">
        <f t="shared" si="1"/>
        <v>Outstanding</v>
      </c>
      <c r="Q259" s="13" t="s">
        <v>25</v>
      </c>
    </row>
    <row r="260" spans="1:17" ht="60" customHeight="1" x14ac:dyDescent="0.35">
      <c r="A260" s="11" t="s">
        <v>1608</v>
      </c>
      <c r="B260" s="2" t="s">
        <v>1616</v>
      </c>
      <c r="C260" s="1" t="s">
        <v>1617</v>
      </c>
      <c r="D260" s="3" t="s">
        <v>20</v>
      </c>
      <c r="E260" s="3" t="s">
        <v>21</v>
      </c>
      <c r="F260" s="4" t="s">
        <v>22</v>
      </c>
      <c r="G260" s="4" t="s">
        <v>23</v>
      </c>
      <c r="H260" s="4" t="s">
        <v>24</v>
      </c>
      <c r="I260" s="4" t="s">
        <v>25</v>
      </c>
      <c r="J260" s="5" t="s">
        <v>25</v>
      </c>
      <c r="K260" s="5" t="s">
        <v>1618</v>
      </c>
      <c r="L260" s="5" t="s">
        <v>1619</v>
      </c>
      <c r="M260" s="5" t="s">
        <v>1620</v>
      </c>
      <c r="N260" s="5" t="s">
        <v>1621</v>
      </c>
      <c r="O260" s="5" t="s">
        <v>1622</v>
      </c>
      <c r="P260" s="4" t="str">
        <f t="shared" si="1"/>
        <v>Outstanding</v>
      </c>
      <c r="Q260" s="13" t="s">
        <v>25</v>
      </c>
    </row>
    <row r="261" spans="1:17" ht="60" customHeight="1" x14ac:dyDescent="0.35">
      <c r="A261" s="11" t="s">
        <v>1623</v>
      </c>
      <c r="B261" s="2" t="s">
        <v>1624</v>
      </c>
      <c r="C261" s="1" t="s">
        <v>1625</v>
      </c>
      <c r="D261" s="3" t="s">
        <v>20</v>
      </c>
      <c r="E261" s="3" t="s">
        <v>21</v>
      </c>
      <c r="F261" s="4" t="s">
        <v>22</v>
      </c>
      <c r="G261" s="4" t="s">
        <v>23</v>
      </c>
      <c r="H261" s="4" t="s">
        <v>24</v>
      </c>
      <c r="I261" s="4" t="s">
        <v>25</v>
      </c>
      <c r="J261" s="5" t="s">
        <v>25</v>
      </c>
      <c r="K261" s="5" t="s">
        <v>1626</v>
      </c>
      <c r="L261" s="5" t="s">
        <v>1627</v>
      </c>
      <c r="M261" s="5" t="s">
        <v>1628</v>
      </c>
      <c r="N261" s="5" t="s">
        <v>1629</v>
      </c>
      <c r="O261" s="5" t="s">
        <v>1630</v>
      </c>
      <c r="P261" s="4" t="str">
        <f t="shared" si="1"/>
        <v>Outstanding</v>
      </c>
      <c r="Q261" s="13" t="s">
        <v>25</v>
      </c>
    </row>
    <row r="262" spans="1:17" ht="60" customHeight="1" x14ac:dyDescent="0.35">
      <c r="A262" s="11" t="s">
        <v>1631</v>
      </c>
      <c r="B262" s="2" t="s">
        <v>1632</v>
      </c>
      <c r="C262" s="1" t="s">
        <v>1633</v>
      </c>
      <c r="D262" s="3" t="s">
        <v>20</v>
      </c>
      <c r="E262" s="3" t="s">
        <v>21</v>
      </c>
      <c r="F262" s="4" t="s">
        <v>22</v>
      </c>
      <c r="G262" s="4" t="s">
        <v>23</v>
      </c>
      <c r="H262" s="4" t="s">
        <v>24</v>
      </c>
      <c r="I262" s="4" t="s">
        <v>25</v>
      </c>
      <c r="J262" s="5" t="s">
        <v>25</v>
      </c>
      <c r="K262" s="5" t="s">
        <v>1634</v>
      </c>
      <c r="L262" s="5" t="s">
        <v>1635</v>
      </c>
      <c r="M262" s="5" t="s">
        <v>1636</v>
      </c>
      <c r="N262" s="5" t="s">
        <v>1637</v>
      </c>
      <c r="O262" s="5" t="s">
        <v>1638</v>
      </c>
      <c r="P262" s="4" t="str">
        <f t="shared" si="1"/>
        <v>Outstanding</v>
      </c>
      <c r="Q262" s="13" t="s">
        <v>25</v>
      </c>
    </row>
    <row r="263" spans="1:17" ht="60" customHeight="1" x14ac:dyDescent="0.35">
      <c r="A263" s="11" t="s">
        <v>1631</v>
      </c>
      <c r="B263" s="2" t="s">
        <v>1639</v>
      </c>
      <c r="C263" s="1" t="s">
        <v>1640</v>
      </c>
      <c r="D263" s="3" t="s">
        <v>20</v>
      </c>
      <c r="E263" s="3" t="s">
        <v>21</v>
      </c>
      <c r="F263" s="4" t="s">
        <v>22</v>
      </c>
      <c r="G263" s="4" t="s">
        <v>23</v>
      </c>
      <c r="H263" s="4" t="s">
        <v>24</v>
      </c>
      <c r="I263" s="4" t="s">
        <v>25</v>
      </c>
      <c r="J263" s="5" t="s">
        <v>25</v>
      </c>
      <c r="K263" s="5" t="s">
        <v>1641</v>
      </c>
      <c r="L263" s="5" t="s">
        <v>1642</v>
      </c>
      <c r="M263" s="5" t="s">
        <v>1643</v>
      </c>
      <c r="N263" s="5" t="s">
        <v>1644</v>
      </c>
      <c r="O263" s="5" t="s">
        <v>1645</v>
      </c>
      <c r="P263" s="4" t="str">
        <f t="shared" si="1"/>
        <v>Outstanding</v>
      </c>
      <c r="Q263" s="13" t="s">
        <v>25</v>
      </c>
    </row>
    <row r="264" spans="1:17" ht="60" customHeight="1" x14ac:dyDescent="0.35">
      <c r="A264" s="11" t="s">
        <v>1631</v>
      </c>
      <c r="B264" s="2" t="s">
        <v>1646</v>
      </c>
      <c r="C264" s="1" t="s">
        <v>1647</v>
      </c>
      <c r="D264" s="3" t="s">
        <v>20</v>
      </c>
      <c r="E264" s="3" t="s">
        <v>21</v>
      </c>
      <c r="F264" s="4" t="s">
        <v>22</v>
      </c>
      <c r="G264" s="4" t="s">
        <v>23</v>
      </c>
      <c r="H264" s="4" t="s">
        <v>24</v>
      </c>
      <c r="I264" s="4" t="s">
        <v>25</v>
      </c>
      <c r="J264" s="5" t="s">
        <v>25</v>
      </c>
      <c r="K264" s="5" t="s">
        <v>1648</v>
      </c>
      <c r="L264" s="5" t="s">
        <v>1649</v>
      </c>
      <c r="M264" s="5" t="s">
        <v>1650</v>
      </c>
      <c r="N264" s="5" t="s">
        <v>1651</v>
      </c>
      <c r="O264" s="5" t="s">
        <v>1652</v>
      </c>
      <c r="P264" s="4" t="str">
        <f t="shared" si="1"/>
        <v>Outstanding</v>
      </c>
      <c r="Q264" s="13" t="s">
        <v>25</v>
      </c>
    </row>
    <row r="265" spans="1:17" ht="60" customHeight="1" x14ac:dyDescent="0.35">
      <c r="A265" s="11" t="s">
        <v>1631</v>
      </c>
      <c r="B265" s="2" t="s">
        <v>1653</v>
      </c>
      <c r="C265" s="1" t="s">
        <v>1654</v>
      </c>
      <c r="D265" s="3" t="s">
        <v>20</v>
      </c>
      <c r="E265" s="3" t="s">
        <v>21</v>
      </c>
      <c r="F265" s="4" t="s">
        <v>22</v>
      </c>
      <c r="G265" s="4" t="s">
        <v>23</v>
      </c>
      <c r="H265" s="4" t="s">
        <v>24</v>
      </c>
      <c r="I265" s="4" t="s">
        <v>25</v>
      </c>
      <c r="J265" s="5" t="s">
        <v>25</v>
      </c>
      <c r="K265" s="5" t="s">
        <v>1655</v>
      </c>
      <c r="L265" s="5" t="s">
        <v>1656</v>
      </c>
      <c r="M265" s="5" t="s">
        <v>1650</v>
      </c>
      <c r="N265" s="5" t="s">
        <v>1657</v>
      </c>
      <c r="O265" s="5" t="s">
        <v>1652</v>
      </c>
      <c r="P265" s="4" t="str">
        <f t="shared" si="1"/>
        <v>Outstanding</v>
      </c>
      <c r="Q265" s="13" t="s">
        <v>25</v>
      </c>
    </row>
    <row r="266" spans="1:17" ht="60" customHeight="1" x14ac:dyDescent="0.35">
      <c r="A266" s="11" t="s">
        <v>1631</v>
      </c>
      <c r="B266" s="2" t="s">
        <v>1658</v>
      </c>
      <c r="C266" s="1" t="s">
        <v>1659</v>
      </c>
      <c r="D266" s="3" t="s">
        <v>20</v>
      </c>
      <c r="E266" s="3" t="s">
        <v>21</v>
      </c>
      <c r="F266" s="4" t="s">
        <v>22</v>
      </c>
      <c r="G266" s="4" t="s">
        <v>23</v>
      </c>
      <c r="H266" s="4" t="s">
        <v>24</v>
      </c>
      <c r="I266" s="4" t="s">
        <v>25</v>
      </c>
      <c r="J266" s="5" t="s">
        <v>25</v>
      </c>
      <c r="K266" s="5" t="s">
        <v>1660</v>
      </c>
      <c r="L266" s="5" t="s">
        <v>1661</v>
      </c>
      <c r="M266" s="5" t="s">
        <v>1650</v>
      </c>
      <c r="N266" s="5" t="s">
        <v>1662</v>
      </c>
      <c r="O266" s="5" t="s">
        <v>1663</v>
      </c>
      <c r="P266" s="4" t="str">
        <f t="shared" si="1"/>
        <v>Outstanding</v>
      </c>
      <c r="Q266" s="13" t="s">
        <v>25</v>
      </c>
    </row>
    <row r="267" spans="1:17" ht="60" customHeight="1" x14ac:dyDescent="0.35">
      <c r="A267" s="11" t="s">
        <v>1631</v>
      </c>
      <c r="B267" s="2" t="s">
        <v>1664</v>
      </c>
      <c r="C267" s="1" t="s">
        <v>1665</v>
      </c>
      <c r="D267" s="3" t="s">
        <v>20</v>
      </c>
      <c r="E267" s="3" t="s">
        <v>21</v>
      </c>
      <c r="F267" s="4" t="s">
        <v>22</v>
      </c>
      <c r="G267" s="4" t="s">
        <v>23</v>
      </c>
      <c r="H267" s="4" t="s">
        <v>24</v>
      </c>
      <c r="I267" s="4" t="s">
        <v>25</v>
      </c>
      <c r="J267" s="5" t="s">
        <v>25</v>
      </c>
      <c r="K267" s="5" t="s">
        <v>1666</v>
      </c>
      <c r="L267" s="5" t="s">
        <v>1667</v>
      </c>
      <c r="M267" s="5" t="s">
        <v>1650</v>
      </c>
      <c r="N267" s="5" t="s">
        <v>1668</v>
      </c>
      <c r="O267" s="5" t="s">
        <v>1663</v>
      </c>
      <c r="P267" s="4" t="str">
        <f t="shared" si="1"/>
        <v>Outstanding</v>
      </c>
      <c r="Q267" s="13" t="s">
        <v>25</v>
      </c>
    </row>
    <row r="268" spans="1:17" ht="60" customHeight="1" x14ac:dyDescent="0.35">
      <c r="A268" s="11" t="s">
        <v>1631</v>
      </c>
      <c r="B268" s="2" t="s">
        <v>1669</v>
      </c>
      <c r="C268" s="1" t="s">
        <v>1670</v>
      </c>
      <c r="D268" s="3" t="s">
        <v>20</v>
      </c>
      <c r="E268" s="3" t="s">
        <v>21</v>
      </c>
      <c r="F268" s="4" t="s">
        <v>22</v>
      </c>
      <c r="G268" s="4" t="s">
        <v>23</v>
      </c>
      <c r="H268" s="4" t="s">
        <v>24</v>
      </c>
      <c r="I268" s="4" t="s">
        <v>25</v>
      </c>
      <c r="J268" s="5" t="s">
        <v>25</v>
      </c>
      <c r="K268" s="5" t="s">
        <v>1671</v>
      </c>
      <c r="L268" s="5" t="s">
        <v>1672</v>
      </c>
      <c r="M268" s="5" t="s">
        <v>1673</v>
      </c>
      <c r="N268" s="5" t="s">
        <v>1674</v>
      </c>
      <c r="O268" s="5" t="s">
        <v>1675</v>
      </c>
      <c r="P268" s="4" t="str">
        <f t="shared" si="1"/>
        <v>Outstanding</v>
      </c>
      <c r="Q268" s="13" t="s">
        <v>25</v>
      </c>
    </row>
    <row r="269" spans="1:17" ht="60" customHeight="1" x14ac:dyDescent="0.35">
      <c r="A269" s="11" t="s">
        <v>1631</v>
      </c>
      <c r="B269" s="2" t="s">
        <v>1676</v>
      </c>
      <c r="C269" s="1" t="s">
        <v>1677</v>
      </c>
      <c r="D269" s="3" t="s">
        <v>20</v>
      </c>
      <c r="E269" s="3" t="s">
        <v>21</v>
      </c>
      <c r="F269" s="4" t="s">
        <v>22</v>
      </c>
      <c r="G269" s="4" t="s">
        <v>23</v>
      </c>
      <c r="H269" s="4" t="s">
        <v>24</v>
      </c>
      <c r="I269" s="4" t="s">
        <v>25</v>
      </c>
      <c r="J269" s="5" t="s">
        <v>25</v>
      </c>
      <c r="K269" s="5" t="s">
        <v>1678</v>
      </c>
      <c r="L269" s="5" t="s">
        <v>1679</v>
      </c>
      <c r="M269" s="5" t="s">
        <v>1643</v>
      </c>
      <c r="N269" s="5" t="s">
        <v>1680</v>
      </c>
      <c r="O269" s="5" t="s">
        <v>1681</v>
      </c>
      <c r="P269" s="4" t="str">
        <f t="shared" si="1"/>
        <v>Outstanding</v>
      </c>
      <c r="Q269" s="13" t="s">
        <v>25</v>
      </c>
    </row>
    <row r="270" spans="1:17" ht="60" hidden="1" customHeight="1" x14ac:dyDescent="0.35">
      <c r="A270" s="11" t="s">
        <v>1631</v>
      </c>
      <c r="B270" s="2" t="s">
        <v>1682</v>
      </c>
      <c r="C270" s="1" t="s">
        <v>1683</v>
      </c>
      <c r="D270" s="3" t="s">
        <v>20</v>
      </c>
      <c r="E270" s="3" t="s">
        <v>230</v>
      </c>
      <c r="F270" s="4" t="s">
        <v>22</v>
      </c>
      <c r="G270" s="4" t="s">
        <v>23</v>
      </c>
      <c r="H270" s="4" t="s">
        <v>24</v>
      </c>
      <c r="I270" s="4" t="s">
        <v>25</v>
      </c>
      <c r="J270" s="5" t="s">
        <v>25</v>
      </c>
      <c r="K270" s="5" t="s">
        <v>1684</v>
      </c>
      <c r="L270" s="5" t="s">
        <v>1685</v>
      </c>
      <c r="M270" s="5" t="s">
        <v>1686</v>
      </c>
      <c r="N270" s="5" t="s">
        <v>1687</v>
      </c>
      <c r="O270" s="5" t="s">
        <v>1688</v>
      </c>
      <c r="P270" s="4" t="str">
        <f t="shared" si="1"/>
        <v>Outstanding</v>
      </c>
      <c r="Q270" s="13" t="s">
        <v>25</v>
      </c>
    </row>
    <row r="271" spans="1:17" ht="60" customHeight="1" x14ac:dyDescent="0.35">
      <c r="A271" s="11" t="s">
        <v>1631</v>
      </c>
      <c r="B271" s="2" t="s">
        <v>1689</v>
      </c>
      <c r="C271" s="1" t="s">
        <v>1690</v>
      </c>
      <c r="D271" s="3" t="s">
        <v>20</v>
      </c>
      <c r="E271" s="3" t="s">
        <v>21</v>
      </c>
      <c r="F271" s="4" t="s">
        <v>22</v>
      </c>
      <c r="G271" s="4" t="s">
        <v>23</v>
      </c>
      <c r="H271" s="4" t="s">
        <v>24</v>
      </c>
      <c r="I271" s="4" t="s">
        <v>25</v>
      </c>
      <c r="J271" s="5" t="s">
        <v>25</v>
      </c>
      <c r="K271" s="5" t="s">
        <v>1691</v>
      </c>
      <c r="L271" s="5" t="s">
        <v>1692</v>
      </c>
      <c r="M271" s="5" t="s">
        <v>98</v>
      </c>
      <c r="N271" s="5" t="s">
        <v>1693</v>
      </c>
      <c r="O271" s="5" t="s">
        <v>1694</v>
      </c>
      <c r="P271" s="4" t="str">
        <f t="shared" si="1"/>
        <v>Outstanding</v>
      </c>
      <c r="Q271" s="13" t="s">
        <v>25</v>
      </c>
    </row>
    <row r="272" spans="1:17" ht="60" customHeight="1" x14ac:dyDescent="0.35">
      <c r="A272" s="11" t="s">
        <v>1631</v>
      </c>
      <c r="B272" s="2" t="s">
        <v>1695</v>
      </c>
      <c r="C272" s="1" t="s">
        <v>1696</v>
      </c>
      <c r="D272" s="3" t="s">
        <v>20</v>
      </c>
      <c r="E272" s="3" t="s">
        <v>21</v>
      </c>
      <c r="F272" s="4" t="s">
        <v>22</v>
      </c>
      <c r="G272" s="4" t="s">
        <v>23</v>
      </c>
      <c r="H272" s="4" t="s">
        <v>24</v>
      </c>
      <c r="I272" s="4" t="s">
        <v>25</v>
      </c>
      <c r="J272" s="5" t="s">
        <v>25</v>
      </c>
      <c r="K272" s="5" t="s">
        <v>1697</v>
      </c>
      <c r="L272" s="5" t="s">
        <v>1698</v>
      </c>
      <c r="M272" s="5" t="s">
        <v>1643</v>
      </c>
      <c r="N272" s="5" t="s">
        <v>1699</v>
      </c>
      <c r="O272" s="5" t="s">
        <v>1700</v>
      </c>
      <c r="P272" s="4" t="str">
        <f t="shared" si="1"/>
        <v>Outstanding</v>
      </c>
      <c r="Q272" s="13" t="s">
        <v>25</v>
      </c>
    </row>
    <row r="273" spans="1:17" ht="60" customHeight="1" x14ac:dyDescent="0.35">
      <c r="A273" s="11" t="s">
        <v>1631</v>
      </c>
      <c r="B273" s="2" t="s">
        <v>1701</v>
      </c>
      <c r="C273" s="1" t="s">
        <v>1702</v>
      </c>
      <c r="D273" s="3" t="s">
        <v>20</v>
      </c>
      <c r="E273" s="3" t="s">
        <v>21</v>
      </c>
      <c r="F273" s="4" t="s">
        <v>22</v>
      </c>
      <c r="G273" s="4" t="s">
        <v>23</v>
      </c>
      <c r="H273" s="4" t="s">
        <v>24</v>
      </c>
      <c r="I273" s="4" t="s">
        <v>25</v>
      </c>
      <c r="J273" s="5" t="s">
        <v>25</v>
      </c>
      <c r="K273" s="5" t="s">
        <v>1703</v>
      </c>
      <c r="L273" s="5" t="s">
        <v>1704</v>
      </c>
      <c r="M273" s="5" t="s">
        <v>98</v>
      </c>
      <c r="N273" s="5" t="s">
        <v>1705</v>
      </c>
      <c r="O273" s="5" t="s">
        <v>1706</v>
      </c>
      <c r="P273" s="4" t="str">
        <f t="shared" si="1"/>
        <v>Outstanding</v>
      </c>
      <c r="Q273" s="13" t="s">
        <v>25</v>
      </c>
    </row>
    <row r="274" spans="1:17" ht="60" customHeight="1" x14ac:dyDescent="0.35">
      <c r="A274" s="11" t="s">
        <v>1631</v>
      </c>
      <c r="B274" s="2" t="s">
        <v>1707</v>
      </c>
      <c r="C274" s="1" t="s">
        <v>1708</v>
      </c>
      <c r="D274" s="3" t="s">
        <v>20</v>
      </c>
      <c r="E274" s="3" t="s">
        <v>21</v>
      </c>
      <c r="F274" s="4" t="s">
        <v>22</v>
      </c>
      <c r="G274" s="4" t="s">
        <v>23</v>
      </c>
      <c r="H274" s="4" t="s">
        <v>24</v>
      </c>
      <c r="I274" s="4" t="s">
        <v>25</v>
      </c>
      <c r="J274" s="5" t="s">
        <v>25</v>
      </c>
      <c r="K274" s="5" t="s">
        <v>1709</v>
      </c>
      <c r="L274" s="5" t="s">
        <v>1710</v>
      </c>
      <c r="M274" s="5" t="s">
        <v>98</v>
      </c>
      <c r="N274" s="5" t="s">
        <v>1711</v>
      </c>
      <c r="O274" s="5" t="s">
        <v>1712</v>
      </c>
      <c r="P274" s="4" t="str">
        <f t="shared" si="1"/>
        <v>Outstanding</v>
      </c>
      <c r="Q274" s="13" t="s">
        <v>25</v>
      </c>
    </row>
    <row r="275" spans="1:17" ht="60" hidden="1" customHeight="1" x14ac:dyDescent="0.35">
      <c r="A275" s="11" t="s">
        <v>1631</v>
      </c>
      <c r="B275" s="2" t="s">
        <v>1713</v>
      </c>
      <c r="C275" s="1" t="s">
        <v>1714</v>
      </c>
      <c r="D275" s="3" t="s">
        <v>20</v>
      </c>
      <c r="E275" s="3" t="s">
        <v>230</v>
      </c>
      <c r="F275" s="4" t="s">
        <v>22</v>
      </c>
      <c r="G275" s="4" t="s">
        <v>23</v>
      </c>
      <c r="H275" s="4" t="s">
        <v>24</v>
      </c>
      <c r="I275" s="4" t="s">
        <v>25</v>
      </c>
      <c r="J275" s="5" t="s">
        <v>25</v>
      </c>
      <c r="K275" s="5" t="s">
        <v>1715</v>
      </c>
      <c r="L275" s="5" t="s">
        <v>1716</v>
      </c>
      <c r="M275" s="5" t="s">
        <v>1717</v>
      </c>
      <c r="N275" s="5" t="s">
        <v>1718</v>
      </c>
      <c r="O275" s="5" t="s">
        <v>1719</v>
      </c>
      <c r="P275" s="4" t="str">
        <f t="shared" si="1"/>
        <v>Outstanding</v>
      </c>
      <c r="Q275" s="13" t="s">
        <v>25</v>
      </c>
    </row>
    <row r="276" spans="1:17" ht="60" hidden="1" customHeight="1" x14ac:dyDescent="0.35">
      <c r="A276" s="11" t="s">
        <v>1631</v>
      </c>
      <c r="B276" s="2" t="s">
        <v>1720</v>
      </c>
      <c r="C276" s="1" t="s">
        <v>1721</v>
      </c>
      <c r="D276" s="3" t="s">
        <v>20</v>
      </c>
      <c r="E276" s="3" t="s">
        <v>230</v>
      </c>
      <c r="F276" s="4" t="s">
        <v>22</v>
      </c>
      <c r="G276" s="4" t="s">
        <v>23</v>
      </c>
      <c r="H276" s="4" t="s">
        <v>24</v>
      </c>
      <c r="I276" s="4" t="s">
        <v>25</v>
      </c>
      <c r="J276" s="5" t="s">
        <v>25</v>
      </c>
      <c r="K276" s="5" t="s">
        <v>1722</v>
      </c>
      <c r="L276" s="5" t="s">
        <v>1723</v>
      </c>
      <c r="M276" s="5" t="s">
        <v>1724</v>
      </c>
      <c r="N276" s="5" t="s">
        <v>1725</v>
      </c>
      <c r="O276" s="5" t="s">
        <v>1726</v>
      </c>
      <c r="P276" s="4" t="str">
        <f t="shared" si="1"/>
        <v>Outstanding</v>
      </c>
      <c r="Q276" s="13" t="s">
        <v>25</v>
      </c>
    </row>
    <row r="277" spans="1:17" ht="60" hidden="1" customHeight="1" x14ac:dyDescent="0.35">
      <c r="A277" s="11" t="s">
        <v>1631</v>
      </c>
      <c r="B277" s="2" t="s">
        <v>1727</v>
      </c>
      <c r="C277" s="1" t="s">
        <v>1728</v>
      </c>
      <c r="D277" s="3" t="s">
        <v>20</v>
      </c>
      <c r="E277" s="3" t="s">
        <v>230</v>
      </c>
      <c r="F277" s="4" t="s">
        <v>22</v>
      </c>
      <c r="G277" s="4" t="s">
        <v>23</v>
      </c>
      <c r="H277" s="4" t="s">
        <v>24</v>
      </c>
      <c r="I277" s="4" t="s">
        <v>25</v>
      </c>
      <c r="J277" s="5" t="s">
        <v>25</v>
      </c>
      <c r="K277" s="5" t="s">
        <v>1729</v>
      </c>
      <c r="L277" s="5" t="s">
        <v>1723</v>
      </c>
      <c r="M277" s="5" t="s">
        <v>1724</v>
      </c>
      <c r="N277" s="5" t="s">
        <v>1730</v>
      </c>
      <c r="O277" s="5" t="s">
        <v>1731</v>
      </c>
      <c r="P277" s="4" t="str">
        <f t="shared" si="1"/>
        <v>Outstanding</v>
      </c>
      <c r="Q277" s="13" t="s">
        <v>25</v>
      </c>
    </row>
    <row r="278" spans="1:17" ht="60" hidden="1" customHeight="1" x14ac:dyDescent="0.35">
      <c r="A278" s="11" t="s">
        <v>1631</v>
      </c>
      <c r="B278" s="2" t="s">
        <v>1732</v>
      </c>
      <c r="C278" s="1" t="s">
        <v>1733</v>
      </c>
      <c r="D278" s="3" t="s">
        <v>20</v>
      </c>
      <c r="E278" s="3" t="s">
        <v>230</v>
      </c>
      <c r="F278" s="4" t="s">
        <v>22</v>
      </c>
      <c r="G278" s="4" t="s">
        <v>23</v>
      </c>
      <c r="H278" s="4" t="s">
        <v>24</v>
      </c>
      <c r="I278" s="4" t="s">
        <v>25</v>
      </c>
      <c r="J278" s="5" t="s">
        <v>25</v>
      </c>
      <c r="K278" s="5" t="s">
        <v>1734</v>
      </c>
      <c r="L278" s="5" t="s">
        <v>1723</v>
      </c>
      <c r="M278" s="5" t="s">
        <v>1724</v>
      </c>
      <c r="N278" s="5" t="s">
        <v>1735</v>
      </c>
      <c r="O278" s="5" t="s">
        <v>1736</v>
      </c>
      <c r="P278" s="4" t="str">
        <f t="shared" si="1"/>
        <v>Outstanding</v>
      </c>
      <c r="Q278" s="13" t="s">
        <v>25</v>
      </c>
    </row>
    <row r="279" spans="1:17" ht="60" hidden="1" customHeight="1" x14ac:dyDescent="0.35">
      <c r="A279" s="11" t="s">
        <v>1631</v>
      </c>
      <c r="B279" s="2" t="s">
        <v>1737</v>
      </c>
      <c r="C279" s="1" t="s">
        <v>1738</v>
      </c>
      <c r="D279" s="3" t="s">
        <v>20</v>
      </c>
      <c r="E279" s="3" t="s">
        <v>230</v>
      </c>
      <c r="F279" s="4" t="s">
        <v>22</v>
      </c>
      <c r="G279" s="4" t="s">
        <v>23</v>
      </c>
      <c r="H279" s="4" t="s">
        <v>24</v>
      </c>
      <c r="I279" s="4" t="s">
        <v>25</v>
      </c>
      <c r="J279" s="5" t="s">
        <v>25</v>
      </c>
      <c r="K279" s="5" t="s">
        <v>1739</v>
      </c>
      <c r="L279" s="5" t="s">
        <v>1723</v>
      </c>
      <c r="M279" s="5" t="s">
        <v>1724</v>
      </c>
      <c r="N279" s="5" t="s">
        <v>1740</v>
      </c>
      <c r="O279" s="5" t="s">
        <v>1741</v>
      </c>
      <c r="P279" s="4" t="str">
        <f t="shared" si="1"/>
        <v>Outstanding</v>
      </c>
      <c r="Q279" s="13" t="s">
        <v>25</v>
      </c>
    </row>
    <row r="280" spans="1:17" ht="60" hidden="1" customHeight="1" x14ac:dyDescent="0.35">
      <c r="A280" s="11" t="s">
        <v>1742</v>
      </c>
      <c r="B280" s="2" t="s">
        <v>1743</v>
      </c>
      <c r="C280" s="1" t="s">
        <v>1744</v>
      </c>
      <c r="D280" s="3" t="s">
        <v>20</v>
      </c>
      <c r="E280" s="3" t="s">
        <v>230</v>
      </c>
      <c r="F280" s="4" t="s">
        <v>22</v>
      </c>
      <c r="G280" s="4" t="s">
        <v>23</v>
      </c>
      <c r="H280" s="4" t="s">
        <v>24</v>
      </c>
      <c r="I280" s="4" t="s">
        <v>25</v>
      </c>
      <c r="J280" s="5" t="s">
        <v>25</v>
      </c>
      <c r="K280" s="5" t="s">
        <v>1745</v>
      </c>
      <c r="L280" s="5" t="s">
        <v>1746</v>
      </c>
      <c r="M280" s="5" t="s">
        <v>1747</v>
      </c>
      <c r="N280" s="5" t="s">
        <v>1748</v>
      </c>
      <c r="O280" s="5" t="s">
        <v>67</v>
      </c>
      <c r="P280" s="4" t="str">
        <f t="shared" si="1"/>
        <v>Outstanding</v>
      </c>
      <c r="Q280" s="13" t="s">
        <v>25</v>
      </c>
    </row>
    <row r="281" spans="1:17" ht="60" hidden="1" customHeight="1" x14ac:dyDescent="0.35">
      <c r="A281" s="11" t="s">
        <v>1749</v>
      </c>
      <c r="B281" s="2" t="s">
        <v>1750</v>
      </c>
      <c r="C281" s="1" t="s">
        <v>1751</v>
      </c>
      <c r="D281" s="3" t="s">
        <v>20</v>
      </c>
      <c r="E281" s="3" t="s">
        <v>230</v>
      </c>
      <c r="F281" s="4" t="s">
        <v>22</v>
      </c>
      <c r="G281" s="4" t="s">
        <v>23</v>
      </c>
      <c r="H281" s="4" t="s">
        <v>24</v>
      </c>
      <c r="I281" s="4" t="s">
        <v>25</v>
      </c>
      <c r="J281" s="5" t="s">
        <v>25</v>
      </c>
      <c r="K281" s="5" t="s">
        <v>1752</v>
      </c>
      <c r="L281" s="5" t="s">
        <v>1753</v>
      </c>
      <c r="M281" s="5" t="s">
        <v>1754</v>
      </c>
      <c r="N281" s="5" t="s">
        <v>1755</v>
      </c>
      <c r="O281" s="5" t="s">
        <v>1756</v>
      </c>
      <c r="P281" s="4" t="str">
        <f t="shared" si="1"/>
        <v>Outstanding</v>
      </c>
      <c r="Q281" s="13" t="s">
        <v>25</v>
      </c>
    </row>
    <row r="282" spans="1:17" ht="60" customHeight="1" x14ac:dyDescent="0.35">
      <c r="A282" s="11" t="s">
        <v>1757</v>
      </c>
      <c r="B282" s="2" t="s">
        <v>1758</v>
      </c>
      <c r="C282" s="1" t="s">
        <v>1759</v>
      </c>
      <c r="D282" s="3" t="s">
        <v>20</v>
      </c>
      <c r="E282" s="3" t="s">
        <v>21</v>
      </c>
      <c r="F282" s="4" t="s">
        <v>22</v>
      </c>
      <c r="G282" s="4" t="s">
        <v>23</v>
      </c>
      <c r="H282" s="4" t="s">
        <v>24</v>
      </c>
      <c r="I282" s="4" t="s">
        <v>25</v>
      </c>
      <c r="J282" s="5" t="s">
        <v>25</v>
      </c>
      <c r="K282" s="5" t="s">
        <v>1760</v>
      </c>
      <c r="L282" s="5" t="s">
        <v>1761</v>
      </c>
      <c r="M282" s="5" t="s">
        <v>1762</v>
      </c>
      <c r="N282" s="5" t="s">
        <v>1763</v>
      </c>
      <c r="O282" s="5" t="s">
        <v>1764</v>
      </c>
      <c r="P282" s="4" t="str">
        <f t="shared" si="1"/>
        <v>Outstanding</v>
      </c>
      <c r="Q282" s="13" t="s">
        <v>25</v>
      </c>
    </row>
    <row r="283" spans="1:17" ht="60" customHeight="1" x14ac:dyDescent="0.35">
      <c r="A283" s="11" t="s">
        <v>1765</v>
      </c>
      <c r="B283" s="2" t="s">
        <v>1766</v>
      </c>
      <c r="C283" s="1" t="s">
        <v>1767</v>
      </c>
      <c r="D283" s="3" t="s">
        <v>20</v>
      </c>
      <c r="E283" s="3" t="s">
        <v>21</v>
      </c>
      <c r="F283" s="4" t="s">
        <v>22</v>
      </c>
      <c r="G283" s="4" t="s">
        <v>23</v>
      </c>
      <c r="H283" s="4" t="s">
        <v>24</v>
      </c>
      <c r="I283" s="4" t="s">
        <v>25</v>
      </c>
      <c r="J283" s="5" t="s">
        <v>25</v>
      </c>
      <c r="K283" s="5" t="s">
        <v>1768</v>
      </c>
      <c r="L283" s="5" t="s">
        <v>1769</v>
      </c>
      <c r="M283" s="5" t="s">
        <v>1770</v>
      </c>
      <c r="N283" s="5" t="s">
        <v>1771</v>
      </c>
      <c r="O283" s="5" t="s">
        <v>1772</v>
      </c>
      <c r="P283" s="4" t="str">
        <f t="shared" si="1"/>
        <v>Outstanding</v>
      </c>
      <c r="Q283" s="13" t="s">
        <v>25</v>
      </c>
    </row>
    <row r="284" spans="1:17" ht="60" customHeight="1" x14ac:dyDescent="0.35">
      <c r="A284" s="11" t="s">
        <v>1765</v>
      </c>
      <c r="B284" s="2" t="s">
        <v>1773</v>
      </c>
      <c r="C284" s="1" t="s">
        <v>1774</v>
      </c>
      <c r="D284" s="3" t="s">
        <v>20</v>
      </c>
      <c r="E284" s="3" t="s">
        <v>21</v>
      </c>
      <c r="F284" s="4" t="s">
        <v>22</v>
      </c>
      <c r="G284" s="4" t="s">
        <v>23</v>
      </c>
      <c r="H284" s="4" t="s">
        <v>24</v>
      </c>
      <c r="I284" s="4" t="s">
        <v>25</v>
      </c>
      <c r="J284" s="5" t="s">
        <v>25</v>
      </c>
      <c r="K284" s="5" t="s">
        <v>1775</v>
      </c>
      <c r="L284" s="5" t="s">
        <v>1776</v>
      </c>
      <c r="M284" s="5" t="s">
        <v>1777</v>
      </c>
      <c r="N284" s="5" t="s">
        <v>1778</v>
      </c>
      <c r="O284" s="5" t="s">
        <v>1779</v>
      </c>
      <c r="P284" s="4" t="str">
        <f t="shared" si="1"/>
        <v>Outstanding</v>
      </c>
      <c r="Q284" s="13" t="s">
        <v>25</v>
      </c>
    </row>
    <row r="285" spans="1:17" ht="60" customHeight="1" x14ac:dyDescent="0.35">
      <c r="A285" s="11" t="s">
        <v>1780</v>
      </c>
      <c r="B285" s="2" t="s">
        <v>1781</v>
      </c>
      <c r="C285" s="1" t="s">
        <v>1782</v>
      </c>
      <c r="D285" s="3" t="s">
        <v>20</v>
      </c>
      <c r="E285" s="3" t="s">
        <v>21</v>
      </c>
      <c r="F285" s="4" t="s">
        <v>22</v>
      </c>
      <c r="G285" s="4" t="s">
        <v>23</v>
      </c>
      <c r="H285" s="4" t="s">
        <v>24</v>
      </c>
      <c r="I285" s="4" t="s">
        <v>25</v>
      </c>
      <c r="J285" s="5" t="s">
        <v>25</v>
      </c>
      <c r="K285" s="5" t="s">
        <v>1783</v>
      </c>
      <c r="L285" s="5" t="s">
        <v>1784</v>
      </c>
      <c r="M285" s="5" t="s">
        <v>1785</v>
      </c>
      <c r="N285" s="5" t="s">
        <v>1786</v>
      </c>
      <c r="O285" s="5" t="s">
        <v>67</v>
      </c>
      <c r="P285" s="4" t="str">
        <f t="shared" si="1"/>
        <v>Outstanding</v>
      </c>
      <c r="Q285" s="13" t="s">
        <v>25</v>
      </c>
    </row>
    <row r="286" spans="1:17" ht="60" customHeight="1" x14ac:dyDescent="0.35">
      <c r="A286" s="11" t="s">
        <v>1780</v>
      </c>
      <c r="B286" s="2" t="s">
        <v>1787</v>
      </c>
      <c r="C286" s="1" t="s">
        <v>1788</v>
      </c>
      <c r="D286" s="3" t="s">
        <v>20</v>
      </c>
      <c r="E286" s="3" t="s">
        <v>21</v>
      </c>
      <c r="F286" s="4" t="s">
        <v>22</v>
      </c>
      <c r="G286" s="4" t="s">
        <v>23</v>
      </c>
      <c r="H286" s="4" t="s">
        <v>24</v>
      </c>
      <c r="I286" s="4" t="s">
        <v>25</v>
      </c>
      <c r="J286" s="5" t="s">
        <v>25</v>
      </c>
      <c r="K286" s="5" t="s">
        <v>1789</v>
      </c>
      <c r="L286" s="5" t="s">
        <v>1790</v>
      </c>
      <c r="M286" s="5" t="s">
        <v>1791</v>
      </c>
      <c r="N286" s="5" t="s">
        <v>1792</v>
      </c>
      <c r="O286" s="5" t="s">
        <v>67</v>
      </c>
      <c r="P286" s="4" t="str">
        <f t="shared" si="1"/>
        <v>Outstanding</v>
      </c>
      <c r="Q286" s="13" t="s">
        <v>25</v>
      </c>
    </row>
    <row r="287" spans="1:17" ht="60" customHeight="1" x14ac:dyDescent="0.35">
      <c r="A287" s="11" t="s">
        <v>1780</v>
      </c>
      <c r="B287" s="2" t="s">
        <v>1793</v>
      </c>
      <c r="C287" s="1" t="s">
        <v>1794</v>
      </c>
      <c r="D287" s="3" t="s">
        <v>20</v>
      </c>
      <c r="E287" s="3" t="s">
        <v>21</v>
      </c>
      <c r="F287" s="4" t="s">
        <v>22</v>
      </c>
      <c r="G287" s="4" t="s">
        <v>23</v>
      </c>
      <c r="H287" s="4" t="s">
        <v>24</v>
      </c>
      <c r="I287" s="4" t="s">
        <v>25</v>
      </c>
      <c r="J287" s="5" t="s">
        <v>25</v>
      </c>
      <c r="K287" s="5" t="s">
        <v>1795</v>
      </c>
      <c r="L287" s="5" t="s">
        <v>1796</v>
      </c>
      <c r="M287" s="5" t="s">
        <v>1797</v>
      </c>
      <c r="N287" s="5" t="s">
        <v>1798</v>
      </c>
      <c r="O287" s="5" t="s">
        <v>67</v>
      </c>
      <c r="P287" s="4" t="str">
        <f t="shared" si="1"/>
        <v>Outstanding</v>
      </c>
      <c r="Q287" s="13" t="s">
        <v>25</v>
      </c>
    </row>
    <row r="288" spans="1:17" ht="60" customHeight="1" x14ac:dyDescent="0.35">
      <c r="A288" s="11" t="s">
        <v>1780</v>
      </c>
      <c r="B288" s="2" t="s">
        <v>1799</v>
      </c>
      <c r="C288" s="1" t="s">
        <v>1800</v>
      </c>
      <c r="D288" s="3" t="s">
        <v>20</v>
      </c>
      <c r="E288" s="3" t="s">
        <v>21</v>
      </c>
      <c r="F288" s="4" t="s">
        <v>22</v>
      </c>
      <c r="G288" s="4" t="s">
        <v>23</v>
      </c>
      <c r="H288" s="4" t="s">
        <v>24</v>
      </c>
      <c r="I288" s="4" t="s">
        <v>25</v>
      </c>
      <c r="J288" s="5" t="s">
        <v>25</v>
      </c>
      <c r="K288" s="5" t="s">
        <v>1801</v>
      </c>
      <c r="L288" s="5" t="s">
        <v>1802</v>
      </c>
      <c r="M288" s="5" t="s">
        <v>1785</v>
      </c>
      <c r="N288" s="5" t="s">
        <v>1803</v>
      </c>
      <c r="O288" s="5" t="s">
        <v>67</v>
      </c>
      <c r="P288" s="4" t="str">
        <f t="shared" si="1"/>
        <v>Outstanding</v>
      </c>
      <c r="Q288" s="13" t="s">
        <v>25</v>
      </c>
    </row>
    <row r="289" spans="1:17" ht="60" customHeight="1" x14ac:dyDescent="0.35">
      <c r="A289" s="11" t="s">
        <v>1780</v>
      </c>
      <c r="B289" s="2" t="s">
        <v>1804</v>
      </c>
      <c r="C289" s="1" t="s">
        <v>1805</v>
      </c>
      <c r="D289" s="3" t="s">
        <v>20</v>
      </c>
      <c r="E289" s="3" t="s">
        <v>21</v>
      </c>
      <c r="F289" s="4" t="s">
        <v>22</v>
      </c>
      <c r="G289" s="4" t="s">
        <v>23</v>
      </c>
      <c r="H289" s="4" t="s">
        <v>24</v>
      </c>
      <c r="I289" s="4" t="s">
        <v>25</v>
      </c>
      <c r="J289" s="5" t="s">
        <v>25</v>
      </c>
      <c r="K289" s="5" t="s">
        <v>1806</v>
      </c>
      <c r="L289" s="5" t="s">
        <v>1807</v>
      </c>
      <c r="M289" s="5" t="s">
        <v>1808</v>
      </c>
      <c r="N289" s="5" t="s">
        <v>1809</v>
      </c>
      <c r="O289" s="5" t="s">
        <v>67</v>
      </c>
      <c r="P289" s="4" t="str">
        <f t="shared" si="1"/>
        <v>Outstanding</v>
      </c>
      <c r="Q289" s="13" t="s">
        <v>25</v>
      </c>
    </row>
    <row r="290" spans="1:17" ht="60" customHeight="1" x14ac:dyDescent="0.35">
      <c r="A290" s="11" t="s">
        <v>1780</v>
      </c>
      <c r="B290" s="2" t="s">
        <v>1810</v>
      </c>
      <c r="C290" s="1" t="s">
        <v>1811</v>
      </c>
      <c r="D290" s="3" t="s">
        <v>20</v>
      </c>
      <c r="E290" s="3" t="s">
        <v>21</v>
      </c>
      <c r="F290" s="4" t="s">
        <v>22</v>
      </c>
      <c r="G290" s="4" t="s">
        <v>23</v>
      </c>
      <c r="H290" s="4" t="s">
        <v>24</v>
      </c>
      <c r="I290" s="4" t="s">
        <v>25</v>
      </c>
      <c r="J290" s="5" t="s">
        <v>25</v>
      </c>
      <c r="K290" s="5" t="s">
        <v>1812</v>
      </c>
      <c r="L290" s="5" t="s">
        <v>1813</v>
      </c>
      <c r="M290" s="5" t="s">
        <v>1814</v>
      </c>
      <c r="N290" s="5" t="s">
        <v>1815</v>
      </c>
      <c r="O290" s="5" t="s">
        <v>1816</v>
      </c>
      <c r="P290" s="4" t="str">
        <f t="shared" si="1"/>
        <v>Outstanding</v>
      </c>
      <c r="Q290" s="13" t="s">
        <v>25</v>
      </c>
    </row>
    <row r="291" spans="1:17" ht="60" customHeight="1" x14ac:dyDescent="0.35">
      <c r="A291" s="11" t="s">
        <v>1780</v>
      </c>
      <c r="B291" s="2" t="s">
        <v>1817</v>
      </c>
      <c r="C291" s="1" t="s">
        <v>1818</v>
      </c>
      <c r="D291" s="3" t="s">
        <v>20</v>
      </c>
      <c r="E291" s="3" t="s">
        <v>21</v>
      </c>
      <c r="F291" s="4" t="s">
        <v>22</v>
      </c>
      <c r="G291" s="4" t="s">
        <v>23</v>
      </c>
      <c r="H291" s="4" t="s">
        <v>24</v>
      </c>
      <c r="I291" s="4" t="s">
        <v>25</v>
      </c>
      <c r="J291" s="5" t="s">
        <v>25</v>
      </c>
      <c r="K291" s="5" t="s">
        <v>1819</v>
      </c>
      <c r="L291" s="5" t="s">
        <v>1820</v>
      </c>
      <c r="M291" s="5" t="s">
        <v>1821</v>
      </c>
      <c r="N291" s="5" t="s">
        <v>1822</v>
      </c>
      <c r="O291" s="5" t="s">
        <v>1823</v>
      </c>
      <c r="P291" s="4" t="str">
        <f t="shared" si="1"/>
        <v>Outstanding</v>
      </c>
      <c r="Q291" s="13" t="s">
        <v>25</v>
      </c>
    </row>
    <row r="292" spans="1:17" ht="60" customHeight="1" x14ac:dyDescent="0.35">
      <c r="A292" s="11" t="s">
        <v>1824</v>
      </c>
      <c r="B292" s="2" t="s">
        <v>1825</v>
      </c>
      <c r="C292" s="1" t="s">
        <v>1826</v>
      </c>
      <c r="D292" s="3" t="s">
        <v>20</v>
      </c>
      <c r="E292" s="3" t="s">
        <v>21</v>
      </c>
      <c r="F292" s="4" t="s">
        <v>22</v>
      </c>
      <c r="G292" s="4" t="s">
        <v>23</v>
      </c>
      <c r="H292" s="4" t="s">
        <v>24</v>
      </c>
      <c r="I292" s="4" t="s">
        <v>25</v>
      </c>
      <c r="J292" s="5" t="s">
        <v>25</v>
      </c>
      <c r="K292" s="5" t="s">
        <v>1827</v>
      </c>
      <c r="L292" s="5" t="s">
        <v>1828</v>
      </c>
      <c r="M292" s="5" t="s">
        <v>1829</v>
      </c>
      <c r="N292" s="5" t="s">
        <v>1830</v>
      </c>
      <c r="O292" s="5" t="s">
        <v>1831</v>
      </c>
      <c r="P292" s="4" t="str">
        <f t="shared" si="1"/>
        <v>Outstanding</v>
      </c>
      <c r="Q292" s="13" t="s">
        <v>25</v>
      </c>
    </row>
    <row r="293" spans="1:17" ht="60" customHeight="1" x14ac:dyDescent="0.35">
      <c r="A293" s="11" t="s">
        <v>1824</v>
      </c>
      <c r="B293" s="2" t="s">
        <v>1832</v>
      </c>
      <c r="C293" s="1" t="s">
        <v>1833</v>
      </c>
      <c r="D293" s="3" t="s">
        <v>20</v>
      </c>
      <c r="E293" s="3" t="s">
        <v>21</v>
      </c>
      <c r="F293" s="4" t="s">
        <v>22</v>
      </c>
      <c r="G293" s="4" t="s">
        <v>23</v>
      </c>
      <c r="H293" s="4" t="s">
        <v>24</v>
      </c>
      <c r="I293" s="4" t="s">
        <v>25</v>
      </c>
      <c r="J293" s="5" t="s">
        <v>25</v>
      </c>
      <c r="K293" s="5" t="s">
        <v>1834</v>
      </c>
      <c r="L293" s="5" t="s">
        <v>1835</v>
      </c>
      <c r="M293" s="5" t="s">
        <v>1836</v>
      </c>
      <c r="N293" s="5" t="s">
        <v>1837</v>
      </c>
      <c r="O293" s="5" t="s">
        <v>1838</v>
      </c>
      <c r="P293" s="4" t="str">
        <f t="shared" si="1"/>
        <v>Outstanding</v>
      </c>
      <c r="Q293" s="13" t="s">
        <v>25</v>
      </c>
    </row>
    <row r="294" spans="1:17" ht="60" customHeight="1" x14ac:dyDescent="0.35">
      <c r="A294" s="11" t="s">
        <v>1824</v>
      </c>
      <c r="B294" s="2" t="s">
        <v>1839</v>
      </c>
      <c r="C294" s="1" t="s">
        <v>1840</v>
      </c>
      <c r="D294" s="3" t="s">
        <v>20</v>
      </c>
      <c r="E294" s="3" t="s">
        <v>21</v>
      </c>
      <c r="F294" s="4" t="s">
        <v>22</v>
      </c>
      <c r="G294" s="4" t="s">
        <v>23</v>
      </c>
      <c r="H294" s="4" t="s">
        <v>24</v>
      </c>
      <c r="I294" s="4" t="s">
        <v>25</v>
      </c>
      <c r="J294" s="5" t="s">
        <v>25</v>
      </c>
      <c r="K294" s="5" t="s">
        <v>1841</v>
      </c>
      <c r="L294" s="5" t="s">
        <v>1842</v>
      </c>
      <c r="M294" s="5" t="s">
        <v>1843</v>
      </c>
      <c r="N294" s="5" t="s">
        <v>1844</v>
      </c>
      <c r="O294" s="5" t="s">
        <v>1845</v>
      </c>
      <c r="P294" s="4" t="str">
        <f t="shared" si="1"/>
        <v>Outstanding</v>
      </c>
      <c r="Q294" s="13" t="s">
        <v>25</v>
      </c>
    </row>
    <row r="295" spans="1:17" ht="60" customHeight="1" x14ac:dyDescent="0.35">
      <c r="A295" s="11" t="s">
        <v>1846</v>
      </c>
      <c r="B295" s="2" t="s">
        <v>1847</v>
      </c>
      <c r="C295" s="1" t="s">
        <v>1848</v>
      </c>
      <c r="D295" s="3" t="s">
        <v>20</v>
      </c>
      <c r="E295" s="3" t="s">
        <v>21</v>
      </c>
      <c r="F295" s="4" t="s">
        <v>22</v>
      </c>
      <c r="G295" s="4" t="s">
        <v>23</v>
      </c>
      <c r="H295" s="4" t="s">
        <v>24</v>
      </c>
      <c r="I295" s="4" t="s">
        <v>25</v>
      </c>
      <c r="J295" s="5" t="s">
        <v>25</v>
      </c>
      <c r="K295" s="5" t="s">
        <v>1849</v>
      </c>
      <c r="L295" s="5" t="s">
        <v>1850</v>
      </c>
      <c r="M295" s="5" t="s">
        <v>1851</v>
      </c>
      <c r="N295" s="5" t="s">
        <v>1852</v>
      </c>
      <c r="O295" s="5" t="s">
        <v>1853</v>
      </c>
      <c r="P295" s="4" t="str">
        <f t="shared" si="1"/>
        <v>Outstanding</v>
      </c>
      <c r="Q295" s="13" t="s">
        <v>25</v>
      </c>
    </row>
    <row r="296" spans="1:17" ht="60" customHeight="1" x14ac:dyDescent="0.35">
      <c r="A296" s="11" t="s">
        <v>1854</v>
      </c>
      <c r="B296" s="2" t="s">
        <v>1855</v>
      </c>
      <c r="C296" s="1" t="s">
        <v>1856</v>
      </c>
      <c r="D296" s="3" t="s">
        <v>20</v>
      </c>
      <c r="E296" s="3" t="s">
        <v>21</v>
      </c>
      <c r="F296" s="4" t="s">
        <v>22</v>
      </c>
      <c r="G296" s="4" t="s">
        <v>23</v>
      </c>
      <c r="H296" s="4" t="s">
        <v>24</v>
      </c>
      <c r="I296" s="4" t="s">
        <v>25</v>
      </c>
      <c r="J296" s="5" t="s">
        <v>25</v>
      </c>
      <c r="K296" s="5" t="s">
        <v>1857</v>
      </c>
      <c r="L296" s="5" t="s">
        <v>1858</v>
      </c>
      <c r="M296" s="5" t="s">
        <v>98</v>
      </c>
      <c r="N296" s="5" t="s">
        <v>1859</v>
      </c>
      <c r="O296" s="5" t="s">
        <v>1860</v>
      </c>
      <c r="P296" s="4" t="str">
        <f t="shared" si="1"/>
        <v>Outstanding</v>
      </c>
      <c r="Q296" s="13" t="s">
        <v>25</v>
      </c>
    </row>
    <row r="297" spans="1:17" ht="60" customHeight="1" x14ac:dyDescent="0.35">
      <c r="A297" s="11" t="s">
        <v>1861</v>
      </c>
      <c r="B297" s="2" t="s">
        <v>1862</v>
      </c>
      <c r="C297" s="1" t="s">
        <v>1863</v>
      </c>
      <c r="D297" s="3" t="s">
        <v>20</v>
      </c>
      <c r="E297" s="3" t="s">
        <v>21</v>
      </c>
      <c r="F297" s="4" t="s">
        <v>22</v>
      </c>
      <c r="G297" s="4" t="s">
        <v>23</v>
      </c>
      <c r="H297" s="4" t="s">
        <v>24</v>
      </c>
      <c r="I297" s="4" t="s">
        <v>25</v>
      </c>
      <c r="J297" s="5" t="s">
        <v>25</v>
      </c>
      <c r="K297" s="5" t="s">
        <v>1864</v>
      </c>
      <c r="L297" s="5" t="s">
        <v>1865</v>
      </c>
      <c r="M297" s="5" t="s">
        <v>1866</v>
      </c>
      <c r="N297" s="5" t="s">
        <v>1867</v>
      </c>
      <c r="O297" s="5" t="s">
        <v>1868</v>
      </c>
      <c r="P297" s="4" t="str">
        <f t="shared" si="1"/>
        <v>Outstanding</v>
      </c>
      <c r="Q297" s="13" t="s">
        <v>25</v>
      </c>
    </row>
    <row r="298" spans="1:17" ht="60" customHeight="1" x14ac:dyDescent="0.35">
      <c r="A298" s="11" t="s">
        <v>1869</v>
      </c>
      <c r="B298" s="2" t="s">
        <v>1870</v>
      </c>
      <c r="C298" s="1" t="s">
        <v>1871</v>
      </c>
      <c r="D298" s="3" t="s">
        <v>20</v>
      </c>
      <c r="E298" s="3" t="s">
        <v>21</v>
      </c>
      <c r="F298" s="4" t="s">
        <v>22</v>
      </c>
      <c r="G298" s="4" t="s">
        <v>23</v>
      </c>
      <c r="H298" s="4" t="s">
        <v>24</v>
      </c>
      <c r="I298" s="4" t="s">
        <v>25</v>
      </c>
      <c r="J298" s="5" t="s">
        <v>25</v>
      </c>
      <c r="K298" s="5" t="s">
        <v>1872</v>
      </c>
      <c r="L298" s="5" t="s">
        <v>1873</v>
      </c>
      <c r="M298" s="5" t="s">
        <v>1874</v>
      </c>
      <c r="N298" s="5" t="s">
        <v>1875</v>
      </c>
      <c r="O298" s="5" t="s">
        <v>1876</v>
      </c>
      <c r="P298" s="4" t="str">
        <f t="shared" si="1"/>
        <v>Outstanding</v>
      </c>
      <c r="Q298" s="13" t="s">
        <v>25</v>
      </c>
    </row>
    <row r="299" spans="1:17" ht="60" customHeight="1" x14ac:dyDescent="0.35">
      <c r="A299" s="11" t="s">
        <v>1869</v>
      </c>
      <c r="B299" s="2" t="s">
        <v>1877</v>
      </c>
      <c r="C299" s="1" t="s">
        <v>1878</v>
      </c>
      <c r="D299" s="3" t="s">
        <v>20</v>
      </c>
      <c r="E299" s="3" t="s">
        <v>21</v>
      </c>
      <c r="F299" s="4" t="s">
        <v>22</v>
      </c>
      <c r="G299" s="4" t="s">
        <v>23</v>
      </c>
      <c r="H299" s="4" t="s">
        <v>24</v>
      </c>
      <c r="I299" s="4" t="s">
        <v>25</v>
      </c>
      <c r="J299" s="5" t="s">
        <v>25</v>
      </c>
      <c r="K299" s="5" t="s">
        <v>1879</v>
      </c>
      <c r="L299" s="5" t="s">
        <v>1880</v>
      </c>
      <c r="M299" s="5" t="s">
        <v>1881</v>
      </c>
      <c r="N299" s="5" t="s">
        <v>1882</v>
      </c>
      <c r="O299" s="5" t="s">
        <v>1883</v>
      </c>
      <c r="P299" s="4" t="str">
        <f t="shared" si="1"/>
        <v>Outstanding</v>
      </c>
      <c r="Q299" s="13" t="s">
        <v>25</v>
      </c>
    </row>
    <row r="300" spans="1:17" ht="60" customHeight="1" x14ac:dyDescent="0.35">
      <c r="A300" s="11" t="s">
        <v>1869</v>
      </c>
      <c r="B300" s="2" t="s">
        <v>1884</v>
      </c>
      <c r="C300" s="1" t="s">
        <v>1885</v>
      </c>
      <c r="D300" s="3" t="s">
        <v>20</v>
      </c>
      <c r="E300" s="3" t="s">
        <v>21</v>
      </c>
      <c r="F300" s="4" t="s">
        <v>22</v>
      </c>
      <c r="G300" s="4" t="s">
        <v>23</v>
      </c>
      <c r="H300" s="4" t="s">
        <v>24</v>
      </c>
      <c r="I300" s="4" t="s">
        <v>25</v>
      </c>
      <c r="J300" s="5" t="s">
        <v>25</v>
      </c>
      <c r="K300" s="5" t="s">
        <v>1886</v>
      </c>
      <c r="L300" s="5" t="s">
        <v>1887</v>
      </c>
      <c r="M300" s="5" t="s">
        <v>1888</v>
      </c>
      <c r="N300" s="5" t="s">
        <v>1889</v>
      </c>
      <c r="O300" s="5" t="s">
        <v>1890</v>
      </c>
      <c r="P300" s="4" t="str">
        <f t="shared" si="1"/>
        <v>Outstanding</v>
      </c>
      <c r="Q300" s="13" t="s">
        <v>25</v>
      </c>
    </row>
    <row r="301" spans="1:17" ht="60" customHeight="1" x14ac:dyDescent="0.35">
      <c r="A301" s="11" t="s">
        <v>1869</v>
      </c>
      <c r="B301" s="2" t="s">
        <v>1891</v>
      </c>
      <c r="C301" s="1" t="s">
        <v>1892</v>
      </c>
      <c r="D301" s="3" t="s">
        <v>20</v>
      </c>
      <c r="E301" s="3" t="s">
        <v>21</v>
      </c>
      <c r="F301" s="4" t="s">
        <v>22</v>
      </c>
      <c r="G301" s="4" t="s">
        <v>23</v>
      </c>
      <c r="H301" s="4" t="s">
        <v>24</v>
      </c>
      <c r="I301" s="4" t="s">
        <v>25</v>
      </c>
      <c r="J301" s="5" t="s">
        <v>25</v>
      </c>
      <c r="K301" s="5" t="s">
        <v>1893</v>
      </c>
      <c r="L301" s="5" t="s">
        <v>1894</v>
      </c>
      <c r="M301" s="5" t="s">
        <v>98</v>
      </c>
      <c r="N301" s="5" t="s">
        <v>1895</v>
      </c>
      <c r="O301" s="5" t="s">
        <v>1896</v>
      </c>
      <c r="P301" s="4" t="str">
        <f t="shared" si="1"/>
        <v>Outstanding</v>
      </c>
      <c r="Q301" s="13" t="s">
        <v>25</v>
      </c>
    </row>
    <row r="302" spans="1:17" ht="60" hidden="1" customHeight="1" x14ac:dyDescent="0.35">
      <c r="A302" s="11" t="s">
        <v>1897</v>
      </c>
      <c r="B302" s="2" t="s">
        <v>1898</v>
      </c>
      <c r="C302" s="1" t="s">
        <v>1899</v>
      </c>
      <c r="D302" s="3" t="s">
        <v>20</v>
      </c>
      <c r="E302" s="3" t="s">
        <v>230</v>
      </c>
      <c r="F302" s="4" t="s">
        <v>22</v>
      </c>
      <c r="G302" s="4" t="s">
        <v>23</v>
      </c>
      <c r="H302" s="4" t="s">
        <v>24</v>
      </c>
      <c r="I302" s="4" t="s">
        <v>25</v>
      </c>
      <c r="J302" s="5" t="s">
        <v>25</v>
      </c>
      <c r="K302" s="5" t="s">
        <v>1900</v>
      </c>
      <c r="L302" s="5" t="s">
        <v>1901</v>
      </c>
      <c r="M302" s="5" t="s">
        <v>1902</v>
      </c>
      <c r="N302" s="5" t="s">
        <v>1903</v>
      </c>
      <c r="O302" s="5" t="s">
        <v>1904</v>
      </c>
      <c r="P302" s="4" t="str">
        <f t="shared" si="1"/>
        <v>Outstanding</v>
      </c>
      <c r="Q302" s="13" t="s">
        <v>25</v>
      </c>
    </row>
    <row r="303" spans="1:17" ht="60" customHeight="1" x14ac:dyDescent="0.35">
      <c r="A303" s="11" t="s">
        <v>1897</v>
      </c>
      <c r="B303" s="2" t="s">
        <v>1905</v>
      </c>
      <c r="C303" s="1" t="s">
        <v>1906</v>
      </c>
      <c r="D303" s="3" t="s">
        <v>20</v>
      </c>
      <c r="E303" s="3" t="s">
        <v>21</v>
      </c>
      <c r="F303" s="4" t="s">
        <v>22</v>
      </c>
      <c r="G303" s="4" t="s">
        <v>23</v>
      </c>
      <c r="H303" s="4" t="s">
        <v>24</v>
      </c>
      <c r="I303" s="4" t="s">
        <v>25</v>
      </c>
      <c r="J303" s="5" t="s">
        <v>25</v>
      </c>
      <c r="K303" s="5" t="s">
        <v>1907</v>
      </c>
      <c r="L303" s="5" t="s">
        <v>1908</v>
      </c>
      <c r="M303" s="5" t="s">
        <v>1909</v>
      </c>
      <c r="N303" s="5" t="s">
        <v>1910</v>
      </c>
      <c r="O303" s="5" t="s">
        <v>1911</v>
      </c>
      <c r="P303" s="4" t="str">
        <f t="shared" si="1"/>
        <v>Outstanding</v>
      </c>
      <c r="Q303" s="13" t="s">
        <v>25</v>
      </c>
    </row>
    <row r="304" spans="1:17" ht="60" hidden="1" customHeight="1" x14ac:dyDescent="0.35">
      <c r="A304" s="11" t="s">
        <v>1897</v>
      </c>
      <c r="B304" s="2" t="s">
        <v>1912</v>
      </c>
      <c r="C304" s="1" t="s">
        <v>1913</v>
      </c>
      <c r="D304" s="3" t="s">
        <v>20</v>
      </c>
      <c r="E304" s="3" t="s">
        <v>230</v>
      </c>
      <c r="F304" s="4" t="s">
        <v>22</v>
      </c>
      <c r="G304" s="4" t="s">
        <v>23</v>
      </c>
      <c r="H304" s="4" t="s">
        <v>24</v>
      </c>
      <c r="I304" s="4" t="s">
        <v>25</v>
      </c>
      <c r="J304" s="5" t="s">
        <v>25</v>
      </c>
      <c r="K304" s="5" t="s">
        <v>1914</v>
      </c>
      <c r="L304" s="5" t="s">
        <v>1915</v>
      </c>
      <c r="M304" s="5" t="s">
        <v>1916</v>
      </c>
      <c r="N304" s="5" t="s">
        <v>1917</v>
      </c>
      <c r="O304" s="5" t="s">
        <v>1918</v>
      </c>
      <c r="P304" s="4" t="str">
        <f t="shared" si="1"/>
        <v>Outstanding</v>
      </c>
      <c r="Q304" s="13" t="s">
        <v>25</v>
      </c>
    </row>
    <row r="305" spans="1:17" ht="60" hidden="1" customHeight="1" x14ac:dyDescent="0.35">
      <c r="A305" s="11" t="s">
        <v>1897</v>
      </c>
      <c r="B305" s="2" t="s">
        <v>1919</v>
      </c>
      <c r="C305" s="1" t="s">
        <v>1920</v>
      </c>
      <c r="D305" s="3" t="s">
        <v>20</v>
      </c>
      <c r="E305" s="3" t="s">
        <v>230</v>
      </c>
      <c r="F305" s="4" t="s">
        <v>22</v>
      </c>
      <c r="G305" s="4" t="s">
        <v>23</v>
      </c>
      <c r="H305" s="4" t="s">
        <v>24</v>
      </c>
      <c r="I305" s="4" t="s">
        <v>25</v>
      </c>
      <c r="J305" s="5" t="s">
        <v>25</v>
      </c>
      <c r="K305" s="5" t="s">
        <v>1921</v>
      </c>
      <c r="L305" s="5" t="s">
        <v>1922</v>
      </c>
      <c r="M305" s="5" t="s">
        <v>1923</v>
      </c>
      <c r="N305" s="5" t="s">
        <v>1924</v>
      </c>
      <c r="O305" s="5" t="s">
        <v>1925</v>
      </c>
      <c r="P305" s="4" t="str">
        <f t="shared" si="1"/>
        <v>Outstanding</v>
      </c>
      <c r="Q305" s="13" t="s">
        <v>25</v>
      </c>
    </row>
    <row r="306" spans="1:17" ht="60" hidden="1" customHeight="1" x14ac:dyDescent="0.35">
      <c r="A306" s="11" t="s">
        <v>1897</v>
      </c>
      <c r="B306" s="2" t="s">
        <v>1926</v>
      </c>
      <c r="C306" s="1" t="s">
        <v>1927</v>
      </c>
      <c r="D306" s="3" t="s">
        <v>20</v>
      </c>
      <c r="E306" s="3" t="s">
        <v>230</v>
      </c>
      <c r="F306" s="4" t="s">
        <v>22</v>
      </c>
      <c r="G306" s="4" t="s">
        <v>23</v>
      </c>
      <c r="H306" s="4" t="s">
        <v>24</v>
      </c>
      <c r="I306" s="4" t="s">
        <v>25</v>
      </c>
      <c r="J306" s="5" t="s">
        <v>25</v>
      </c>
      <c r="K306" s="5" t="s">
        <v>1928</v>
      </c>
      <c r="L306" s="5" t="s">
        <v>1929</v>
      </c>
      <c r="M306" s="5" t="s">
        <v>1930</v>
      </c>
      <c r="N306" s="5" t="s">
        <v>1931</v>
      </c>
      <c r="O306" s="5" t="s">
        <v>1932</v>
      </c>
      <c r="P306" s="4" t="str">
        <f t="shared" si="1"/>
        <v>Outstanding</v>
      </c>
      <c r="Q306" s="13" t="s">
        <v>25</v>
      </c>
    </row>
    <row r="307" spans="1:17" ht="60" customHeight="1" x14ac:dyDescent="0.35">
      <c r="A307" s="11" t="s">
        <v>1897</v>
      </c>
      <c r="B307" s="2" t="s">
        <v>1933</v>
      </c>
      <c r="C307" s="1" t="s">
        <v>1934</v>
      </c>
      <c r="D307" s="3" t="s">
        <v>20</v>
      </c>
      <c r="E307" s="3" t="s">
        <v>21</v>
      </c>
      <c r="F307" s="4" t="s">
        <v>22</v>
      </c>
      <c r="G307" s="4" t="s">
        <v>23</v>
      </c>
      <c r="H307" s="4" t="s">
        <v>24</v>
      </c>
      <c r="I307" s="4" t="s">
        <v>25</v>
      </c>
      <c r="J307" s="5" t="s">
        <v>25</v>
      </c>
      <c r="K307" s="5" t="s">
        <v>1935</v>
      </c>
      <c r="L307" s="5" t="s">
        <v>1936</v>
      </c>
      <c r="M307" s="5" t="s">
        <v>1937</v>
      </c>
      <c r="N307" s="5" t="s">
        <v>1938</v>
      </c>
      <c r="O307" s="5" t="s">
        <v>1939</v>
      </c>
      <c r="P307" s="4" t="str">
        <f t="shared" si="1"/>
        <v>Outstanding</v>
      </c>
      <c r="Q307" s="13" t="s">
        <v>25</v>
      </c>
    </row>
    <row r="308" spans="1:17" ht="60" hidden="1" customHeight="1" x14ac:dyDescent="0.35">
      <c r="A308" s="11" t="s">
        <v>1897</v>
      </c>
      <c r="B308" s="2" t="s">
        <v>1940</v>
      </c>
      <c r="C308" s="1" t="s">
        <v>1941</v>
      </c>
      <c r="D308" s="3" t="s">
        <v>20</v>
      </c>
      <c r="E308" s="3" t="s">
        <v>230</v>
      </c>
      <c r="F308" s="4" t="s">
        <v>22</v>
      </c>
      <c r="G308" s="4" t="s">
        <v>23</v>
      </c>
      <c r="H308" s="4" t="s">
        <v>24</v>
      </c>
      <c r="I308" s="4" t="s">
        <v>25</v>
      </c>
      <c r="J308" s="5" t="s">
        <v>25</v>
      </c>
      <c r="K308" s="5" t="s">
        <v>1942</v>
      </c>
      <c r="L308" s="5" t="s">
        <v>1943</v>
      </c>
      <c r="M308" s="5" t="s">
        <v>1944</v>
      </c>
      <c r="N308" s="5" t="s">
        <v>1945</v>
      </c>
      <c r="O308" s="5" t="s">
        <v>1946</v>
      </c>
      <c r="P308" s="4" t="str">
        <f t="shared" si="1"/>
        <v>Outstanding</v>
      </c>
      <c r="Q308" s="13" t="s">
        <v>25</v>
      </c>
    </row>
    <row r="309" spans="1:17" ht="60" hidden="1" customHeight="1" x14ac:dyDescent="0.35">
      <c r="A309" s="11" t="s">
        <v>1897</v>
      </c>
      <c r="B309" s="2" t="s">
        <v>1947</v>
      </c>
      <c r="C309" s="1" t="s">
        <v>1948</v>
      </c>
      <c r="D309" s="3" t="s">
        <v>20</v>
      </c>
      <c r="E309" s="3" t="s">
        <v>230</v>
      </c>
      <c r="F309" s="4" t="s">
        <v>22</v>
      </c>
      <c r="G309" s="4" t="s">
        <v>23</v>
      </c>
      <c r="H309" s="4" t="s">
        <v>24</v>
      </c>
      <c r="I309" s="4" t="s">
        <v>25</v>
      </c>
      <c r="J309" s="5" t="s">
        <v>25</v>
      </c>
      <c r="K309" s="5" t="s">
        <v>1949</v>
      </c>
      <c r="L309" s="5" t="s">
        <v>1950</v>
      </c>
      <c r="M309" s="5" t="s">
        <v>1951</v>
      </c>
      <c r="N309" s="5" t="s">
        <v>1952</v>
      </c>
      <c r="O309" s="5" t="s">
        <v>1953</v>
      </c>
      <c r="P309" s="4" t="str">
        <f t="shared" si="1"/>
        <v>Outstanding</v>
      </c>
      <c r="Q309" s="13" t="s">
        <v>25</v>
      </c>
    </row>
    <row r="310" spans="1:17" ht="60" hidden="1" customHeight="1" x14ac:dyDescent="0.35">
      <c r="A310" s="11" t="s">
        <v>1897</v>
      </c>
      <c r="B310" s="2" t="s">
        <v>1954</v>
      </c>
      <c r="C310" s="1" t="s">
        <v>1955</v>
      </c>
      <c r="D310" s="3" t="s">
        <v>20</v>
      </c>
      <c r="E310" s="3" t="s">
        <v>230</v>
      </c>
      <c r="F310" s="4" t="s">
        <v>22</v>
      </c>
      <c r="G310" s="4" t="s">
        <v>23</v>
      </c>
      <c r="H310" s="4" t="s">
        <v>24</v>
      </c>
      <c r="I310" s="4" t="s">
        <v>25</v>
      </c>
      <c r="J310" s="5" t="s">
        <v>25</v>
      </c>
      <c r="K310" s="5" t="s">
        <v>1956</v>
      </c>
      <c r="L310" s="5" t="s">
        <v>1957</v>
      </c>
      <c r="M310" s="5" t="s">
        <v>1958</v>
      </c>
      <c r="N310" s="5" t="s">
        <v>1959</v>
      </c>
      <c r="O310" s="5" t="s">
        <v>1960</v>
      </c>
      <c r="P310" s="4" t="str">
        <f t="shared" si="1"/>
        <v>Outstanding</v>
      </c>
      <c r="Q310" s="13" t="s">
        <v>25</v>
      </c>
    </row>
    <row r="311" spans="1:17" ht="60" hidden="1" customHeight="1" x14ac:dyDescent="0.35">
      <c r="A311" s="11" t="s">
        <v>1897</v>
      </c>
      <c r="B311" s="2" t="s">
        <v>1961</v>
      </c>
      <c r="C311" s="1" t="s">
        <v>1962</v>
      </c>
      <c r="D311" s="3" t="s">
        <v>20</v>
      </c>
      <c r="E311" s="3" t="s">
        <v>230</v>
      </c>
      <c r="F311" s="4" t="s">
        <v>22</v>
      </c>
      <c r="G311" s="4" t="s">
        <v>23</v>
      </c>
      <c r="H311" s="4" t="s">
        <v>24</v>
      </c>
      <c r="I311" s="4" t="s">
        <v>25</v>
      </c>
      <c r="J311" s="5" t="s">
        <v>25</v>
      </c>
      <c r="K311" s="5" t="s">
        <v>1963</v>
      </c>
      <c r="L311" s="5" t="s">
        <v>1964</v>
      </c>
      <c r="M311" s="5" t="s">
        <v>1965</v>
      </c>
      <c r="N311" s="5" t="s">
        <v>1966</v>
      </c>
      <c r="O311" s="5" t="s">
        <v>1967</v>
      </c>
      <c r="P311" s="4" t="str">
        <f t="shared" si="1"/>
        <v>Outstanding</v>
      </c>
      <c r="Q311" s="13" t="s">
        <v>25</v>
      </c>
    </row>
    <row r="312" spans="1:17" ht="60" hidden="1" customHeight="1" x14ac:dyDescent="0.35">
      <c r="A312" s="11" t="s">
        <v>1897</v>
      </c>
      <c r="B312" s="2" t="s">
        <v>1968</v>
      </c>
      <c r="C312" s="1" t="s">
        <v>1969</v>
      </c>
      <c r="D312" s="3" t="s">
        <v>20</v>
      </c>
      <c r="E312" s="3" t="s">
        <v>230</v>
      </c>
      <c r="F312" s="4" t="s">
        <v>22</v>
      </c>
      <c r="G312" s="4" t="s">
        <v>23</v>
      </c>
      <c r="H312" s="4" t="s">
        <v>24</v>
      </c>
      <c r="I312" s="4" t="s">
        <v>25</v>
      </c>
      <c r="J312" s="5" t="s">
        <v>25</v>
      </c>
      <c r="K312" s="5" t="s">
        <v>1970</v>
      </c>
      <c r="L312" s="5" t="s">
        <v>1971</v>
      </c>
      <c r="M312" s="5" t="s">
        <v>1972</v>
      </c>
      <c r="N312" s="5" t="s">
        <v>1973</v>
      </c>
      <c r="O312" s="5" t="s">
        <v>1974</v>
      </c>
      <c r="P312" s="4" t="str">
        <f t="shared" si="1"/>
        <v>Outstanding</v>
      </c>
      <c r="Q312" s="13" t="s">
        <v>25</v>
      </c>
    </row>
    <row r="313" spans="1:17" ht="60" hidden="1" customHeight="1" x14ac:dyDescent="0.35">
      <c r="A313" s="11" t="s">
        <v>1897</v>
      </c>
      <c r="B313" s="2" t="s">
        <v>1975</v>
      </c>
      <c r="C313" s="1" t="s">
        <v>1976</v>
      </c>
      <c r="D313" s="3" t="s">
        <v>20</v>
      </c>
      <c r="E313" s="3" t="s">
        <v>230</v>
      </c>
      <c r="F313" s="4" t="s">
        <v>22</v>
      </c>
      <c r="G313" s="4" t="s">
        <v>23</v>
      </c>
      <c r="H313" s="4" t="s">
        <v>24</v>
      </c>
      <c r="I313" s="4" t="s">
        <v>25</v>
      </c>
      <c r="J313" s="5" t="s">
        <v>25</v>
      </c>
      <c r="K313" s="5" t="s">
        <v>1977</v>
      </c>
      <c r="L313" s="5" t="s">
        <v>1978</v>
      </c>
      <c r="M313" s="5" t="s">
        <v>1979</v>
      </c>
      <c r="N313" s="5" t="s">
        <v>1980</v>
      </c>
      <c r="O313" s="5" t="s">
        <v>1981</v>
      </c>
      <c r="P313" s="4" t="str">
        <f t="shared" si="1"/>
        <v>Outstanding</v>
      </c>
      <c r="Q313" s="13" t="s">
        <v>25</v>
      </c>
    </row>
    <row r="314" spans="1:17" ht="60" hidden="1" customHeight="1" x14ac:dyDescent="0.35">
      <c r="A314" s="11" t="s">
        <v>1897</v>
      </c>
      <c r="B314" s="2" t="s">
        <v>1982</v>
      </c>
      <c r="C314" s="1" t="s">
        <v>1983</v>
      </c>
      <c r="D314" s="3" t="s">
        <v>20</v>
      </c>
      <c r="E314" s="3" t="s">
        <v>230</v>
      </c>
      <c r="F314" s="4" t="s">
        <v>22</v>
      </c>
      <c r="G314" s="4" t="s">
        <v>23</v>
      </c>
      <c r="H314" s="4" t="s">
        <v>24</v>
      </c>
      <c r="I314" s="4" t="s">
        <v>25</v>
      </c>
      <c r="J314" s="5" t="s">
        <v>25</v>
      </c>
      <c r="K314" s="5" t="s">
        <v>1984</v>
      </c>
      <c r="L314" s="5" t="s">
        <v>1985</v>
      </c>
      <c r="M314" s="5" t="s">
        <v>1986</v>
      </c>
      <c r="N314" s="5" t="s">
        <v>1987</v>
      </c>
      <c r="O314" s="5" t="s">
        <v>1988</v>
      </c>
      <c r="P314" s="4" t="str">
        <f t="shared" si="1"/>
        <v>Outstanding</v>
      </c>
      <c r="Q314" s="13" t="s">
        <v>25</v>
      </c>
    </row>
    <row r="315" spans="1:17" ht="60" hidden="1" customHeight="1" x14ac:dyDescent="0.35">
      <c r="A315" s="11" t="s">
        <v>1897</v>
      </c>
      <c r="B315" s="2" t="s">
        <v>1989</v>
      </c>
      <c r="C315" s="1" t="s">
        <v>1990</v>
      </c>
      <c r="D315" s="3" t="s">
        <v>20</v>
      </c>
      <c r="E315" s="3" t="s">
        <v>230</v>
      </c>
      <c r="F315" s="4" t="s">
        <v>22</v>
      </c>
      <c r="G315" s="4" t="s">
        <v>23</v>
      </c>
      <c r="H315" s="4" t="s">
        <v>24</v>
      </c>
      <c r="I315" s="4" t="s">
        <v>25</v>
      </c>
      <c r="J315" s="5" t="s">
        <v>25</v>
      </c>
      <c r="K315" s="5" t="s">
        <v>1991</v>
      </c>
      <c r="L315" s="5" t="s">
        <v>1992</v>
      </c>
      <c r="M315" s="5" t="s">
        <v>1993</v>
      </c>
      <c r="N315" s="5" t="s">
        <v>1994</v>
      </c>
      <c r="O315" s="5" t="s">
        <v>1995</v>
      </c>
      <c r="P315" s="4" t="str">
        <f t="shared" si="1"/>
        <v>Outstanding</v>
      </c>
      <c r="Q315" s="13" t="s">
        <v>25</v>
      </c>
    </row>
    <row r="316" spans="1:17" ht="60" hidden="1" customHeight="1" x14ac:dyDescent="0.35">
      <c r="A316" s="11" t="s">
        <v>1996</v>
      </c>
      <c r="B316" s="2" t="s">
        <v>1997</v>
      </c>
      <c r="C316" s="1" t="s">
        <v>1998</v>
      </c>
      <c r="D316" s="3" t="s">
        <v>20</v>
      </c>
      <c r="E316" s="3" t="s">
        <v>230</v>
      </c>
      <c r="F316" s="4" t="s">
        <v>22</v>
      </c>
      <c r="G316" s="4" t="s">
        <v>23</v>
      </c>
      <c r="H316" s="4" t="s">
        <v>24</v>
      </c>
      <c r="I316" s="4" t="s">
        <v>25</v>
      </c>
      <c r="J316" s="5" t="s">
        <v>25</v>
      </c>
      <c r="K316" s="5" t="s">
        <v>1999</v>
      </c>
      <c r="L316" s="5" t="s">
        <v>2000</v>
      </c>
      <c r="M316" s="5" t="s">
        <v>98</v>
      </c>
      <c r="N316" s="5" t="s">
        <v>2001</v>
      </c>
      <c r="O316" s="5" t="s">
        <v>2002</v>
      </c>
      <c r="P316" s="4" t="str">
        <f t="shared" si="1"/>
        <v>Outstanding</v>
      </c>
      <c r="Q316" s="13" t="s">
        <v>25</v>
      </c>
    </row>
    <row r="317" spans="1:17" ht="60" customHeight="1" x14ac:dyDescent="0.35">
      <c r="A317" s="11" t="s">
        <v>2003</v>
      </c>
      <c r="B317" s="2" t="s">
        <v>2004</v>
      </c>
      <c r="C317" s="1" t="s">
        <v>2005</v>
      </c>
      <c r="D317" s="3" t="s">
        <v>20</v>
      </c>
      <c r="E317" s="3" t="s">
        <v>21</v>
      </c>
      <c r="F317" s="4" t="s">
        <v>22</v>
      </c>
      <c r="G317" s="4" t="s">
        <v>23</v>
      </c>
      <c r="H317" s="4" t="s">
        <v>24</v>
      </c>
      <c r="I317" s="4" t="s">
        <v>25</v>
      </c>
      <c r="J317" s="5" t="s">
        <v>25</v>
      </c>
      <c r="K317" s="5" t="s">
        <v>2006</v>
      </c>
      <c r="L317" s="5" t="s">
        <v>2007</v>
      </c>
      <c r="M317" s="5" t="s">
        <v>2008</v>
      </c>
      <c r="N317" s="5" t="s">
        <v>2009</v>
      </c>
      <c r="O317" s="5" t="s">
        <v>2010</v>
      </c>
      <c r="P317" s="4" t="str">
        <f t="shared" si="1"/>
        <v>Outstanding</v>
      </c>
      <c r="Q317" s="13" t="s">
        <v>25</v>
      </c>
    </row>
    <row r="318" spans="1:17" ht="60" customHeight="1" x14ac:dyDescent="0.35">
      <c r="A318" s="11" t="s">
        <v>2011</v>
      </c>
      <c r="B318" s="2" t="s">
        <v>2012</v>
      </c>
      <c r="C318" s="1" t="s">
        <v>2013</v>
      </c>
      <c r="D318" s="3" t="s">
        <v>20</v>
      </c>
      <c r="E318" s="3" t="s">
        <v>21</v>
      </c>
      <c r="F318" s="4" t="s">
        <v>22</v>
      </c>
      <c r="G318" s="4" t="s">
        <v>23</v>
      </c>
      <c r="H318" s="4" t="s">
        <v>24</v>
      </c>
      <c r="I318" s="4" t="s">
        <v>25</v>
      </c>
      <c r="J318" s="5" t="s">
        <v>25</v>
      </c>
      <c r="K318" s="5" t="s">
        <v>2014</v>
      </c>
      <c r="L318" s="5" t="s">
        <v>2015</v>
      </c>
      <c r="M318" s="5" t="s">
        <v>2016</v>
      </c>
      <c r="N318" s="5" t="s">
        <v>2017</v>
      </c>
      <c r="O318" s="5" t="s">
        <v>2018</v>
      </c>
      <c r="P318" s="4" t="str">
        <f t="shared" si="1"/>
        <v>Outstanding</v>
      </c>
      <c r="Q318" s="13" t="s">
        <v>25</v>
      </c>
    </row>
    <row r="319" spans="1:17" ht="60" customHeight="1" x14ac:dyDescent="0.35">
      <c r="A319" s="11" t="s">
        <v>2011</v>
      </c>
      <c r="B319" s="2" t="s">
        <v>2019</v>
      </c>
      <c r="C319" s="1" t="s">
        <v>2020</v>
      </c>
      <c r="D319" s="3" t="s">
        <v>20</v>
      </c>
      <c r="E319" s="3" t="s">
        <v>21</v>
      </c>
      <c r="F319" s="4" t="s">
        <v>22</v>
      </c>
      <c r="G319" s="4" t="s">
        <v>23</v>
      </c>
      <c r="H319" s="4" t="s">
        <v>24</v>
      </c>
      <c r="I319" s="4" t="s">
        <v>25</v>
      </c>
      <c r="J319" s="5" t="s">
        <v>25</v>
      </c>
      <c r="K319" s="5" t="s">
        <v>2021</v>
      </c>
      <c r="L319" s="5" t="s">
        <v>2022</v>
      </c>
      <c r="M319" s="5" t="s">
        <v>2023</v>
      </c>
      <c r="N319" s="5" t="s">
        <v>2024</v>
      </c>
      <c r="O319" s="5" t="s">
        <v>2025</v>
      </c>
      <c r="P319" s="4" t="str">
        <f t="shared" si="1"/>
        <v>Outstanding</v>
      </c>
      <c r="Q319" s="13" t="s">
        <v>25</v>
      </c>
    </row>
    <row r="320" spans="1:17" ht="60" customHeight="1" x14ac:dyDescent="0.35">
      <c r="A320" s="11" t="s">
        <v>2011</v>
      </c>
      <c r="B320" s="2" t="s">
        <v>2026</v>
      </c>
      <c r="C320" s="1" t="s">
        <v>2027</v>
      </c>
      <c r="D320" s="3" t="s">
        <v>20</v>
      </c>
      <c r="E320" s="3" t="s">
        <v>21</v>
      </c>
      <c r="F320" s="4" t="s">
        <v>22</v>
      </c>
      <c r="G320" s="4" t="s">
        <v>23</v>
      </c>
      <c r="H320" s="4" t="s">
        <v>24</v>
      </c>
      <c r="I320" s="4" t="s">
        <v>25</v>
      </c>
      <c r="J320" s="5" t="s">
        <v>25</v>
      </c>
      <c r="K320" s="5" t="s">
        <v>2028</v>
      </c>
      <c r="L320" s="5" t="s">
        <v>2029</v>
      </c>
      <c r="M320" s="5" t="s">
        <v>2030</v>
      </c>
      <c r="N320" s="5" t="s">
        <v>2031</v>
      </c>
      <c r="O320" s="5" t="s">
        <v>2032</v>
      </c>
      <c r="P320" s="4" t="str">
        <f t="shared" si="1"/>
        <v>Outstanding</v>
      </c>
      <c r="Q320" s="13" t="s">
        <v>25</v>
      </c>
    </row>
    <row r="321" spans="1:17" ht="60" customHeight="1" x14ac:dyDescent="0.35">
      <c r="A321" s="11" t="s">
        <v>2011</v>
      </c>
      <c r="B321" s="2" t="s">
        <v>2033</v>
      </c>
      <c r="C321" s="1" t="s">
        <v>2034</v>
      </c>
      <c r="D321" s="3" t="s">
        <v>20</v>
      </c>
      <c r="E321" s="3" t="s">
        <v>21</v>
      </c>
      <c r="F321" s="4" t="s">
        <v>22</v>
      </c>
      <c r="G321" s="4" t="s">
        <v>23</v>
      </c>
      <c r="H321" s="4" t="s">
        <v>24</v>
      </c>
      <c r="I321" s="4" t="s">
        <v>25</v>
      </c>
      <c r="J321" s="5" t="s">
        <v>25</v>
      </c>
      <c r="K321" s="5" t="s">
        <v>2035</v>
      </c>
      <c r="L321" s="5" t="s">
        <v>2036</v>
      </c>
      <c r="M321" s="5" t="s">
        <v>98</v>
      </c>
      <c r="N321" s="5" t="s">
        <v>2037</v>
      </c>
      <c r="O321" s="5" t="s">
        <v>2038</v>
      </c>
      <c r="P321" s="4" t="str">
        <f t="shared" si="1"/>
        <v>Outstanding</v>
      </c>
      <c r="Q321" s="13" t="s">
        <v>25</v>
      </c>
    </row>
    <row r="322" spans="1:17" ht="60" customHeight="1" x14ac:dyDescent="0.35">
      <c r="A322" s="11" t="s">
        <v>2011</v>
      </c>
      <c r="B322" s="2" t="s">
        <v>2039</v>
      </c>
      <c r="C322" s="1" t="s">
        <v>2040</v>
      </c>
      <c r="D322" s="3" t="s">
        <v>20</v>
      </c>
      <c r="E322" s="3" t="s">
        <v>21</v>
      </c>
      <c r="F322" s="4" t="s">
        <v>22</v>
      </c>
      <c r="G322" s="4" t="s">
        <v>23</v>
      </c>
      <c r="H322" s="4" t="s">
        <v>24</v>
      </c>
      <c r="I322" s="4" t="s">
        <v>25</v>
      </c>
      <c r="J322" s="5" t="s">
        <v>25</v>
      </c>
      <c r="K322" s="5" t="s">
        <v>2041</v>
      </c>
      <c r="L322" s="5" t="s">
        <v>2042</v>
      </c>
      <c r="M322" s="5" t="s">
        <v>2043</v>
      </c>
      <c r="N322" s="5" t="s">
        <v>2044</v>
      </c>
      <c r="O322" s="5" t="s">
        <v>2045</v>
      </c>
      <c r="P322" s="4" t="str">
        <f t="shared" si="1"/>
        <v>Outstanding</v>
      </c>
      <c r="Q322" s="13" t="s">
        <v>25</v>
      </c>
    </row>
    <row r="323" spans="1:17" ht="60" customHeight="1" x14ac:dyDescent="0.35">
      <c r="A323" s="11" t="s">
        <v>2011</v>
      </c>
      <c r="B323" s="2" t="s">
        <v>2046</v>
      </c>
      <c r="C323" s="1" t="s">
        <v>2047</v>
      </c>
      <c r="D323" s="3" t="s">
        <v>20</v>
      </c>
      <c r="E323" s="3" t="s">
        <v>21</v>
      </c>
      <c r="F323" s="4" t="s">
        <v>22</v>
      </c>
      <c r="G323" s="4" t="s">
        <v>23</v>
      </c>
      <c r="H323" s="4" t="s">
        <v>24</v>
      </c>
      <c r="I323" s="4" t="s">
        <v>25</v>
      </c>
      <c r="J323" s="5" t="s">
        <v>25</v>
      </c>
      <c r="K323" s="5" t="s">
        <v>2048</v>
      </c>
      <c r="L323" s="5" t="s">
        <v>2049</v>
      </c>
      <c r="M323" s="5" t="s">
        <v>2050</v>
      </c>
      <c r="N323" s="5" t="s">
        <v>2051</v>
      </c>
      <c r="O323" s="5" t="s">
        <v>363</v>
      </c>
      <c r="P323" s="4" t="str">
        <f t="shared" si="1"/>
        <v>Outstanding</v>
      </c>
      <c r="Q323" s="13" t="s">
        <v>25</v>
      </c>
    </row>
    <row r="324" spans="1:17" ht="60" customHeight="1" x14ac:dyDescent="0.35">
      <c r="A324" s="11" t="s">
        <v>2011</v>
      </c>
      <c r="B324" s="2" t="s">
        <v>2052</v>
      </c>
      <c r="C324" s="1" t="s">
        <v>2053</v>
      </c>
      <c r="D324" s="3" t="s">
        <v>20</v>
      </c>
      <c r="E324" s="3" t="s">
        <v>21</v>
      </c>
      <c r="F324" s="4" t="s">
        <v>22</v>
      </c>
      <c r="G324" s="4" t="s">
        <v>23</v>
      </c>
      <c r="H324" s="4" t="s">
        <v>24</v>
      </c>
      <c r="I324" s="4" t="s">
        <v>25</v>
      </c>
      <c r="J324" s="5" t="s">
        <v>25</v>
      </c>
      <c r="K324" s="5" t="s">
        <v>2054</v>
      </c>
      <c r="L324" s="5" t="s">
        <v>2055</v>
      </c>
      <c r="M324" s="5" t="s">
        <v>2056</v>
      </c>
      <c r="N324" s="5" t="s">
        <v>2057</v>
      </c>
      <c r="O324" s="5" t="s">
        <v>2058</v>
      </c>
      <c r="P324" s="4" t="str">
        <f t="shared" si="1"/>
        <v>Outstanding</v>
      </c>
      <c r="Q324" s="13" t="s">
        <v>25</v>
      </c>
    </row>
    <row r="325" spans="1:17" ht="60" customHeight="1" x14ac:dyDescent="0.35">
      <c r="A325" s="11" t="s">
        <v>2011</v>
      </c>
      <c r="B325" s="2" t="s">
        <v>2059</v>
      </c>
      <c r="C325" s="1" t="s">
        <v>2060</v>
      </c>
      <c r="D325" s="3" t="s">
        <v>20</v>
      </c>
      <c r="E325" s="3" t="s">
        <v>21</v>
      </c>
      <c r="F325" s="4" t="s">
        <v>22</v>
      </c>
      <c r="G325" s="4" t="s">
        <v>23</v>
      </c>
      <c r="H325" s="4" t="s">
        <v>24</v>
      </c>
      <c r="I325" s="4" t="s">
        <v>25</v>
      </c>
      <c r="J325" s="5" t="s">
        <v>25</v>
      </c>
      <c r="K325" s="5" t="s">
        <v>2061</v>
      </c>
      <c r="L325" s="5" t="s">
        <v>2062</v>
      </c>
      <c r="M325" s="5" t="s">
        <v>2063</v>
      </c>
      <c r="N325" s="5" t="s">
        <v>2064</v>
      </c>
      <c r="O325" s="5" t="s">
        <v>2065</v>
      </c>
      <c r="P325" s="4" t="str">
        <f t="shared" si="1"/>
        <v>Outstanding</v>
      </c>
      <c r="Q325" s="13" t="s">
        <v>25</v>
      </c>
    </row>
    <row r="326" spans="1:17" ht="60" customHeight="1" x14ac:dyDescent="0.35">
      <c r="A326" s="11" t="s">
        <v>2066</v>
      </c>
      <c r="B326" s="2" t="s">
        <v>2067</v>
      </c>
      <c r="C326" s="1" t="s">
        <v>2068</v>
      </c>
      <c r="D326" s="3" t="s">
        <v>20</v>
      </c>
      <c r="E326" s="3" t="s">
        <v>21</v>
      </c>
      <c r="F326" s="4" t="s">
        <v>22</v>
      </c>
      <c r="G326" s="4" t="s">
        <v>23</v>
      </c>
      <c r="H326" s="4" t="s">
        <v>24</v>
      </c>
      <c r="I326" s="4" t="s">
        <v>25</v>
      </c>
      <c r="J326" s="5" t="s">
        <v>25</v>
      </c>
      <c r="K326" s="5" t="s">
        <v>2069</v>
      </c>
      <c r="L326" s="5" t="s">
        <v>2070</v>
      </c>
      <c r="M326" s="5" t="s">
        <v>2071</v>
      </c>
      <c r="N326" s="5" t="s">
        <v>2072</v>
      </c>
      <c r="O326" s="5" t="s">
        <v>2073</v>
      </c>
      <c r="P326" s="4" t="str">
        <f t="shared" si="1"/>
        <v>Outstanding</v>
      </c>
      <c r="Q326" s="13" t="s">
        <v>25</v>
      </c>
    </row>
    <row r="327" spans="1:17" ht="60" customHeight="1" x14ac:dyDescent="0.35">
      <c r="A327" s="11" t="s">
        <v>2066</v>
      </c>
      <c r="B327" s="2" t="s">
        <v>2074</v>
      </c>
      <c r="C327" s="1" t="s">
        <v>2075</v>
      </c>
      <c r="D327" s="3" t="s">
        <v>20</v>
      </c>
      <c r="E327" s="3" t="s">
        <v>21</v>
      </c>
      <c r="F327" s="4" t="s">
        <v>22</v>
      </c>
      <c r="G327" s="4" t="s">
        <v>23</v>
      </c>
      <c r="H327" s="4" t="s">
        <v>24</v>
      </c>
      <c r="I327" s="4" t="s">
        <v>25</v>
      </c>
      <c r="J327" s="5" t="s">
        <v>25</v>
      </c>
      <c r="K327" s="5" t="s">
        <v>2076</v>
      </c>
      <c r="L327" s="5" t="s">
        <v>2077</v>
      </c>
      <c r="M327" s="5" t="s">
        <v>2078</v>
      </c>
      <c r="N327" s="5" t="s">
        <v>2079</v>
      </c>
      <c r="O327" s="5" t="s">
        <v>2080</v>
      </c>
      <c r="P327" s="4" t="str">
        <f t="shared" si="1"/>
        <v>Outstanding</v>
      </c>
      <c r="Q327" s="13" t="s">
        <v>25</v>
      </c>
    </row>
    <row r="328" spans="1:17" ht="60" hidden="1" customHeight="1" x14ac:dyDescent="0.35">
      <c r="A328" s="11" t="s">
        <v>2081</v>
      </c>
      <c r="B328" s="2" t="s">
        <v>2082</v>
      </c>
      <c r="C328" s="1" t="s">
        <v>2083</v>
      </c>
      <c r="D328" s="3" t="s">
        <v>20</v>
      </c>
      <c r="E328" s="3" t="s">
        <v>230</v>
      </c>
      <c r="F328" s="4" t="s">
        <v>22</v>
      </c>
      <c r="G328" s="4" t="s">
        <v>23</v>
      </c>
      <c r="H328" s="4" t="s">
        <v>24</v>
      </c>
      <c r="I328" s="4" t="s">
        <v>25</v>
      </c>
      <c r="J328" s="5" t="s">
        <v>25</v>
      </c>
      <c r="K328" s="5" t="s">
        <v>2084</v>
      </c>
      <c r="L328" s="5" t="s">
        <v>2085</v>
      </c>
      <c r="M328" s="5" t="s">
        <v>2086</v>
      </c>
      <c r="N328" s="5" t="s">
        <v>2087</v>
      </c>
      <c r="O328" s="5" t="s">
        <v>2088</v>
      </c>
      <c r="P328" s="4" t="str">
        <f t="shared" si="1"/>
        <v>Outstanding</v>
      </c>
      <c r="Q328" s="13" t="s">
        <v>25</v>
      </c>
    </row>
    <row r="329" spans="1:17" ht="60" customHeight="1" x14ac:dyDescent="0.35">
      <c r="A329" s="11" t="s">
        <v>2089</v>
      </c>
      <c r="B329" s="2" t="s">
        <v>2090</v>
      </c>
      <c r="C329" s="1" t="s">
        <v>2091</v>
      </c>
      <c r="D329" s="3" t="s">
        <v>20</v>
      </c>
      <c r="E329" s="3" t="s">
        <v>21</v>
      </c>
      <c r="F329" s="4" t="s">
        <v>22</v>
      </c>
      <c r="G329" s="4" t="s">
        <v>23</v>
      </c>
      <c r="H329" s="4" t="s">
        <v>24</v>
      </c>
      <c r="I329" s="4" t="s">
        <v>25</v>
      </c>
      <c r="J329" s="5" t="s">
        <v>25</v>
      </c>
      <c r="K329" s="5" t="s">
        <v>2092</v>
      </c>
      <c r="L329" s="5" t="s">
        <v>2093</v>
      </c>
      <c r="M329" s="5" t="s">
        <v>2094</v>
      </c>
      <c r="N329" s="5" t="s">
        <v>2095</v>
      </c>
      <c r="O329" s="5" t="s">
        <v>2096</v>
      </c>
      <c r="P329" s="4" t="str">
        <f t="shared" si="1"/>
        <v>Outstanding</v>
      </c>
      <c r="Q329" s="13" t="s">
        <v>25</v>
      </c>
    </row>
    <row r="330" spans="1:17" ht="60" customHeight="1" x14ac:dyDescent="0.35">
      <c r="A330" s="11" t="s">
        <v>2089</v>
      </c>
      <c r="B330" s="2" t="s">
        <v>2097</v>
      </c>
      <c r="C330" s="1" t="s">
        <v>2098</v>
      </c>
      <c r="D330" s="3" t="s">
        <v>20</v>
      </c>
      <c r="E330" s="3" t="s">
        <v>21</v>
      </c>
      <c r="F330" s="4" t="s">
        <v>22</v>
      </c>
      <c r="G330" s="4" t="s">
        <v>23</v>
      </c>
      <c r="H330" s="4" t="s">
        <v>24</v>
      </c>
      <c r="I330" s="4" t="s">
        <v>25</v>
      </c>
      <c r="J330" s="5" t="s">
        <v>25</v>
      </c>
      <c r="K330" s="5" t="s">
        <v>2099</v>
      </c>
      <c r="L330" s="5" t="s">
        <v>2100</v>
      </c>
      <c r="M330" s="5" t="s">
        <v>2101</v>
      </c>
      <c r="N330" s="5" t="s">
        <v>2102</v>
      </c>
      <c r="O330" s="5" t="s">
        <v>2103</v>
      </c>
      <c r="P330" s="4" t="str">
        <f t="shared" si="1"/>
        <v>Outstanding</v>
      </c>
      <c r="Q330" s="13" t="s">
        <v>25</v>
      </c>
    </row>
    <row r="331" spans="1:17" ht="60" customHeight="1" x14ac:dyDescent="0.35">
      <c r="A331" s="11" t="s">
        <v>2089</v>
      </c>
      <c r="B331" s="2" t="s">
        <v>2104</v>
      </c>
      <c r="C331" s="1" t="s">
        <v>2105</v>
      </c>
      <c r="D331" s="3" t="s">
        <v>20</v>
      </c>
      <c r="E331" s="3" t="s">
        <v>21</v>
      </c>
      <c r="F331" s="4" t="s">
        <v>22</v>
      </c>
      <c r="G331" s="4" t="s">
        <v>23</v>
      </c>
      <c r="H331" s="4" t="s">
        <v>24</v>
      </c>
      <c r="I331" s="4" t="s">
        <v>25</v>
      </c>
      <c r="J331" s="5" t="s">
        <v>25</v>
      </c>
      <c r="K331" s="5" t="s">
        <v>2106</v>
      </c>
      <c r="L331" s="5" t="s">
        <v>2107</v>
      </c>
      <c r="M331" s="5" t="s">
        <v>2108</v>
      </c>
      <c r="N331" s="5" t="s">
        <v>2109</v>
      </c>
      <c r="O331" s="5" t="s">
        <v>2110</v>
      </c>
      <c r="P331" s="4" t="str">
        <f t="shared" si="1"/>
        <v>Outstanding</v>
      </c>
      <c r="Q331" s="13" t="s">
        <v>25</v>
      </c>
    </row>
    <row r="332" spans="1:17" ht="60" customHeight="1" x14ac:dyDescent="0.35">
      <c r="A332" s="11" t="s">
        <v>2089</v>
      </c>
      <c r="B332" s="2" t="s">
        <v>2111</v>
      </c>
      <c r="C332" s="1" t="s">
        <v>2112</v>
      </c>
      <c r="D332" s="3" t="s">
        <v>20</v>
      </c>
      <c r="E332" s="3" t="s">
        <v>21</v>
      </c>
      <c r="F332" s="4" t="s">
        <v>22</v>
      </c>
      <c r="G332" s="4" t="s">
        <v>23</v>
      </c>
      <c r="H332" s="4" t="s">
        <v>24</v>
      </c>
      <c r="I332" s="4" t="s">
        <v>25</v>
      </c>
      <c r="J332" s="5" t="s">
        <v>25</v>
      </c>
      <c r="K332" s="5" t="s">
        <v>2113</v>
      </c>
      <c r="L332" s="5" t="s">
        <v>2114</v>
      </c>
      <c r="M332" s="5" t="s">
        <v>98</v>
      </c>
      <c r="N332" s="5" t="s">
        <v>2115</v>
      </c>
      <c r="O332" s="5" t="s">
        <v>2116</v>
      </c>
      <c r="P332" s="4" t="str">
        <f t="shared" si="1"/>
        <v>Outstanding</v>
      </c>
      <c r="Q332" s="13" t="s">
        <v>25</v>
      </c>
    </row>
    <row r="333" spans="1:17" ht="60" customHeight="1" x14ac:dyDescent="0.35">
      <c r="A333" s="11" t="s">
        <v>2089</v>
      </c>
      <c r="B333" s="2" t="s">
        <v>2117</v>
      </c>
      <c r="C333" s="1" t="s">
        <v>2118</v>
      </c>
      <c r="D333" s="3" t="s">
        <v>20</v>
      </c>
      <c r="E333" s="3" t="s">
        <v>21</v>
      </c>
      <c r="F333" s="4" t="s">
        <v>22</v>
      </c>
      <c r="G333" s="4" t="s">
        <v>23</v>
      </c>
      <c r="H333" s="4" t="s">
        <v>24</v>
      </c>
      <c r="I333" s="4" t="s">
        <v>25</v>
      </c>
      <c r="J333" s="5" t="s">
        <v>25</v>
      </c>
      <c r="K333" s="5" t="s">
        <v>2119</v>
      </c>
      <c r="L333" s="5" t="s">
        <v>2120</v>
      </c>
      <c r="M333" s="5" t="s">
        <v>2121</v>
      </c>
      <c r="N333" s="5" t="s">
        <v>2122</v>
      </c>
      <c r="O333" s="5" t="s">
        <v>2123</v>
      </c>
      <c r="P333" s="4" t="str">
        <f t="shared" si="1"/>
        <v>Outstanding</v>
      </c>
      <c r="Q333" s="13" t="s">
        <v>25</v>
      </c>
    </row>
    <row r="334" spans="1:17" ht="60" customHeight="1" x14ac:dyDescent="0.35">
      <c r="A334" s="11" t="s">
        <v>2089</v>
      </c>
      <c r="B334" s="2" t="s">
        <v>2124</v>
      </c>
      <c r="C334" s="1" t="s">
        <v>2125</v>
      </c>
      <c r="D334" s="3" t="s">
        <v>20</v>
      </c>
      <c r="E334" s="3" t="s">
        <v>21</v>
      </c>
      <c r="F334" s="4" t="s">
        <v>22</v>
      </c>
      <c r="G334" s="4" t="s">
        <v>23</v>
      </c>
      <c r="H334" s="4" t="s">
        <v>24</v>
      </c>
      <c r="I334" s="4" t="s">
        <v>25</v>
      </c>
      <c r="J334" s="5" t="s">
        <v>25</v>
      </c>
      <c r="K334" s="5" t="s">
        <v>2126</v>
      </c>
      <c r="L334" s="5" t="s">
        <v>2127</v>
      </c>
      <c r="M334" s="5" t="s">
        <v>2128</v>
      </c>
      <c r="N334" s="5" t="s">
        <v>2129</v>
      </c>
      <c r="O334" s="5" t="s">
        <v>2130</v>
      </c>
      <c r="P334" s="4" t="str">
        <f t="shared" si="1"/>
        <v>Outstanding</v>
      </c>
      <c r="Q334" s="13" t="s">
        <v>25</v>
      </c>
    </row>
    <row r="335" spans="1:17" ht="60" customHeight="1" x14ac:dyDescent="0.35">
      <c r="A335" s="11" t="s">
        <v>2089</v>
      </c>
      <c r="B335" s="2" t="s">
        <v>2131</v>
      </c>
      <c r="C335" s="1" t="s">
        <v>2132</v>
      </c>
      <c r="D335" s="3" t="s">
        <v>20</v>
      </c>
      <c r="E335" s="3" t="s">
        <v>21</v>
      </c>
      <c r="F335" s="4" t="s">
        <v>22</v>
      </c>
      <c r="G335" s="4" t="s">
        <v>23</v>
      </c>
      <c r="H335" s="4" t="s">
        <v>24</v>
      </c>
      <c r="I335" s="4" t="s">
        <v>25</v>
      </c>
      <c r="J335" s="5" t="s">
        <v>25</v>
      </c>
      <c r="K335" s="5" t="s">
        <v>2133</v>
      </c>
      <c r="L335" s="5" t="s">
        <v>2134</v>
      </c>
      <c r="M335" s="5" t="s">
        <v>98</v>
      </c>
      <c r="N335" s="5" t="s">
        <v>2135</v>
      </c>
      <c r="O335" s="5" t="s">
        <v>2136</v>
      </c>
      <c r="P335" s="4" t="str">
        <f t="shared" si="1"/>
        <v>Outstanding</v>
      </c>
      <c r="Q335" s="13" t="s">
        <v>25</v>
      </c>
    </row>
    <row r="336" spans="1:17" ht="60" customHeight="1" x14ac:dyDescent="0.35">
      <c r="A336" s="11" t="s">
        <v>2137</v>
      </c>
      <c r="B336" s="2" t="s">
        <v>2138</v>
      </c>
      <c r="C336" s="1" t="s">
        <v>2139</v>
      </c>
      <c r="D336" s="3" t="s">
        <v>20</v>
      </c>
      <c r="E336" s="3" t="s">
        <v>21</v>
      </c>
      <c r="F336" s="4" t="s">
        <v>22</v>
      </c>
      <c r="G336" s="4" t="s">
        <v>23</v>
      </c>
      <c r="H336" s="4" t="s">
        <v>24</v>
      </c>
      <c r="I336" s="4" t="s">
        <v>25</v>
      </c>
      <c r="J336" s="5" t="s">
        <v>25</v>
      </c>
      <c r="K336" s="5" t="s">
        <v>2140</v>
      </c>
      <c r="L336" s="5" t="s">
        <v>2141</v>
      </c>
      <c r="M336" s="5" t="s">
        <v>98</v>
      </c>
      <c r="N336" s="5" t="s">
        <v>2142</v>
      </c>
      <c r="O336" s="5" t="s">
        <v>2143</v>
      </c>
      <c r="P336" s="4" t="str">
        <f t="shared" si="1"/>
        <v>Outstanding</v>
      </c>
      <c r="Q336" s="13" t="s">
        <v>25</v>
      </c>
    </row>
    <row r="337" spans="1:17" ht="60" hidden="1" customHeight="1" x14ac:dyDescent="0.35">
      <c r="A337" s="11" t="s">
        <v>2144</v>
      </c>
      <c r="B337" s="2" t="s">
        <v>2145</v>
      </c>
      <c r="C337" s="1" t="s">
        <v>2146</v>
      </c>
      <c r="D337" s="3" t="s">
        <v>20</v>
      </c>
      <c r="E337" s="3" t="s">
        <v>230</v>
      </c>
      <c r="F337" s="4" t="s">
        <v>22</v>
      </c>
      <c r="G337" s="4" t="s">
        <v>23</v>
      </c>
      <c r="H337" s="4" t="s">
        <v>24</v>
      </c>
      <c r="I337" s="4" t="s">
        <v>25</v>
      </c>
      <c r="J337" s="5" t="s">
        <v>25</v>
      </c>
      <c r="K337" s="5" t="s">
        <v>2147</v>
      </c>
      <c r="L337" s="5" t="s">
        <v>2148</v>
      </c>
      <c r="M337" s="5" t="s">
        <v>2149</v>
      </c>
      <c r="N337" s="5" t="s">
        <v>2150</v>
      </c>
      <c r="O337" s="5" t="s">
        <v>2151</v>
      </c>
      <c r="P337" s="4" t="str">
        <f t="shared" si="1"/>
        <v>Outstanding</v>
      </c>
      <c r="Q337" s="13" t="s">
        <v>25</v>
      </c>
    </row>
    <row r="338" spans="1:17" ht="60" hidden="1" customHeight="1" x14ac:dyDescent="0.35">
      <c r="A338" s="11" t="s">
        <v>2144</v>
      </c>
      <c r="B338" s="2" t="s">
        <v>2152</v>
      </c>
      <c r="C338" s="1" t="s">
        <v>2153</v>
      </c>
      <c r="D338" s="3" t="s">
        <v>20</v>
      </c>
      <c r="E338" s="3" t="s">
        <v>230</v>
      </c>
      <c r="F338" s="4" t="s">
        <v>22</v>
      </c>
      <c r="G338" s="4" t="s">
        <v>23</v>
      </c>
      <c r="H338" s="4" t="s">
        <v>24</v>
      </c>
      <c r="I338" s="4" t="s">
        <v>25</v>
      </c>
      <c r="J338" s="5" t="s">
        <v>25</v>
      </c>
      <c r="K338" s="5" t="s">
        <v>2154</v>
      </c>
      <c r="L338" s="5" t="s">
        <v>2155</v>
      </c>
      <c r="M338" s="5" t="s">
        <v>2156</v>
      </c>
      <c r="N338" s="5" t="s">
        <v>2157</v>
      </c>
      <c r="O338" s="5" t="s">
        <v>2158</v>
      </c>
      <c r="P338" s="4" t="str">
        <f t="shared" si="1"/>
        <v>Outstanding</v>
      </c>
      <c r="Q338" s="13" t="s">
        <v>25</v>
      </c>
    </row>
    <row r="339" spans="1:17" ht="60" customHeight="1" x14ac:dyDescent="0.35">
      <c r="A339" s="11" t="s">
        <v>2159</v>
      </c>
      <c r="B339" s="2" t="s">
        <v>2160</v>
      </c>
      <c r="C339" s="1" t="s">
        <v>2161</v>
      </c>
      <c r="D339" s="3" t="s">
        <v>20</v>
      </c>
      <c r="E339" s="3" t="s">
        <v>21</v>
      </c>
      <c r="F339" s="4" t="s">
        <v>22</v>
      </c>
      <c r="G339" s="4" t="s">
        <v>23</v>
      </c>
      <c r="H339" s="4" t="s">
        <v>24</v>
      </c>
      <c r="I339" s="4" t="s">
        <v>25</v>
      </c>
      <c r="J339" s="5" t="s">
        <v>25</v>
      </c>
      <c r="K339" s="5" t="s">
        <v>2162</v>
      </c>
      <c r="L339" s="5" t="s">
        <v>2163</v>
      </c>
      <c r="M339" s="5" t="s">
        <v>2164</v>
      </c>
      <c r="N339" s="5" t="s">
        <v>2165</v>
      </c>
      <c r="O339" s="5" t="s">
        <v>2166</v>
      </c>
      <c r="P339" s="4" t="str">
        <f t="shared" si="1"/>
        <v>Outstanding</v>
      </c>
      <c r="Q339" s="13" t="s">
        <v>25</v>
      </c>
    </row>
    <row r="340" spans="1:17" ht="60" customHeight="1" x14ac:dyDescent="0.35">
      <c r="A340" s="11" t="s">
        <v>2159</v>
      </c>
      <c r="B340" s="2" t="s">
        <v>2167</v>
      </c>
      <c r="C340" s="1" t="s">
        <v>2168</v>
      </c>
      <c r="D340" s="3" t="s">
        <v>20</v>
      </c>
      <c r="E340" s="3" t="s">
        <v>21</v>
      </c>
      <c r="F340" s="4" t="s">
        <v>22</v>
      </c>
      <c r="G340" s="4" t="s">
        <v>23</v>
      </c>
      <c r="H340" s="4" t="s">
        <v>24</v>
      </c>
      <c r="I340" s="4" t="s">
        <v>25</v>
      </c>
      <c r="J340" s="5" t="s">
        <v>25</v>
      </c>
      <c r="K340" s="5" t="s">
        <v>2169</v>
      </c>
      <c r="L340" s="5" t="s">
        <v>2163</v>
      </c>
      <c r="M340" s="5" t="s">
        <v>2170</v>
      </c>
      <c r="N340" s="5" t="s">
        <v>2171</v>
      </c>
      <c r="O340" s="5" t="s">
        <v>2172</v>
      </c>
      <c r="P340" s="4" t="str">
        <f t="shared" si="1"/>
        <v>Outstanding</v>
      </c>
      <c r="Q340" s="13" t="s">
        <v>25</v>
      </c>
    </row>
    <row r="341" spans="1:17" ht="60" customHeight="1" x14ac:dyDescent="0.35">
      <c r="A341" s="11" t="s">
        <v>2159</v>
      </c>
      <c r="B341" s="2" t="s">
        <v>2173</v>
      </c>
      <c r="C341" s="1" t="s">
        <v>2174</v>
      </c>
      <c r="D341" s="3" t="s">
        <v>20</v>
      </c>
      <c r="E341" s="3" t="s">
        <v>21</v>
      </c>
      <c r="F341" s="4" t="s">
        <v>22</v>
      </c>
      <c r="G341" s="4" t="s">
        <v>23</v>
      </c>
      <c r="H341" s="4" t="s">
        <v>24</v>
      </c>
      <c r="I341" s="4" t="s">
        <v>25</v>
      </c>
      <c r="J341" s="5" t="s">
        <v>25</v>
      </c>
      <c r="K341" s="5" t="s">
        <v>2175</v>
      </c>
      <c r="L341" s="5" t="s">
        <v>2176</v>
      </c>
      <c r="M341" s="5" t="s">
        <v>2177</v>
      </c>
      <c r="N341" s="5" t="s">
        <v>2178</v>
      </c>
      <c r="O341" s="5" t="s">
        <v>2179</v>
      </c>
      <c r="P341" s="4" t="str">
        <f t="shared" si="1"/>
        <v>Outstanding</v>
      </c>
      <c r="Q341" s="13" t="s">
        <v>25</v>
      </c>
    </row>
    <row r="342" spans="1:17" ht="60" customHeight="1" x14ac:dyDescent="0.35">
      <c r="A342" s="11" t="s">
        <v>2159</v>
      </c>
      <c r="B342" s="2" t="s">
        <v>2180</v>
      </c>
      <c r="C342" s="1" t="s">
        <v>2181</v>
      </c>
      <c r="D342" s="3" t="s">
        <v>20</v>
      </c>
      <c r="E342" s="3" t="s">
        <v>21</v>
      </c>
      <c r="F342" s="4" t="s">
        <v>22</v>
      </c>
      <c r="G342" s="4" t="s">
        <v>23</v>
      </c>
      <c r="H342" s="4" t="s">
        <v>24</v>
      </c>
      <c r="I342" s="4" t="s">
        <v>25</v>
      </c>
      <c r="J342" s="5" t="s">
        <v>25</v>
      </c>
      <c r="K342" s="5" t="s">
        <v>2182</v>
      </c>
      <c r="L342" s="5" t="s">
        <v>2176</v>
      </c>
      <c r="M342" s="5" t="s">
        <v>2183</v>
      </c>
      <c r="N342" s="5" t="s">
        <v>2184</v>
      </c>
      <c r="O342" s="5" t="s">
        <v>2179</v>
      </c>
      <c r="P342" s="4" t="str">
        <f t="shared" si="1"/>
        <v>Outstanding</v>
      </c>
      <c r="Q342" s="13" t="s">
        <v>25</v>
      </c>
    </row>
    <row r="343" spans="1:17" ht="60" customHeight="1" x14ac:dyDescent="0.35">
      <c r="A343" s="11" t="s">
        <v>2159</v>
      </c>
      <c r="B343" s="2" t="s">
        <v>2185</v>
      </c>
      <c r="C343" s="1" t="s">
        <v>2186</v>
      </c>
      <c r="D343" s="3" t="s">
        <v>20</v>
      </c>
      <c r="E343" s="3" t="s">
        <v>21</v>
      </c>
      <c r="F343" s="4" t="s">
        <v>22</v>
      </c>
      <c r="G343" s="4" t="s">
        <v>23</v>
      </c>
      <c r="H343" s="4" t="s">
        <v>24</v>
      </c>
      <c r="I343" s="4" t="s">
        <v>25</v>
      </c>
      <c r="J343" s="5" t="s">
        <v>25</v>
      </c>
      <c r="K343" s="5" t="s">
        <v>2187</v>
      </c>
      <c r="L343" s="5" t="s">
        <v>2188</v>
      </c>
      <c r="M343" s="5" t="s">
        <v>98</v>
      </c>
      <c r="N343" s="5" t="s">
        <v>2189</v>
      </c>
      <c r="O343" s="5" t="s">
        <v>2190</v>
      </c>
      <c r="P343" s="4" t="str">
        <f t="shared" si="1"/>
        <v>Outstanding</v>
      </c>
      <c r="Q343" s="13" t="s">
        <v>25</v>
      </c>
    </row>
    <row r="344" spans="1:17" ht="60" customHeight="1" x14ac:dyDescent="0.35">
      <c r="A344" s="11" t="s">
        <v>2159</v>
      </c>
      <c r="B344" s="2" t="s">
        <v>2191</v>
      </c>
      <c r="C344" s="1" t="s">
        <v>2192</v>
      </c>
      <c r="D344" s="3" t="s">
        <v>20</v>
      </c>
      <c r="E344" s="3" t="s">
        <v>21</v>
      </c>
      <c r="F344" s="4" t="s">
        <v>22</v>
      </c>
      <c r="G344" s="4" t="s">
        <v>23</v>
      </c>
      <c r="H344" s="4" t="s">
        <v>24</v>
      </c>
      <c r="I344" s="4" t="s">
        <v>25</v>
      </c>
      <c r="J344" s="5" t="s">
        <v>25</v>
      </c>
      <c r="K344" s="5" t="s">
        <v>2193</v>
      </c>
      <c r="L344" s="5" t="s">
        <v>2188</v>
      </c>
      <c r="M344" s="5" t="s">
        <v>98</v>
      </c>
      <c r="N344" s="5" t="s">
        <v>2194</v>
      </c>
      <c r="O344" s="5" t="s">
        <v>2195</v>
      </c>
      <c r="P344" s="4" t="str">
        <f t="shared" si="1"/>
        <v>Outstanding</v>
      </c>
      <c r="Q344" s="13" t="s">
        <v>25</v>
      </c>
    </row>
    <row r="345" spans="1:17" ht="60" customHeight="1" x14ac:dyDescent="0.35">
      <c r="A345" s="11" t="s">
        <v>2196</v>
      </c>
      <c r="B345" s="2" t="s">
        <v>2197</v>
      </c>
      <c r="C345" s="1" t="s">
        <v>2198</v>
      </c>
      <c r="D345" s="3" t="s">
        <v>20</v>
      </c>
      <c r="E345" s="3" t="s">
        <v>21</v>
      </c>
      <c r="F345" s="4" t="s">
        <v>22</v>
      </c>
      <c r="G345" s="4" t="s">
        <v>23</v>
      </c>
      <c r="H345" s="4" t="s">
        <v>24</v>
      </c>
      <c r="I345" s="4" t="s">
        <v>25</v>
      </c>
      <c r="J345" s="5" t="s">
        <v>25</v>
      </c>
      <c r="K345" s="5" t="s">
        <v>2199</v>
      </c>
      <c r="L345" s="5" t="s">
        <v>2200</v>
      </c>
      <c r="M345" s="5" t="s">
        <v>98</v>
      </c>
      <c r="N345" s="5" t="s">
        <v>2201</v>
      </c>
      <c r="O345" s="5" t="s">
        <v>2202</v>
      </c>
      <c r="P345" s="4" t="str">
        <f t="shared" si="1"/>
        <v>Outstanding</v>
      </c>
      <c r="Q345" s="13" t="s">
        <v>25</v>
      </c>
    </row>
    <row r="346" spans="1:17" ht="60" customHeight="1" x14ac:dyDescent="0.35">
      <c r="A346" s="11" t="s">
        <v>2196</v>
      </c>
      <c r="B346" s="2" t="s">
        <v>2203</v>
      </c>
      <c r="C346" s="1" t="s">
        <v>2204</v>
      </c>
      <c r="D346" s="3" t="s">
        <v>20</v>
      </c>
      <c r="E346" s="3" t="s">
        <v>21</v>
      </c>
      <c r="F346" s="4" t="s">
        <v>22</v>
      </c>
      <c r="G346" s="4" t="s">
        <v>23</v>
      </c>
      <c r="H346" s="4" t="s">
        <v>24</v>
      </c>
      <c r="I346" s="4" t="s">
        <v>25</v>
      </c>
      <c r="J346" s="5" t="s">
        <v>25</v>
      </c>
      <c r="K346" s="5" t="s">
        <v>2205</v>
      </c>
      <c r="L346" s="5" t="s">
        <v>2206</v>
      </c>
      <c r="M346" s="5" t="s">
        <v>2207</v>
      </c>
      <c r="N346" s="5" t="s">
        <v>2208</v>
      </c>
      <c r="O346" s="5" t="s">
        <v>2209</v>
      </c>
      <c r="P346" s="4" t="str">
        <f t="shared" si="1"/>
        <v>Outstanding</v>
      </c>
      <c r="Q346" s="13" t="s">
        <v>25</v>
      </c>
    </row>
    <row r="347" spans="1:17" ht="60" customHeight="1" x14ac:dyDescent="0.35">
      <c r="A347" s="11" t="s">
        <v>2210</v>
      </c>
      <c r="B347" s="2" t="s">
        <v>2211</v>
      </c>
      <c r="C347" s="1" t="s">
        <v>2212</v>
      </c>
      <c r="D347" s="3" t="s">
        <v>20</v>
      </c>
      <c r="E347" s="3" t="s">
        <v>21</v>
      </c>
      <c r="F347" s="4" t="s">
        <v>22</v>
      </c>
      <c r="G347" s="4" t="s">
        <v>23</v>
      </c>
      <c r="H347" s="4" t="s">
        <v>24</v>
      </c>
      <c r="I347" s="4" t="s">
        <v>25</v>
      </c>
      <c r="J347" s="5" t="s">
        <v>25</v>
      </c>
      <c r="K347" s="5" t="s">
        <v>2213</v>
      </c>
      <c r="L347" s="5" t="s">
        <v>2214</v>
      </c>
      <c r="M347" s="5" t="s">
        <v>2215</v>
      </c>
      <c r="N347" s="5" t="s">
        <v>2216</v>
      </c>
      <c r="O347" s="5" t="s">
        <v>2217</v>
      </c>
      <c r="P347" s="4" t="str">
        <f t="shared" si="1"/>
        <v>Outstanding</v>
      </c>
      <c r="Q347" s="13" t="s">
        <v>25</v>
      </c>
    </row>
    <row r="348" spans="1:17" ht="60" customHeight="1" x14ac:dyDescent="0.35">
      <c r="A348" s="11" t="s">
        <v>2210</v>
      </c>
      <c r="B348" s="2" t="s">
        <v>2218</v>
      </c>
      <c r="C348" s="1" t="s">
        <v>2219</v>
      </c>
      <c r="D348" s="3" t="s">
        <v>20</v>
      </c>
      <c r="E348" s="3" t="s">
        <v>21</v>
      </c>
      <c r="F348" s="4" t="s">
        <v>22</v>
      </c>
      <c r="G348" s="4" t="s">
        <v>23</v>
      </c>
      <c r="H348" s="4" t="s">
        <v>24</v>
      </c>
      <c r="I348" s="4" t="s">
        <v>25</v>
      </c>
      <c r="J348" s="5" t="s">
        <v>25</v>
      </c>
      <c r="K348" s="5" t="s">
        <v>2220</v>
      </c>
      <c r="L348" s="5" t="s">
        <v>2221</v>
      </c>
      <c r="M348" s="5" t="s">
        <v>98</v>
      </c>
      <c r="N348" s="5" t="s">
        <v>2222</v>
      </c>
      <c r="O348" s="5" t="s">
        <v>2223</v>
      </c>
      <c r="P348" s="4" t="str">
        <f t="shared" si="1"/>
        <v>Outstanding</v>
      </c>
      <c r="Q348" s="13" t="s">
        <v>25</v>
      </c>
    </row>
    <row r="349" spans="1:17" ht="60" customHeight="1" x14ac:dyDescent="0.35">
      <c r="A349" s="11" t="s">
        <v>2224</v>
      </c>
      <c r="B349" s="2" t="s">
        <v>2225</v>
      </c>
      <c r="C349" s="1" t="s">
        <v>2226</v>
      </c>
      <c r="D349" s="3" t="s">
        <v>20</v>
      </c>
      <c r="E349" s="3" t="s">
        <v>21</v>
      </c>
      <c r="F349" s="4" t="s">
        <v>22</v>
      </c>
      <c r="G349" s="4" t="s">
        <v>23</v>
      </c>
      <c r="H349" s="4" t="s">
        <v>24</v>
      </c>
      <c r="I349" s="4" t="s">
        <v>25</v>
      </c>
      <c r="J349" s="5" t="s">
        <v>25</v>
      </c>
      <c r="K349" s="5" t="s">
        <v>2227</v>
      </c>
      <c r="L349" s="5" t="s">
        <v>2228</v>
      </c>
      <c r="M349" s="5" t="s">
        <v>98</v>
      </c>
      <c r="N349" s="5" t="s">
        <v>2229</v>
      </c>
      <c r="O349" s="5" t="s">
        <v>2230</v>
      </c>
      <c r="P349" s="4" t="str">
        <f t="shared" si="1"/>
        <v>Outstanding</v>
      </c>
      <c r="Q349" s="13" t="s">
        <v>25</v>
      </c>
    </row>
    <row r="350" spans="1:17" ht="60" hidden="1" customHeight="1" x14ac:dyDescent="0.35">
      <c r="A350" s="11" t="s">
        <v>2231</v>
      </c>
      <c r="B350" s="2" t="s">
        <v>2232</v>
      </c>
      <c r="C350" s="1" t="s">
        <v>2233</v>
      </c>
      <c r="D350" s="3" t="s">
        <v>20</v>
      </c>
      <c r="E350" s="3" t="s">
        <v>230</v>
      </c>
      <c r="F350" s="4" t="s">
        <v>22</v>
      </c>
      <c r="G350" s="4" t="s">
        <v>23</v>
      </c>
      <c r="H350" s="4" t="s">
        <v>24</v>
      </c>
      <c r="I350" s="4" t="s">
        <v>25</v>
      </c>
      <c r="J350" s="5" t="s">
        <v>25</v>
      </c>
      <c r="K350" s="5" t="s">
        <v>2234</v>
      </c>
      <c r="L350" s="5" t="s">
        <v>2235</v>
      </c>
      <c r="M350" s="5" t="s">
        <v>2236</v>
      </c>
      <c r="N350" s="5" t="s">
        <v>2237</v>
      </c>
      <c r="O350" s="5" t="s">
        <v>2238</v>
      </c>
      <c r="P350" s="4" t="str">
        <f t="shared" si="1"/>
        <v>Outstanding</v>
      </c>
      <c r="Q350" s="13" t="s">
        <v>25</v>
      </c>
    </row>
    <row r="351" spans="1:17" ht="60" hidden="1" customHeight="1" x14ac:dyDescent="0.35">
      <c r="A351" s="11" t="s">
        <v>2239</v>
      </c>
      <c r="B351" s="2" t="s">
        <v>2240</v>
      </c>
      <c r="C351" s="1" t="s">
        <v>2241</v>
      </c>
      <c r="D351" s="3" t="s">
        <v>20</v>
      </c>
      <c r="E351" s="3" t="s">
        <v>230</v>
      </c>
      <c r="F351" s="4" t="s">
        <v>22</v>
      </c>
      <c r="G351" s="4" t="s">
        <v>23</v>
      </c>
      <c r="H351" s="4" t="s">
        <v>24</v>
      </c>
      <c r="I351" s="4" t="s">
        <v>25</v>
      </c>
      <c r="J351" s="5" t="s">
        <v>25</v>
      </c>
      <c r="K351" s="5" t="s">
        <v>2242</v>
      </c>
      <c r="L351" s="5" t="s">
        <v>2243</v>
      </c>
      <c r="M351" s="5" t="s">
        <v>2244</v>
      </c>
      <c r="N351" s="5" t="s">
        <v>2245</v>
      </c>
      <c r="O351" s="5" t="s">
        <v>2246</v>
      </c>
      <c r="P351" s="4" t="str">
        <f t="shared" si="1"/>
        <v>Outstanding</v>
      </c>
      <c r="Q351" s="13" t="s">
        <v>25</v>
      </c>
    </row>
    <row r="352" spans="1:17" ht="60" hidden="1" customHeight="1" x14ac:dyDescent="0.35">
      <c r="A352" s="11" t="s">
        <v>2247</v>
      </c>
      <c r="B352" s="2" t="s">
        <v>2248</v>
      </c>
      <c r="C352" s="1" t="s">
        <v>2249</v>
      </c>
      <c r="D352" s="3" t="s">
        <v>20</v>
      </c>
      <c r="E352" s="3" t="s">
        <v>230</v>
      </c>
      <c r="F352" s="4" t="s">
        <v>22</v>
      </c>
      <c r="G352" s="4" t="s">
        <v>23</v>
      </c>
      <c r="H352" s="4" t="s">
        <v>24</v>
      </c>
      <c r="I352" s="4" t="s">
        <v>25</v>
      </c>
      <c r="J352" s="5" t="s">
        <v>25</v>
      </c>
      <c r="K352" s="5" t="s">
        <v>2250</v>
      </c>
      <c r="L352" s="5" t="s">
        <v>2251</v>
      </c>
      <c r="M352" s="5" t="s">
        <v>2252</v>
      </c>
      <c r="N352" s="5" t="s">
        <v>2253</v>
      </c>
      <c r="O352" s="5" t="s">
        <v>2254</v>
      </c>
      <c r="P352" s="4" t="str">
        <f t="shared" si="1"/>
        <v>Outstanding</v>
      </c>
      <c r="Q352" s="13" t="s">
        <v>25</v>
      </c>
    </row>
    <row r="353" spans="1:17" ht="60" customHeight="1" x14ac:dyDescent="0.35">
      <c r="A353" s="11" t="s">
        <v>2255</v>
      </c>
      <c r="B353" s="2" t="s">
        <v>2256</v>
      </c>
      <c r="C353" s="1" t="s">
        <v>2257</v>
      </c>
      <c r="D353" s="3" t="s">
        <v>20</v>
      </c>
      <c r="E353" s="3" t="s">
        <v>21</v>
      </c>
      <c r="F353" s="4" t="s">
        <v>22</v>
      </c>
      <c r="G353" s="4" t="s">
        <v>23</v>
      </c>
      <c r="H353" s="4" t="s">
        <v>24</v>
      </c>
      <c r="I353" s="4" t="s">
        <v>25</v>
      </c>
      <c r="J353" s="5" t="s">
        <v>25</v>
      </c>
      <c r="K353" s="5" t="s">
        <v>2258</v>
      </c>
      <c r="L353" s="5" t="s">
        <v>2259</v>
      </c>
      <c r="M353" s="5" t="s">
        <v>2260</v>
      </c>
      <c r="N353" s="5" t="s">
        <v>2261</v>
      </c>
      <c r="O353" s="5" t="s">
        <v>2262</v>
      </c>
      <c r="P353" s="4" t="str">
        <f t="shared" si="1"/>
        <v>Outstanding</v>
      </c>
      <c r="Q353" s="13" t="s">
        <v>25</v>
      </c>
    </row>
    <row r="354" spans="1:17" ht="60" customHeight="1" x14ac:dyDescent="0.35">
      <c r="A354" s="11" t="s">
        <v>2255</v>
      </c>
      <c r="B354" s="2" t="s">
        <v>2263</v>
      </c>
      <c r="C354" s="1" t="s">
        <v>2264</v>
      </c>
      <c r="D354" s="3" t="s">
        <v>20</v>
      </c>
      <c r="E354" s="3" t="s">
        <v>21</v>
      </c>
      <c r="F354" s="4" t="s">
        <v>22</v>
      </c>
      <c r="G354" s="4" t="s">
        <v>23</v>
      </c>
      <c r="H354" s="4" t="s">
        <v>24</v>
      </c>
      <c r="I354" s="4" t="s">
        <v>25</v>
      </c>
      <c r="J354" s="5" t="s">
        <v>25</v>
      </c>
      <c r="K354" s="5" t="s">
        <v>2265</v>
      </c>
      <c r="L354" s="5" t="s">
        <v>2266</v>
      </c>
      <c r="M354" s="5" t="s">
        <v>98</v>
      </c>
      <c r="N354" s="5" t="s">
        <v>2267</v>
      </c>
      <c r="O354" s="5" t="s">
        <v>2268</v>
      </c>
      <c r="P354" s="4" t="str">
        <f t="shared" si="1"/>
        <v>Outstanding</v>
      </c>
      <c r="Q354" s="13" t="s">
        <v>25</v>
      </c>
    </row>
    <row r="355" spans="1:17" ht="60" customHeight="1" x14ac:dyDescent="0.35">
      <c r="A355" s="11" t="s">
        <v>1231</v>
      </c>
      <c r="B355" s="2" t="s">
        <v>2269</v>
      </c>
      <c r="C355" s="1" t="s">
        <v>2270</v>
      </c>
      <c r="D355" s="3" t="s">
        <v>20</v>
      </c>
      <c r="E355" s="3" t="s">
        <v>21</v>
      </c>
      <c r="F355" s="4" t="s">
        <v>22</v>
      </c>
      <c r="G355" s="4" t="s">
        <v>23</v>
      </c>
      <c r="H355" s="4" t="s">
        <v>24</v>
      </c>
      <c r="I355" s="4" t="s">
        <v>25</v>
      </c>
      <c r="J355" s="5" t="s">
        <v>25</v>
      </c>
      <c r="K355" s="5" t="s">
        <v>2271</v>
      </c>
      <c r="L355" s="5" t="s">
        <v>2272</v>
      </c>
      <c r="M355" s="5" t="s">
        <v>2273</v>
      </c>
      <c r="N355" s="5" t="s">
        <v>2274</v>
      </c>
      <c r="O355" s="5" t="s">
        <v>2275</v>
      </c>
      <c r="P355" s="4" t="str">
        <f t="shared" si="1"/>
        <v>Outstanding</v>
      </c>
      <c r="Q355" s="13" t="s">
        <v>25</v>
      </c>
    </row>
    <row r="356" spans="1:17" ht="60" hidden="1" customHeight="1" x14ac:dyDescent="0.35">
      <c r="A356" s="11" t="s">
        <v>2276</v>
      </c>
      <c r="B356" s="2" t="s">
        <v>2277</v>
      </c>
      <c r="C356" s="1" t="s">
        <v>2278</v>
      </c>
      <c r="D356" s="3" t="s">
        <v>20</v>
      </c>
      <c r="E356" s="3" t="s">
        <v>230</v>
      </c>
      <c r="F356" s="4" t="s">
        <v>22</v>
      </c>
      <c r="G356" s="4" t="s">
        <v>23</v>
      </c>
      <c r="H356" s="4" t="s">
        <v>24</v>
      </c>
      <c r="I356" s="4" t="s">
        <v>25</v>
      </c>
      <c r="J356" s="5" t="s">
        <v>25</v>
      </c>
      <c r="K356" s="5" t="s">
        <v>2279</v>
      </c>
      <c r="L356" s="5" t="s">
        <v>2280</v>
      </c>
      <c r="M356" s="5" t="s">
        <v>2281</v>
      </c>
      <c r="N356" s="5" t="s">
        <v>2282</v>
      </c>
      <c r="O356" s="5" t="s">
        <v>2283</v>
      </c>
      <c r="P356" s="4" t="str">
        <f t="shared" si="1"/>
        <v>Outstanding</v>
      </c>
      <c r="Q356" s="13" t="s">
        <v>25</v>
      </c>
    </row>
    <row r="357" spans="1:17" ht="60" hidden="1" customHeight="1" x14ac:dyDescent="0.35">
      <c r="A357" s="11" t="s">
        <v>2276</v>
      </c>
      <c r="B357" s="2" t="s">
        <v>2284</v>
      </c>
      <c r="C357" s="1" t="s">
        <v>2285</v>
      </c>
      <c r="D357" s="3" t="s">
        <v>20</v>
      </c>
      <c r="E357" s="3" t="s">
        <v>230</v>
      </c>
      <c r="F357" s="4" t="s">
        <v>22</v>
      </c>
      <c r="G357" s="4" t="s">
        <v>23</v>
      </c>
      <c r="H357" s="4" t="s">
        <v>24</v>
      </c>
      <c r="I357" s="4" t="s">
        <v>25</v>
      </c>
      <c r="J357" s="5" t="s">
        <v>25</v>
      </c>
      <c r="K357" s="5" t="s">
        <v>2286</v>
      </c>
      <c r="L357" s="5" t="s">
        <v>2287</v>
      </c>
      <c r="M357" s="5" t="s">
        <v>2288</v>
      </c>
      <c r="N357" s="5" t="s">
        <v>2289</v>
      </c>
      <c r="O357" s="5" t="s">
        <v>2290</v>
      </c>
      <c r="P357" s="4" t="str">
        <f t="shared" si="1"/>
        <v>Outstanding</v>
      </c>
      <c r="Q357" s="13" t="s">
        <v>25</v>
      </c>
    </row>
    <row r="358" spans="1:17" ht="60" hidden="1" customHeight="1" x14ac:dyDescent="0.35">
      <c r="A358" s="11" t="s">
        <v>2276</v>
      </c>
      <c r="B358" s="2" t="s">
        <v>2291</v>
      </c>
      <c r="C358" s="1" t="s">
        <v>2292</v>
      </c>
      <c r="D358" s="3" t="s">
        <v>20</v>
      </c>
      <c r="E358" s="3" t="s">
        <v>230</v>
      </c>
      <c r="F358" s="4" t="s">
        <v>22</v>
      </c>
      <c r="G358" s="4" t="s">
        <v>23</v>
      </c>
      <c r="H358" s="4" t="s">
        <v>24</v>
      </c>
      <c r="I358" s="4" t="s">
        <v>25</v>
      </c>
      <c r="J358" s="5" t="s">
        <v>25</v>
      </c>
      <c r="K358" s="5" t="s">
        <v>2293</v>
      </c>
      <c r="L358" s="5" t="s">
        <v>2294</v>
      </c>
      <c r="M358" s="5" t="s">
        <v>2295</v>
      </c>
      <c r="N358" s="5" t="s">
        <v>2296</v>
      </c>
      <c r="O358" s="5" t="s">
        <v>2297</v>
      </c>
      <c r="P358" s="4" t="str">
        <f t="shared" si="1"/>
        <v>Outstanding</v>
      </c>
      <c r="Q358" s="13" t="s">
        <v>25</v>
      </c>
    </row>
    <row r="359" spans="1:17" ht="60" hidden="1" customHeight="1" x14ac:dyDescent="0.35">
      <c r="A359" s="11" t="s">
        <v>2298</v>
      </c>
      <c r="B359" s="2" t="s">
        <v>2299</v>
      </c>
      <c r="C359" s="1" t="s">
        <v>2300</v>
      </c>
      <c r="D359" s="3" t="s">
        <v>20</v>
      </c>
      <c r="E359" s="3" t="s">
        <v>230</v>
      </c>
      <c r="F359" s="4" t="s">
        <v>22</v>
      </c>
      <c r="G359" s="4" t="s">
        <v>23</v>
      </c>
      <c r="H359" s="4" t="s">
        <v>24</v>
      </c>
      <c r="I359" s="4" t="s">
        <v>25</v>
      </c>
      <c r="J359" s="5" t="s">
        <v>25</v>
      </c>
      <c r="K359" s="5" t="s">
        <v>2301</v>
      </c>
      <c r="L359" s="5" t="s">
        <v>2302</v>
      </c>
      <c r="M359" s="5" t="s">
        <v>98</v>
      </c>
      <c r="N359" s="5" t="s">
        <v>2303</v>
      </c>
      <c r="O359" s="5" t="s">
        <v>2304</v>
      </c>
      <c r="P359" s="4" t="str">
        <f t="shared" si="1"/>
        <v>Outstanding</v>
      </c>
      <c r="Q359" s="13" t="s">
        <v>25</v>
      </c>
    </row>
    <row r="360" spans="1:17" ht="60" customHeight="1" x14ac:dyDescent="0.35">
      <c r="A360" s="11" t="s">
        <v>2298</v>
      </c>
      <c r="B360" s="2" t="s">
        <v>2305</v>
      </c>
      <c r="C360" s="1" t="s">
        <v>2306</v>
      </c>
      <c r="D360" s="3" t="s">
        <v>20</v>
      </c>
      <c r="E360" s="3" t="s">
        <v>21</v>
      </c>
      <c r="F360" s="4" t="s">
        <v>22</v>
      </c>
      <c r="G360" s="4" t="s">
        <v>23</v>
      </c>
      <c r="H360" s="4" t="s">
        <v>24</v>
      </c>
      <c r="I360" s="4" t="s">
        <v>25</v>
      </c>
      <c r="J360" s="5" t="s">
        <v>25</v>
      </c>
      <c r="K360" s="5" t="s">
        <v>2307</v>
      </c>
      <c r="L360" s="5" t="s">
        <v>2308</v>
      </c>
      <c r="M360" s="5" t="s">
        <v>2309</v>
      </c>
      <c r="N360" s="5" t="s">
        <v>2310</v>
      </c>
      <c r="O360" s="5" t="s">
        <v>67</v>
      </c>
      <c r="P360" s="4" t="str">
        <f t="shared" si="1"/>
        <v>Outstanding</v>
      </c>
      <c r="Q360" s="13" t="s">
        <v>25</v>
      </c>
    </row>
    <row r="361" spans="1:17" ht="60" customHeight="1" x14ac:dyDescent="0.35">
      <c r="A361" s="11" t="s">
        <v>2298</v>
      </c>
      <c r="B361" s="2" t="s">
        <v>2311</v>
      </c>
      <c r="C361" s="1" t="s">
        <v>2312</v>
      </c>
      <c r="D361" s="3" t="s">
        <v>20</v>
      </c>
      <c r="E361" s="3" t="s">
        <v>21</v>
      </c>
      <c r="F361" s="4" t="s">
        <v>22</v>
      </c>
      <c r="G361" s="4" t="s">
        <v>23</v>
      </c>
      <c r="H361" s="4" t="s">
        <v>24</v>
      </c>
      <c r="I361" s="4" t="s">
        <v>25</v>
      </c>
      <c r="J361" s="5" t="s">
        <v>25</v>
      </c>
      <c r="K361" s="5" t="s">
        <v>2313</v>
      </c>
      <c r="L361" s="5" t="s">
        <v>2314</v>
      </c>
      <c r="M361" s="5" t="s">
        <v>2315</v>
      </c>
      <c r="N361" s="5" t="s">
        <v>2316</v>
      </c>
      <c r="O361" s="5" t="s">
        <v>2317</v>
      </c>
      <c r="P361" s="4" t="str">
        <f t="shared" si="1"/>
        <v>Outstanding</v>
      </c>
      <c r="Q361" s="13" t="s">
        <v>25</v>
      </c>
    </row>
    <row r="362" spans="1:17" ht="60" customHeight="1" x14ac:dyDescent="0.35">
      <c r="A362" s="11" t="s">
        <v>2318</v>
      </c>
      <c r="B362" s="2" t="s">
        <v>2319</v>
      </c>
      <c r="C362" s="1" t="s">
        <v>2320</v>
      </c>
      <c r="D362" s="3" t="s">
        <v>20</v>
      </c>
      <c r="E362" s="3" t="s">
        <v>21</v>
      </c>
      <c r="F362" s="4" t="s">
        <v>22</v>
      </c>
      <c r="G362" s="4" t="s">
        <v>23</v>
      </c>
      <c r="H362" s="4" t="s">
        <v>24</v>
      </c>
      <c r="I362" s="4" t="s">
        <v>25</v>
      </c>
      <c r="J362" s="5" t="s">
        <v>25</v>
      </c>
      <c r="K362" s="5" t="s">
        <v>2321</v>
      </c>
      <c r="L362" s="5" t="s">
        <v>2322</v>
      </c>
      <c r="M362" s="5" t="s">
        <v>2323</v>
      </c>
      <c r="N362" s="5" t="s">
        <v>2324</v>
      </c>
      <c r="O362" s="5" t="s">
        <v>2325</v>
      </c>
      <c r="P362" s="4" t="str">
        <f t="shared" si="1"/>
        <v>Outstanding</v>
      </c>
      <c r="Q362" s="13" t="s">
        <v>25</v>
      </c>
    </row>
    <row r="363" spans="1:17" ht="60" customHeight="1" x14ac:dyDescent="0.35">
      <c r="A363" s="11" t="s">
        <v>2326</v>
      </c>
      <c r="B363" s="2" t="s">
        <v>2327</v>
      </c>
      <c r="C363" s="1" t="s">
        <v>2328</v>
      </c>
      <c r="D363" s="3" t="s">
        <v>20</v>
      </c>
      <c r="E363" s="3" t="s">
        <v>21</v>
      </c>
      <c r="F363" s="4" t="s">
        <v>22</v>
      </c>
      <c r="G363" s="4" t="s">
        <v>23</v>
      </c>
      <c r="H363" s="4" t="s">
        <v>24</v>
      </c>
      <c r="I363" s="4" t="s">
        <v>25</v>
      </c>
      <c r="J363" s="5" t="s">
        <v>25</v>
      </c>
      <c r="K363" s="5" t="s">
        <v>2329</v>
      </c>
      <c r="L363" s="5" t="s">
        <v>2330</v>
      </c>
      <c r="M363" s="5" t="s">
        <v>2331</v>
      </c>
      <c r="N363" s="5" t="s">
        <v>2332</v>
      </c>
      <c r="O363" s="5" t="s">
        <v>2333</v>
      </c>
      <c r="P363" s="4" t="str">
        <f t="shared" si="1"/>
        <v>Outstanding</v>
      </c>
      <c r="Q363" s="13" t="s">
        <v>25</v>
      </c>
    </row>
    <row r="364" spans="1:17" ht="60" hidden="1" customHeight="1" x14ac:dyDescent="0.35">
      <c r="A364" s="11" t="s">
        <v>2326</v>
      </c>
      <c r="B364" s="2" t="s">
        <v>2334</v>
      </c>
      <c r="C364" s="1" t="s">
        <v>2335</v>
      </c>
      <c r="D364" s="3" t="s">
        <v>20</v>
      </c>
      <c r="E364" s="3" t="s">
        <v>230</v>
      </c>
      <c r="F364" s="4" t="s">
        <v>22</v>
      </c>
      <c r="G364" s="4" t="s">
        <v>23</v>
      </c>
      <c r="H364" s="4" t="s">
        <v>24</v>
      </c>
      <c r="I364" s="4" t="s">
        <v>25</v>
      </c>
      <c r="J364" s="5" t="s">
        <v>25</v>
      </c>
      <c r="K364" s="5" t="s">
        <v>2336</v>
      </c>
      <c r="L364" s="5" t="s">
        <v>2337</v>
      </c>
      <c r="M364" s="5" t="s">
        <v>2338</v>
      </c>
      <c r="N364" s="5" t="s">
        <v>2339</v>
      </c>
      <c r="O364" s="5" t="s">
        <v>2340</v>
      </c>
      <c r="P364" s="4" t="str">
        <f t="shared" si="1"/>
        <v>Outstanding</v>
      </c>
      <c r="Q364" s="13" t="s">
        <v>25</v>
      </c>
    </row>
    <row r="365" spans="1:17" ht="60" customHeight="1" x14ac:dyDescent="0.35">
      <c r="A365" s="11" t="s">
        <v>2341</v>
      </c>
      <c r="B365" s="2" t="s">
        <v>2342</v>
      </c>
      <c r="C365" s="1" t="s">
        <v>2343</v>
      </c>
      <c r="D365" s="3" t="s">
        <v>20</v>
      </c>
      <c r="E365" s="3" t="s">
        <v>21</v>
      </c>
      <c r="F365" s="4" t="s">
        <v>22</v>
      </c>
      <c r="G365" s="4" t="s">
        <v>23</v>
      </c>
      <c r="H365" s="4" t="s">
        <v>24</v>
      </c>
      <c r="I365" s="4" t="s">
        <v>25</v>
      </c>
      <c r="J365" s="5" t="s">
        <v>25</v>
      </c>
      <c r="K365" s="5" t="s">
        <v>2344</v>
      </c>
      <c r="L365" s="5" t="s">
        <v>2345</v>
      </c>
      <c r="M365" s="5" t="s">
        <v>2346</v>
      </c>
      <c r="N365" s="5" t="s">
        <v>2347</v>
      </c>
      <c r="O365" s="5" t="s">
        <v>2348</v>
      </c>
      <c r="P365" s="4" t="str">
        <f t="shared" si="1"/>
        <v>Outstanding</v>
      </c>
      <c r="Q365" s="13" t="s">
        <v>25</v>
      </c>
    </row>
    <row r="366" spans="1:17" ht="60" customHeight="1" x14ac:dyDescent="0.35">
      <c r="A366" s="11" t="s">
        <v>2341</v>
      </c>
      <c r="B366" s="2" t="s">
        <v>2349</v>
      </c>
      <c r="C366" s="1" t="s">
        <v>2350</v>
      </c>
      <c r="D366" s="3" t="s">
        <v>20</v>
      </c>
      <c r="E366" s="3" t="s">
        <v>21</v>
      </c>
      <c r="F366" s="4" t="s">
        <v>22</v>
      </c>
      <c r="G366" s="4" t="s">
        <v>23</v>
      </c>
      <c r="H366" s="4" t="s">
        <v>24</v>
      </c>
      <c r="I366" s="4" t="s">
        <v>25</v>
      </c>
      <c r="J366" s="5" t="s">
        <v>25</v>
      </c>
      <c r="K366" s="5" t="s">
        <v>2351</v>
      </c>
      <c r="L366" s="5" t="s">
        <v>2352</v>
      </c>
      <c r="M366" s="5" t="s">
        <v>2353</v>
      </c>
      <c r="N366" s="5" t="s">
        <v>2354</v>
      </c>
      <c r="O366" s="5" t="s">
        <v>2355</v>
      </c>
      <c r="P366" s="4" t="str">
        <f t="shared" si="1"/>
        <v>Outstanding</v>
      </c>
      <c r="Q366" s="13" t="s">
        <v>25</v>
      </c>
    </row>
    <row r="367" spans="1:17" ht="60" customHeight="1" x14ac:dyDescent="0.35">
      <c r="A367" s="11" t="s">
        <v>2341</v>
      </c>
      <c r="B367" s="2" t="s">
        <v>2356</v>
      </c>
      <c r="C367" s="1" t="s">
        <v>2357</v>
      </c>
      <c r="D367" s="3" t="s">
        <v>20</v>
      </c>
      <c r="E367" s="3" t="s">
        <v>21</v>
      </c>
      <c r="F367" s="4" t="s">
        <v>22</v>
      </c>
      <c r="G367" s="4" t="s">
        <v>23</v>
      </c>
      <c r="H367" s="4" t="s">
        <v>24</v>
      </c>
      <c r="I367" s="4" t="s">
        <v>25</v>
      </c>
      <c r="J367" s="5" t="s">
        <v>25</v>
      </c>
      <c r="K367" s="5" t="s">
        <v>2358</v>
      </c>
      <c r="L367" s="5" t="s">
        <v>2359</v>
      </c>
      <c r="M367" s="5" t="s">
        <v>2360</v>
      </c>
      <c r="N367" s="5" t="s">
        <v>2361</v>
      </c>
      <c r="O367" s="5" t="s">
        <v>2362</v>
      </c>
      <c r="P367" s="4" t="str">
        <f t="shared" si="1"/>
        <v>Outstanding</v>
      </c>
      <c r="Q367" s="13" t="s">
        <v>25</v>
      </c>
    </row>
    <row r="368" spans="1:17" ht="60" customHeight="1" x14ac:dyDescent="0.35">
      <c r="A368" s="11" t="s">
        <v>2363</v>
      </c>
      <c r="B368" s="2" t="s">
        <v>2364</v>
      </c>
      <c r="C368" s="1" t="s">
        <v>2365</v>
      </c>
      <c r="D368" s="3" t="s">
        <v>20</v>
      </c>
      <c r="E368" s="3" t="s">
        <v>21</v>
      </c>
      <c r="F368" s="4" t="s">
        <v>22</v>
      </c>
      <c r="G368" s="4" t="s">
        <v>23</v>
      </c>
      <c r="H368" s="4" t="s">
        <v>24</v>
      </c>
      <c r="I368" s="4" t="s">
        <v>25</v>
      </c>
      <c r="J368" s="5" t="s">
        <v>25</v>
      </c>
      <c r="K368" s="5" t="s">
        <v>2366</v>
      </c>
      <c r="L368" s="5" t="s">
        <v>2367</v>
      </c>
      <c r="M368" s="5" t="s">
        <v>2368</v>
      </c>
      <c r="N368" s="5" t="s">
        <v>2369</v>
      </c>
      <c r="O368" s="5" t="s">
        <v>2370</v>
      </c>
      <c r="P368" s="4" t="str">
        <f t="shared" si="1"/>
        <v>Outstanding</v>
      </c>
      <c r="Q368" s="13" t="s">
        <v>25</v>
      </c>
    </row>
    <row r="369" spans="1:17" ht="60" customHeight="1" x14ac:dyDescent="0.35">
      <c r="A369" s="11" t="s">
        <v>2371</v>
      </c>
      <c r="B369" s="2" t="s">
        <v>2372</v>
      </c>
      <c r="C369" s="1" t="s">
        <v>2373</v>
      </c>
      <c r="D369" s="3" t="s">
        <v>20</v>
      </c>
      <c r="E369" s="3" t="s">
        <v>21</v>
      </c>
      <c r="F369" s="4" t="s">
        <v>22</v>
      </c>
      <c r="G369" s="4" t="s">
        <v>23</v>
      </c>
      <c r="H369" s="4" t="s">
        <v>24</v>
      </c>
      <c r="I369" s="4" t="s">
        <v>25</v>
      </c>
      <c r="J369" s="5" t="s">
        <v>25</v>
      </c>
      <c r="K369" s="5" t="s">
        <v>2374</v>
      </c>
      <c r="L369" s="5" t="s">
        <v>2375</v>
      </c>
      <c r="M369" s="5" t="s">
        <v>2376</v>
      </c>
      <c r="N369" s="5" t="s">
        <v>2377</v>
      </c>
      <c r="O369" s="5" t="s">
        <v>2378</v>
      </c>
      <c r="P369" s="4" t="str">
        <f t="shared" si="1"/>
        <v>Outstanding</v>
      </c>
      <c r="Q369" s="13" t="s">
        <v>25</v>
      </c>
    </row>
    <row r="370" spans="1:17" ht="60" customHeight="1" x14ac:dyDescent="0.35">
      <c r="A370" s="11" t="s">
        <v>2371</v>
      </c>
      <c r="B370" s="2" t="s">
        <v>2379</v>
      </c>
      <c r="C370" s="1" t="s">
        <v>2380</v>
      </c>
      <c r="D370" s="3" t="s">
        <v>20</v>
      </c>
      <c r="E370" s="3" t="s">
        <v>21</v>
      </c>
      <c r="F370" s="4" t="s">
        <v>22</v>
      </c>
      <c r="G370" s="4" t="s">
        <v>23</v>
      </c>
      <c r="H370" s="4" t="s">
        <v>24</v>
      </c>
      <c r="I370" s="4" t="s">
        <v>25</v>
      </c>
      <c r="J370" s="5" t="s">
        <v>25</v>
      </c>
      <c r="K370" s="5" t="s">
        <v>2381</v>
      </c>
      <c r="L370" s="5" t="s">
        <v>2382</v>
      </c>
      <c r="M370" s="5" t="s">
        <v>2383</v>
      </c>
      <c r="N370" s="5" t="s">
        <v>2384</v>
      </c>
      <c r="O370" s="5" t="s">
        <v>2385</v>
      </c>
      <c r="P370" s="4" t="str">
        <f t="shared" si="1"/>
        <v>Outstanding</v>
      </c>
      <c r="Q370" s="13" t="s">
        <v>25</v>
      </c>
    </row>
    <row r="371" spans="1:17" ht="60" customHeight="1" x14ac:dyDescent="0.35">
      <c r="A371" s="11" t="s">
        <v>2371</v>
      </c>
      <c r="B371" s="2" t="s">
        <v>2386</v>
      </c>
      <c r="C371" s="1" t="s">
        <v>2387</v>
      </c>
      <c r="D371" s="3" t="s">
        <v>20</v>
      </c>
      <c r="E371" s="3" t="s">
        <v>21</v>
      </c>
      <c r="F371" s="4" t="s">
        <v>22</v>
      </c>
      <c r="G371" s="4" t="s">
        <v>23</v>
      </c>
      <c r="H371" s="4" t="s">
        <v>24</v>
      </c>
      <c r="I371" s="4" t="s">
        <v>25</v>
      </c>
      <c r="J371" s="5" t="s">
        <v>25</v>
      </c>
      <c r="K371" s="5" t="s">
        <v>2388</v>
      </c>
      <c r="L371" s="5" t="s">
        <v>2389</v>
      </c>
      <c r="M371" s="5" t="s">
        <v>98</v>
      </c>
      <c r="N371" s="5" t="s">
        <v>2390</v>
      </c>
      <c r="O371" s="5" t="s">
        <v>2391</v>
      </c>
      <c r="P371" s="4" t="str">
        <f t="shared" si="1"/>
        <v>Outstanding</v>
      </c>
      <c r="Q371" s="13" t="s">
        <v>25</v>
      </c>
    </row>
    <row r="372" spans="1:17" ht="60" customHeight="1" x14ac:dyDescent="0.35">
      <c r="A372" s="11" t="s">
        <v>2371</v>
      </c>
      <c r="B372" s="2" t="s">
        <v>2392</v>
      </c>
      <c r="C372" s="1" t="s">
        <v>2393</v>
      </c>
      <c r="D372" s="3" t="s">
        <v>20</v>
      </c>
      <c r="E372" s="3" t="s">
        <v>21</v>
      </c>
      <c r="F372" s="4" t="s">
        <v>22</v>
      </c>
      <c r="G372" s="4" t="s">
        <v>23</v>
      </c>
      <c r="H372" s="4" t="s">
        <v>24</v>
      </c>
      <c r="I372" s="4" t="s">
        <v>25</v>
      </c>
      <c r="J372" s="5" t="s">
        <v>25</v>
      </c>
      <c r="K372" s="5" t="s">
        <v>2394</v>
      </c>
      <c r="L372" s="5" t="s">
        <v>2395</v>
      </c>
      <c r="M372" s="5" t="s">
        <v>2396</v>
      </c>
      <c r="N372" s="5" t="s">
        <v>2397</v>
      </c>
      <c r="O372" s="5" t="s">
        <v>2398</v>
      </c>
      <c r="P372" s="4" t="str">
        <f t="shared" si="1"/>
        <v>Outstanding</v>
      </c>
      <c r="Q372" s="13" t="s">
        <v>25</v>
      </c>
    </row>
    <row r="373" spans="1:17" ht="60" customHeight="1" x14ac:dyDescent="0.35">
      <c r="A373" s="11" t="s">
        <v>2371</v>
      </c>
      <c r="B373" s="2" t="s">
        <v>2399</v>
      </c>
      <c r="C373" s="1" t="s">
        <v>2400</v>
      </c>
      <c r="D373" s="3" t="s">
        <v>20</v>
      </c>
      <c r="E373" s="3" t="s">
        <v>21</v>
      </c>
      <c r="F373" s="4" t="s">
        <v>22</v>
      </c>
      <c r="G373" s="4" t="s">
        <v>23</v>
      </c>
      <c r="H373" s="4" t="s">
        <v>24</v>
      </c>
      <c r="I373" s="4" t="s">
        <v>25</v>
      </c>
      <c r="J373" s="5" t="s">
        <v>25</v>
      </c>
      <c r="K373" s="5" t="s">
        <v>2401</v>
      </c>
      <c r="L373" s="5" t="s">
        <v>2402</v>
      </c>
      <c r="M373" s="5" t="s">
        <v>2403</v>
      </c>
      <c r="N373" s="5" t="s">
        <v>2404</v>
      </c>
      <c r="O373" s="5" t="s">
        <v>2398</v>
      </c>
      <c r="P373" s="4" t="str">
        <f t="shared" si="1"/>
        <v>Outstanding</v>
      </c>
      <c r="Q373" s="13" t="s">
        <v>25</v>
      </c>
    </row>
    <row r="374" spans="1:17" ht="60" customHeight="1" x14ac:dyDescent="0.35">
      <c r="A374" s="11" t="s">
        <v>2371</v>
      </c>
      <c r="B374" s="2" t="s">
        <v>2405</v>
      </c>
      <c r="C374" s="1" t="s">
        <v>2406</v>
      </c>
      <c r="D374" s="3" t="s">
        <v>20</v>
      </c>
      <c r="E374" s="3" t="s">
        <v>21</v>
      </c>
      <c r="F374" s="4" t="s">
        <v>22</v>
      </c>
      <c r="G374" s="4" t="s">
        <v>23</v>
      </c>
      <c r="H374" s="4" t="s">
        <v>24</v>
      </c>
      <c r="I374" s="4" t="s">
        <v>25</v>
      </c>
      <c r="J374" s="5" t="s">
        <v>25</v>
      </c>
      <c r="K374" s="5" t="s">
        <v>2407</v>
      </c>
      <c r="L374" s="5" t="s">
        <v>2408</v>
      </c>
      <c r="M374" s="5" t="s">
        <v>2409</v>
      </c>
      <c r="N374" s="5" t="s">
        <v>2410</v>
      </c>
      <c r="O374" s="5" t="s">
        <v>2411</v>
      </c>
      <c r="P374" s="4" t="str">
        <f t="shared" si="1"/>
        <v>Outstanding</v>
      </c>
      <c r="Q374" s="13" t="s">
        <v>25</v>
      </c>
    </row>
    <row r="375" spans="1:17" ht="60" customHeight="1" x14ac:dyDescent="0.35">
      <c r="A375" s="11" t="s">
        <v>2371</v>
      </c>
      <c r="B375" s="2" t="s">
        <v>2412</v>
      </c>
      <c r="C375" s="1" t="s">
        <v>2413</v>
      </c>
      <c r="D375" s="3" t="s">
        <v>20</v>
      </c>
      <c r="E375" s="3" t="s">
        <v>21</v>
      </c>
      <c r="F375" s="4" t="s">
        <v>22</v>
      </c>
      <c r="G375" s="4" t="s">
        <v>23</v>
      </c>
      <c r="H375" s="4" t="s">
        <v>24</v>
      </c>
      <c r="I375" s="4" t="s">
        <v>25</v>
      </c>
      <c r="J375" s="5" t="s">
        <v>25</v>
      </c>
      <c r="K375" s="5" t="s">
        <v>2414</v>
      </c>
      <c r="L375" s="5" t="s">
        <v>2415</v>
      </c>
      <c r="M375" s="5" t="s">
        <v>98</v>
      </c>
      <c r="N375" s="5" t="s">
        <v>2416</v>
      </c>
      <c r="O375" s="5" t="s">
        <v>2417</v>
      </c>
      <c r="P375" s="4" t="str">
        <f t="shared" si="1"/>
        <v>Outstanding</v>
      </c>
      <c r="Q375" s="13" t="s">
        <v>25</v>
      </c>
    </row>
    <row r="376" spans="1:17" ht="60" customHeight="1" x14ac:dyDescent="0.35">
      <c r="A376" s="11" t="s">
        <v>2371</v>
      </c>
      <c r="B376" s="2" t="s">
        <v>2418</v>
      </c>
      <c r="C376" s="1" t="s">
        <v>2419</v>
      </c>
      <c r="D376" s="3" t="s">
        <v>20</v>
      </c>
      <c r="E376" s="3" t="s">
        <v>21</v>
      </c>
      <c r="F376" s="4" t="s">
        <v>22</v>
      </c>
      <c r="G376" s="4" t="s">
        <v>23</v>
      </c>
      <c r="H376" s="4" t="s">
        <v>24</v>
      </c>
      <c r="I376" s="4" t="s">
        <v>25</v>
      </c>
      <c r="J376" s="5" t="s">
        <v>25</v>
      </c>
      <c r="K376" s="5" t="s">
        <v>2420</v>
      </c>
      <c r="L376" s="5" t="s">
        <v>2421</v>
      </c>
      <c r="M376" s="5" t="s">
        <v>2422</v>
      </c>
      <c r="N376" s="5" t="s">
        <v>2423</v>
      </c>
      <c r="O376" s="5" t="s">
        <v>2417</v>
      </c>
      <c r="P376" s="4" t="str">
        <f t="shared" si="1"/>
        <v>Outstanding</v>
      </c>
      <c r="Q376" s="13" t="s">
        <v>25</v>
      </c>
    </row>
    <row r="377" spans="1:17" ht="60" customHeight="1" x14ac:dyDescent="0.35">
      <c r="A377" s="11" t="s">
        <v>2371</v>
      </c>
      <c r="B377" s="2" t="s">
        <v>2424</v>
      </c>
      <c r="C377" s="1" t="s">
        <v>2425</v>
      </c>
      <c r="D377" s="3" t="s">
        <v>20</v>
      </c>
      <c r="E377" s="3" t="s">
        <v>21</v>
      </c>
      <c r="F377" s="4" t="s">
        <v>22</v>
      </c>
      <c r="G377" s="4" t="s">
        <v>23</v>
      </c>
      <c r="H377" s="4" t="s">
        <v>24</v>
      </c>
      <c r="I377" s="4" t="s">
        <v>25</v>
      </c>
      <c r="J377" s="5" t="s">
        <v>25</v>
      </c>
      <c r="K377" s="5" t="s">
        <v>2426</v>
      </c>
      <c r="L377" s="5" t="s">
        <v>2427</v>
      </c>
      <c r="M377" s="5" t="s">
        <v>98</v>
      </c>
      <c r="N377" s="5" t="s">
        <v>2428</v>
      </c>
      <c r="O377" s="5" t="s">
        <v>2429</v>
      </c>
      <c r="P377" s="4" t="str">
        <f t="shared" si="1"/>
        <v>Outstanding</v>
      </c>
      <c r="Q377" s="13" t="s">
        <v>25</v>
      </c>
    </row>
    <row r="378" spans="1:17" ht="60" customHeight="1" x14ac:dyDescent="0.35">
      <c r="A378" s="11" t="s">
        <v>2371</v>
      </c>
      <c r="B378" s="2" t="s">
        <v>2430</v>
      </c>
      <c r="C378" s="1" t="s">
        <v>2431</v>
      </c>
      <c r="D378" s="3" t="s">
        <v>20</v>
      </c>
      <c r="E378" s="3" t="s">
        <v>21</v>
      </c>
      <c r="F378" s="4" t="s">
        <v>22</v>
      </c>
      <c r="G378" s="4" t="s">
        <v>23</v>
      </c>
      <c r="H378" s="4" t="s">
        <v>24</v>
      </c>
      <c r="I378" s="4" t="s">
        <v>25</v>
      </c>
      <c r="J378" s="5" t="s">
        <v>25</v>
      </c>
      <c r="K378" s="5" t="s">
        <v>2432</v>
      </c>
      <c r="L378" s="5" t="s">
        <v>2433</v>
      </c>
      <c r="M378" s="5" t="s">
        <v>98</v>
      </c>
      <c r="N378" s="5" t="s">
        <v>2434</v>
      </c>
      <c r="O378" s="5" t="s">
        <v>2435</v>
      </c>
      <c r="P378" s="4" t="str">
        <f t="shared" si="1"/>
        <v>Outstanding</v>
      </c>
      <c r="Q378" s="13" t="s">
        <v>25</v>
      </c>
    </row>
    <row r="379" spans="1:17" ht="60" customHeight="1" x14ac:dyDescent="0.35">
      <c r="A379" s="11" t="s">
        <v>2371</v>
      </c>
      <c r="B379" s="2" t="s">
        <v>2436</v>
      </c>
      <c r="C379" s="1" t="s">
        <v>2437</v>
      </c>
      <c r="D379" s="3" t="s">
        <v>20</v>
      </c>
      <c r="E379" s="3" t="s">
        <v>21</v>
      </c>
      <c r="F379" s="4" t="s">
        <v>22</v>
      </c>
      <c r="G379" s="4" t="s">
        <v>23</v>
      </c>
      <c r="H379" s="4" t="s">
        <v>24</v>
      </c>
      <c r="I379" s="4" t="s">
        <v>25</v>
      </c>
      <c r="J379" s="5" t="s">
        <v>25</v>
      </c>
      <c r="K379" s="5" t="s">
        <v>2438</v>
      </c>
      <c r="L379" s="5" t="s">
        <v>2439</v>
      </c>
      <c r="M379" s="5" t="s">
        <v>2440</v>
      </c>
      <c r="N379" s="5" t="s">
        <v>2441</v>
      </c>
      <c r="O379" s="5" t="s">
        <v>2442</v>
      </c>
      <c r="P379" s="4" t="str">
        <f t="shared" si="1"/>
        <v>Outstanding</v>
      </c>
      <c r="Q379" s="13" t="s">
        <v>25</v>
      </c>
    </row>
    <row r="380" spans="1:17" ht="60" customHeight="1" x14ac:dyDescent="0.35">
      <c r="A380" s="11" t="s">
        <v>2371</v>
      </c>
      <c r="B380" s="2" t="s">
        <v>2443</v>
      </c>
      <c r="C380" s="1" t="s">
        <v>2444</v>
      </c>
      <c r="D380" s="3" t="s">
        <v>20</v>
      </c>
      <c r="E380" s="3" t="s">
        <v>21</v>
      </c>
      <c r="F380" s="4" t="s">
        <v>22</v>
      </c>
      <c r="G380" s="4" t="s">
        <v>23</v>
      </c>
      <c r="H380" s="4" t="s">
        <v>24</v>
      </c>
      <c r="I380" s="4" t="s">
        <v>25</v>
      </c>
      <c r="J380" s="5" t="s">
        <v>25</v>
      </c>
      <c r="K380" s="5" t="s">
        <v>2445</v>
      </c>
      <c r="L380" s="5" t="s">
        <v>2446</v>
      </c>
      <c r="M380" s="5" t="s">
        <v>98</v>
      </c>
      <c r="N380" s="5" t="s">
        <v>2447</v>
      </c>
      <c r="O380" s="5" t="s">
        <v>2448</v>
      </c>
      <c r="P380" s="4" t="str">
        <f t="shared" si="1"/>
        <v>Outstanding</v>
      </c>
      <c r="Q380" s="13" t="s">
        <v>25</v>
      </c>
    </row>
    <row r="381" spans="1:17" ht="60" customHeight="1" x14ac:dyDescent="0.35">
      <c r="A381" s="11" t="s">
        <v>2371</v>
      </c>
      <c r="B381" s="2" t="s">
        <v>2449</v>
      </c>
      <c r="C381" s="1" t="s">
        <v>2450</v>
      </c>
      <c r="D381" s="3" t="s">
        <v>20</v>
      </c>
      <c r="E381" s="3" t="s">
        <v>21</v>
      </c>
      <c r="F381" s="4" t="s">
        <v>22</v>
      </c>
      <c r="G381" s="4" t="s">
        <v>23</v>
      </c>
      <c r="H381" s="4" t="s">
        <v>24</v>
      </c>
      <c r="I381" s="4" t="s">
        <v>25</v>
      </c>
      <c r="J381" s="5" t="s">
        <v>25</v>
      </c>
      <c r="K381" s="5" t="s">
        <v>2451</v>
      </c>
      <c r="L381" s="5" t="s">
        <v>2452</v>
      </c>
      <c r="M381" s="5" t="s">
        <v>2453</v>
      </c>
      <c r="N381" s="5" t="s">
        <v>2454</v>
      </c>
      <c r="O381" s="5" t="s">
        <v>2455</v>
      </c>
      <c r="P381" s="4" t="str">
        <f t="shared" si="1"/>
        <v>Outstanding</v>
      </c>
      <c r="Q381" s="13" t="s">
        <v>25</v>
      </c>
    </row>
    <row r="382" spans="1:17" ht="60" customHeight="1" x14ac:dyDescent="0.35">
      <c r="A382" s="11" t="s">
        <v>2456</v>
      </c>
      <c r="B382" s="2" t="s">
        <v>2457</v>
      </c>
      <c r="C382" s="1" t="s">
        <v>2458</v>
      </c>
      <c r="D382" s="3" t="s">
        <v>20</v>
      </c>
      <c r="E382" s="3" t="s">
        <v>21</v>
      </c>
      <c r="F382" s="4" t="s">
        <v>22</v>
      </c>
      <c r="G382" s="4" t="s">
        <v>23</v>
      </c>
      <c r="H382" s="4" t="s">
        <v>24</v>
      </c>
      <c r="I382" s="4" t="s">
        <v>25</v>
      </c>
      <c r="J382" s="5" t="s">
        <v>25</v>
      </c>
      <c r="K382" s="5" t="s">
        <v>2459</v>
      </c>
      <c r="L382" s="5" t="s">
        <v>2460</v>
      </c>
      <c r="M382" s="5" t="s">
        <v>2461</v>
      </c>
      <c r="N382" s="5" t="s">
        <v>2462</v>
      </c>
      <c r="O382" s="5" t="s">
        <v>2463</v>
      </c>
      <c r="P382" s="4" t="str">
        <f t="shared" si="1"/>
        <v>Outstanding</v>
      </c>
      <c r="Q382" s="13" t="s">
        <v>25</v>
      </c>
    </row>
    <row r="383" spans="1:17" ht="60" customHeight="1" x14ac:dyDescent="0.35">
      <c r="A383" s="11" t="s">
        <v>2456</v>
      </c>
      <c r="B383" s="2" t="s">
        <v>2464</v>
      </c>
      <c r="C383" s="1" t="s">
        <v>2465</v>
      </c>
      <c r="D383" s="3" t="s">
        <v>20</v>
      </c>
      <c r="E383" s="3" t="s">
        <v>21</v>
      </c>
      <c r="F383" s="4" t="s">
        <v>22</v>
      </c>
      <c r="G383" s="4" t="s">
        <v>23</v>
      </c>
      <c r="H383" s="4" t="s">
        <v>24</v>
      </c>
      <c r="I383" s="4" t="s">
        <v>25</v>
      </c>
      <c r="J383" s="5" t="s">
        <v>25</v>
      </c>
      <c r="K383" s="5" t="s">
        <v>2466</v>
      </c>
      <c r="L383" s="5" t="s">
        <v>2467</v>
      </c>
      <c r="M383" s="5" t="s">
        <v>98</v>
      </c>
      <c r="N383" s="5" t="s">
        <v>2468</v>
      </c>
      <c r="O383" s="5" t="s">
        <v>2469</v>
      </c>
      <c r="P383" s="4" t="str">
        <f t="shared" si="1"/>
        <v>Outstanding</v>
      </c>
      <c r="Q383" s="13" t="s">
        <v>25</v>
      </c>
    </row>
    <row r="384" spans="1:17" ht="60" customHeight="1" x14ac:dyDescent="0.35">
      <c r="A384" s="11" t="s">
        <v>2456</v>
      </c>
      <c r="B384" s="2" t="s">
        <v>2470</v>
      </c>
      <c r="C384" s="1" t="s">
        <v>2471</v>
      </c>
      <c r="D384" s="3" t="s">
        <v>20</v>
      </c>
      <c r="E384" s="3" t="s">
        <v>21</v>
      </c>
      <c r="F384" s="4" t="s">
        <v>22</v>
      </c>
      <c r="G384" s="4" t="s">
        <v>23</v>
      </c>
      <c r="H384" s="4" t="s">
        <v>24</v>
      </c>
      <c r="I384" s="4" t="s">
        <v>25</v>
      </c>
      <c r="J384" s="5" t="s">
        <v>25</v>
      </c>
      <c r="K384" s="5" t="s">
        <v>2472</v>
      </c>
      <c r="L384" s="5" t="s">
        <v>2473</v>
      </c>
      <c r="M384" s="5" t="s">
        <v>2474</v>
      </c>
      <c r="N384" s="5" t="s">
        <v>2475</v>
      </c>
      <c r="O384" s="5" t="s">
        <v>2385</v>
      </c>
      <c r="P384" s="4" t="str">
        <f t="shared" si="1"/>
        <v>Outstanding</v>
      </c>
      <c r="Q384" s="13" t="s">
        <v>25</v>
      </c>
    </row>
    <row r="385" spans="1:17" ht="60" customHeight="1" x14ac:dyDescent="0.35">
      <c r="A385" s="11" t="s">
        <v>2456</v>
      </c>
      <c r="B385" s="2" t="s">
        <v>2476</v>
      </c>
      <c r="C385" s="1" t="s">
        <v>2477</v>
      </c>
      <c r="D385" s="3" t="s">
        <v>20</v>
      </c>
      <c r="E385" s="3" t="s">
        <v>21</v>
      </c>
      <c r="F385" s="4" t="s">
        <v>22</v>
      </c>
      <c r="G385" s="4" t="s">
        <v>23</v>
      </c>
      <c r="H385" s="4" t="s">
        <v>24</v>
      </c>
      <c r="I385" s="4" t="s">
        <v>25</v>
      </c>
      <c r="J385" s="5" t="s">
        <v>25</v>
      </c>
      <c r="K385" s="5" t="s">
        <v>2478</v>
      </c>
      <c r="L385" s="5" t="s">
        <v>2479</v>
      </c>
      <c r="M385" s="5" t="s">
        <v>2480</v>
      </c>
      <c r="N385" s="5" t="s">
        <v>2481</v>
      </c>
      <c r="O385" s="5" t="s">
        <v>2391</v>
      </c>
      <c r="P385" s="4" t="str">
        <f t="shared" si="1"/>
        <v>Outstanding</v>
      </c>
      <c r="Q385" s="13" t="s">
        <v>25</v>
      </c>
    </row>
    <row r="386" spans="1:17" ht="60" customHeight="1" x14ac:dyDescent="0.35">
      <c r="A386" s="11" t="s">
        <v>2456</v>
      </c>
      <c r="B386" s="2" t="s">
        <v>2482</v>
      </c>
      <c r="C386" s="1" t="s">
        <v>2483</v>
      </c>
      <c r="D386" s="3" t="s">
        <v>20</v>
      </c>
      <c r="E386" s="3" t="s">
        <v>21</v>
      </c>
      <c r="F386" s="4" t="s">
        <v>22</v>
      </c>
      <c r="G386" s="4" t="s">
        <v>23</v>
      </c>
      <c r="H386" s="4" t="s">
        <v>24</v>
      </c>
      <c r="I386" s="4" t="s">
        <v>25</v>
      </c>
      <c r="J386" s="5" t="s">
        <v>25</v>
      </c>
      <c r="K386" s="5" t="s">
        <v>2484</v>
      </c>
      <c r="L386" s="5" t="s">
        <v>2485</v>
      </c>
      <c r="M386" s="5" t="s">
        <v>2486</v>
      </c>
      <c r="N386" s="5" t="s">
        <v>2487</v>
      </c>
      <c r="O386" s="5" t="s">
        <v>2398</v>
      </c>
      <c r="P386" s="4" t="str">
        <f t="shared" si="1"/>
        <v>Outstanding</v>
      </c>
      <c r="Q386" s="13" t="s">
        <v>25</v>
      </c>
    </row>
    <row r="387" spans="1:17" ht="60" customHeight="1" x14ac:dyDescent="0.35">
      <c r="A387" s="11" t="s">
        <v>2456</v>
      </c>
      <c r="B387" s="2" t="s">
        <v>2488</v>
      </c>
      <c r="C387" s="1" t="s">
        <v>2489</v>
      </c>
      <c r="D387" s="3" t="s">
        <v>20</v>
      </c>
      <c r="E387" s="3" t="s">
        <v>21</v>
      </c>
      <c r="F387" s="4" t="s">
        <v>22</v>
      </c>
      <c r="G387" s="4" t="s">
        <v>23</v>
      </c>
      <c r="H387" s="4" t="s">
        <v>24</v>
      </c>
      <c r="I387" s="4" t="s">
        <v>25</v>
      </c>
      <c r="J387" s="5" t="s">
        <v>25</v>
      </c>
      <c r="K387" s="5" t="s">
        <v>2490</v>
      </c>
      <c r="L387" s="5" t="s">
        <v>2491</v>
      </c>
      <c r="M387" s="5" t="s">
        <v>2492</v>
      </c>
      <c r="N387" s="5" t="s">
        <v>2493</v>
      </c>
      <c r="O387" s="5" t="s">
        <v>2398</v>
      </c>
      <c r="P387" s="4" t="str">
        <f t="shared" si="1"/>
        <v>Outstanding</v>
      </c>
      <c r="Q387" s="13" t="s">
        <v>25</v>
      </c>
    </row>
    <row r="388" spans="1:17" ht="60" customHeight="1" x14ac:dyDescent="0.35">
      <c r="A388" s="11" t="s">
        <v>2456</v>
      </c>
      <c r="B388" s="2" t="s">
        <v>2494</v>
      </c>
      <c r="C388" s="1" t="s">
        <v>2495</v>
      </c>
      <c r="D388" s="3" t="s">
        <v>20</v>
      </c>
      <c r="E388" s="3" t="s">
        <v>21</v>
      </c>
      <c r="F388" s="4" t="s">
        <v>22</v>
      </c>
      <c r="G388" s="4" t="s">
        <v>23</v>
      </c>
      <c r="H388" s="4" t="s">
        <v>24</v>
      </c>
      <c r="I388" s="4" t="s">
        <v>25</v>
      </c>
      <c r="J388" s="5" t="s">
        <v>25</v>
      </c>
      <c r="K388" s="5" t="s">
        <v>2496</v>
      </c>
      <c r="L388" s="5" t="s">
        <v>2497</v>
      </c>
      <c r="M388" s="5" t="s">
        <v>2498</v>
      </c>
      <c r="N388" s="5" t="s">
        <v>2499</v>
      </c>
      <c r="O388" s="5" t="s">
        <v>2500</v>
      </c>
      <c r="P388" s="4" t="str">
        <f t="shared" si="1"/>
        <v>Outstanding</v>
      </c>
      <c r="Q388" s="13" t="s">
        <v>25</v>
      </c>
    </row>
    <row r="389" spans="1:17" ht="60" customHeight="1" x14ac:dyDescent="0.35">
      <c r="A389" s="11" t="s">
        <v>2456</v>
      </c>
      <c r="B389" s="2" t="s">
        <v>2501</v>
      </c>
      <c r="C389" s="1" t="s">
        <v>2502</v>
      </c>
      <c r="D389" s="3" t="s">
        <v>20</v>
      </c>
      <c r="E389" s="3" t="s">
        <v>21</v>
      </c>
      <c r="F389" s="4" t="s">
        <v>22</v>
      </c>
      <c r="G389" s="4" t="s">
        <v>23</v>
      </c>
      <c r="H389" s="4" t="s">
        <v>24</v>
      </c>
      <c r="I389" s="4" t="s">
        <v>25</v>
      </c>
      <c r="J389" s="5" t="s">
        <v>25</v>
      </c>
      <c r="K389" s="5" t="s">
        <v>2503</v>
      </c>
      <c r="L389" s="5" t="s">
        <v>2504</v>
      </c>
      <c r="M389" s="5" t="s">
        <v>2505</v>
      </c>
      <c r="N389" s="5" t="s">
        <v>2506</v>
      </c>
      <c r="O389" s="5" t="s">
        <v>2507</v>
      </c>
      <c r="P389" s="4" t="str">
        <f t="shared" si="1"/>
        <v>Outstanding</v>
      </c>
      <c r="Q389" s="13" t="s">
        <v>25</v>
      </c>
    </row>
    <row r="390" spans="1:17" ht="60" customHeight="1" x14ac:dyDescent="0.35">
      <c r="A390" s="11" t="s">
        <v>2456</v>
      </c>
      <c r="B390" s="2" t="s">
        <v>2508</v>
      </c>
      <c r="C390" s="1" t="s">
        <v>2509</v>
      </c>
      <c r="D390" s="3" t="s">
        <v>20</v>
      </c>
      <c r="E390" s="3" t="s">
        <v>21</v>
      </c>
      <c r="F390" s="4" t="s">
        <v>22</v>
      </c>
      <c r="G390" s="4" t="s">
        <v>23</v>
      </c>
      <c r="H390" s="4" t="s">
        <v>24</v>
      </c>
      <c r="I390" s="4" t="s">
        <v>25</v>
      </c>
      <c r="J390" s="5" t="s">
        <v>25</v>
      </c>
      <c r="K390" s="5" t="s">
        <v>2510</v>
      </c>
      <c r="L390" s="5" t="s">
        <v>2511</v>
      </c>
      <c r="M390" s="5" t="s">
        <v>2512</v>
      </c>
      <c r="N390" s="5" t="s">
        <v>2513</v>
      </c>
      <c r="O390" s="5" t="s">
        <v>2507</v>
      </c>
      <c r="P390" s="4" t="str">
        <f t="shared" si="1"/>
        <v>Outstanding</v>
      </c>
      <c r="Q390" s="13" t="s">
        <v>25</v>
      </c>
    </row>
    <row r="391" spans="1:17" ht="60" customHeight="1" x14ac:dyDescent="0.35">
      <c r="A391" s="11" t="s">
        <v>2456</v>
      </c>
      <c r="B391" s="2" t="s">
        <v>2514</v>
      </c>
      <c r="C391" s="1" t="s">
        <v>2515</v>
      </c>
      <c r="D391" s="3" t="s">
        <v>20</v>
      </c>
      <c r="E391" s="3" t="s">
        <v>21</v>
      </c>
      <c r="F391" s="4" t="s">
        <v>22</v>
      </c>
      <c r="G391" s="4" t="s">
        <v>23</v>
      </c>
      <c r="H391" s="4" t="s">
        <v>24</v>
      </c>
      <c r="I391" s="4" t="s">
        <v>25</v>
      </c>
      <c r="J391" s="5" t="s">
        <v>25</v>
      </c>
      <c r="K391" s="5" t="s">
        <v>2516</v>
      </c>
      <c r="L391" s="5" t="s">
        <v>2517</v>
      </c>
      <c r="M391" s="5" t="s">
        <v>2518</v>
      </c>
      <c r="N391" s="5" t="s">
        <v>2519</v>
      </c>
      <c r="O391" s="5" t="s">
        <v>2520</v>
      </c>
      <c r="P391" s="4" t="str">
        <f t="shared" si="1"/>
        <v>Outstanding</v>
      </c>
      <c r="Q391" s="13" t="s">
        <v>25</v>
      </c>
    </row>
    <row r="392" spans="1:17" ht="60" customHeight="1" x14ac:dyDescent="0.35">
      <c r="A392" s="11" t="s">
        <v>2456</v>
      </c>
      <c r="B392" s="2" t="s">
        <v>2521</v>
      </c>
      <c r="C392" s="1" t="s">
        <v>2522</v>
      </c>
      <c r="D392" s="3" t="s">
        <v>20</v>
      </c>
      <c r="E392" s="3" t="s">
        <v>21</v>
      </c>
      <c r="F392" s="4" t="s">
        <v>22</v>
      </c>
      <c r="G392" s="4" t="s">
        <v>23</v>
      </c>
      <c r="H392" s="4" t="s">
        <v>24</v>
      </c>
      <c r="I392" s="4" t="s">
        <v>25</v>
      </c>
      <c r="J392" s="5" t="s">
        <v>25</v>
      </c>
      <c r="K392" s="5" t="s">
        <v>2523</v>
      </c>
      <c r="L392" s="5" t="s">
        <v>2524</v>
      </c>
      <c r="M392" s="5" t="s">
        <v>98</v>
      </c>
      <c r="N392" s="5" t="s">
        <v>2525</v>
      </c>
      <c r="O392" s="5" t="s">
        <v>2435</v>
      </c>
      <c r="P392" s="4" t="str">
        <f t="shared" si="1"/>
        <v>Outstanding</v>
      </c>
      <c r="Q392" s="13" t="s">
        <v>25</v>
      </c>
    </row>
    <row r="393" spans="1:17" ht="60" customHeight="1" x14ac:dyDescent="0.35">
      <c r="A393" s="11" t="s">
        <v>2526</v>
      </c>
      <c r="B393" s="2" t="s">
        <v>2527</v>
      </c>
      <c r="C393" s="1" t="s">
        <v>2528</v>
      </c>
      <c r="D393" s="3" t="s">
        <v>20</v>
      </c>
      <c r="E393" s="3" t="s">
        <v>21</v>
      </c>
      <c r="F393" s="4" t="s">
        <v>22</v>
      </c>
      <c r="G393" s="4" t="s">
        <v>23</v>
      </c>
      <c r="H393" s="4" t="s">
        <v>24</v>
      </c>
      <c r="I393" s="4" t="s">
        <v>25</v>
      </c>
      <c r="J393" s="5" t="s">
        <v>25</v>
      </c>
      <c r="K393" s="5" t="s">
        <v>2529</v>
      </c>
      <c r="L393" s="5" t="s">
        <v>2530</v>
      </c>
      <c r="M393" s="5" t="s">
        <v>2531</v>
      </c>
      <c r="N393" s="5" t="s">
        <v>2532</v>
      </c>
      <c r="O393" s="5" t="s">
        <v>2533</v>
      </c>
      <c r="P393" s="4" t="str">
        <f t="shared" si="1"/>
        <v>Outstanding</v>
      </c>
      <c r="Q393" s="13" t="s">
        <v>25</v>
      </c>
    </row>
    <row r="394" spans="1:17" ht="60" customHeight="1" x14ac:dyDescent="0.35">
      <c r="A394" s="11" t="s">
        <v>2526</v>
      </c>
      <c r="B394" s="2" t="s">
        <v>2534</v>
      </c>
      <c r="C394" s="1" t="s">
        <v>2535</v>
      </c>
      <c r="D394" s="3" t="s">
        <v>20</v>
      </c>
      <c r="E394" s="3" t="s">
        <v>21</v>
      </c>
      <c r="F394" s="4" t="s">
        <v>22</v>
      </c>
      <c r="G394" s="4" t="s">
        <v>23</v>
      </c>
      <c r="H394" s="4" t="s">
        <v>24</v>
      </c>
      <c r="I394" s="4" t="s">
        <v>25</v>
      </c>
      <c r="J394" s="5" t="s">
        <v>25</v>
      </c>
      <c r="K394" s="5" t="s">
        <v>2536</v>
      </c>
      <c r="L394" s="5" t="s">
        <v>2537</v>
      </c>
      <c r="M394" s="5" t="s">
        <v>2538</v>
      </c>
      <c r="N394" s="5" t="s">
        <v>2539</v>
      </c>
      <c r="O394" s="5" t="s">
        <v>2385</v>
      </c>
      <c r="P394" s="4" t="str">
        <f t="shared" si="1"/>
        <v>Outstanding</v>
      </c>
      <c r="Q394" s="13" t="s">
        <v>25</v>
      </c>
    </row>
    <row r="395" spans="1:17" ht="60" customHeight="1" x14ac:dyDescent="0.35">
      <c r="A395" s="11" t="s">
        <v>2526</v>
      </c>
      <c r="B395" s="2" t="s">
        <v>2540</v>
      </c>
      <c r="C395" s="1" t="s">
        <v>2541</v>
      </c>
      <c r="D395" s="3" t="s">
        <v>20</v>
      </c>
      <c r="E395" s="3" t="s">
        <v>21</v>
      </c>
      <c r="F395" s="4" t="s">
        <v>22</v>
      </c>
      <c r="G395" s="4" t="s">
        <v>23</v>
      </c>
      <c r="H395" s="4" t="s">
        <v>24</v>
      </c>
      <c r="I395" s="4" t="s">
        <v>25</v>
      </c>
      <c r="J395" s="5" t="s">
        <v>25</v>
      </c>
      <c r="K395" s="5" t="s">
        <v>2542</v>
      </c>
      <c r="L395" s="5" t="s">
        <v>2543</v>
      </c>
      <c r="M395" s="5" t="s">
        <v>98</v>
      </c>
      <c r="N395" s="5" t="s">
        <v>2544</v>
      </c>
      <c r="O395" s="5" t="s">
        <v>2391</v>
      </c>
      <c r="P395" s="4" t="str">
        <f t="shared" si="1"/>
        <v>Outstanding</v>
      </c>
      <c r="Q395" s="13" t="s">
        <v>25</v>
      </c>
    </row>
    <row r="396" spans="1:17" ht="60" customHeight="1" x14ac:dyDescent="0.35">
      <c r="A396" s="11" t="s">
        <v>2526</v>
      </c>
      <c r="B396" s="2" t="s">
        <v>2545</v>
      </c>
      <c r="C396" s="1" t="s">
        <v>2546</v>
      </c>
      <c r="D396" s="3" t="s">
        <v>20</v>
      </c>
      <c r="E396" s="3" t="s">
        <v>21</v>
      </c>
      <c r="F396" s="4" t="s">
        <v>22</v>
      </c>
      <c r="G396" s="4" t="s">
        <v>23</v>
      </c>
      <c r="H396" s="4" t="s">
        <v>24</v>
      </c>
      <c r="I396" s="4" t="s">
        <v>25</v>
      </c>
      <c r="J396" s="5" t="s">
        <v>25</v>
      </c>
      <c r="K396" s="5" t="s">
        <v>2547</v>
      </c>
      <c r="L396" s="5" t="s">
        <v>2548</v>
      </c>
      <c r="M396" s="5" t="s">
        <v>2549</v>
      </c>
      <c r="N396" s="5" t="s">
        <v>2550</v>
      </c>
      <c r="O396" s="5" t="s">
        <v>2398</v>
      </c>
      <c r="P396" s="4" t="str">
        <f t="shared" si="1"/>
        <v>Outstanding</v>
      </c>
      <c r="Q396" s="13" t="s">
        <v>25</v>
      </c>
    </row>
    <row r="397" spans="1:17" ht="60" customHeight="1" x14ac:dyDescent="0.35">
      <c r="A397" s="11" t="s">
        <v>2526</v>
      </c>
      <c r="B397" s="2" t="s">
        <v>2551</v>
      </c>
      <c r="C397" s="1" t="s">
        <v>2552</v>
      </c>
      <c r="D397" s="3" t="s">
        <v>20</v>
      </c>
      <c r="E397" s="3" t="s">
        <v>21</v>
      </c>
      <c r="F397" s="4" t="s">
        <v>22</v>
      </c>
      <c r="G397" s="4" t="s">
        <v>23</v>
      </c>
      <c r="H397" s="4" t="s">
        <v>24</v>
      </c>
      <c r="I397" s="4" t="s">
        <v>25</v>
      </c>
      <c r="J397" s="5" t="s">
        <v>25</v>
      </c>
      <c r="K397" s="5" t="s">
        <v>2553</v>
      </c>
      <c r="L397" s="5" t="s">
        <v>2554</v>
      </c>
      <c r="M397" s="5" t="s">
        <v>2555</v>
      </c>
      <c r="N397" s="5" t="s">
        <v>2556</v>
      </c>
      <c r="O397" s="5" t="s">
        <v>2398</v>
      </c>
      <c r="P397" s="4" t="str">
        <f t="shared" si="1"/>
        <v>Outstanding</v>
      </c>
      <c r="Q397" s="13" t="s">
        <v>25</v>
      </c>
    </row>
    <row r="398" spans="1:17" ht="60" customHeight="1" x14ac:dyDescent="0.35">
      <c r="A398" s="11" t="s">
        <v>2526</v>
      </c>
      <c r="B398" s="2" t="s">
        <v>2557</v>
      </c>
      <c r="C398" s="1" t="s">
        <v>2558</v>
      </c>
      <c r="D398" s="3" t="s">
        <v>20</v>
      </c>
      <c r="E398" s="3" t="s">
        <v>21</v>
      </c>
      <c r="F398" s="4" t="s">
        <v>22</v>
      </c>
      <c r="G398" s="4" t="s">
        <v>23</v>
      </c>
      <c r="H398" s="4" t="s">
        <v>24</v>
      </c>
      <c r="I398" s="4" t="s">
        <v>25</v>
      </c>
      <c r="J398" s="5" t="s">
        <v>25</v>
      </c>
      <c r="K398" s="5" t="s">
        <v>2559</v>
      </c>
      <c r="L398" s="5" t="s">
        <v>2560</v>
      </c>
      <c r="M398" s="5" t="s">
        <v>2561</v>
      </c>
      <c r="N398" s="5" t="s">
        <v>2562</v>
      </c>
      <c r="O398" s="5" t="s">
        <v>2563</v>
      </c>
      <c r="P398" s="4" t="str">
        <f t="shared" si="1"/>
        <v>Outstanding</v>
      </c>
      <c r="Q398" s="13" t="s">
        <v>25</v>
      </c>
    </row>
    <row r="399" spans="1:17" ht="60" customHeight="1" x14ac:dyDescent="0.35">
      <c r="A399" s="11" t="s">
        <v>2526</v>
      </c>
      <c r="B399" s="2" t="s">
        <v>2564</v>
      </c>
      <c r="C399" s="1" t="s">
        <v>2565</v>
      </c>
      <c r="D399" s="3" t="s">
        <v>20</v>
      </c>
      <c r="E399" s="3" t="s">
        <v>21</v>
      </c>
      <c r="F399" s="4" t="s">
        <v>22</v>
      </c>
      <c r="G399" s="4" t="s">
        <v>23</v>
      </c>
      <c r="H399" s="4" t="s">
        <v>24</v>
      </c>
      <c r="I399" s="4" t="s">
        <v>25</v>
      </c>
      <c r="J399" s="5" t="s">
        <v>25</v>
      </c>
      <c r="K399" s="5" t="s">
        <v>2566</v>
      </c>
      <c r="L399" s="5" t="s">
        <v>2567</v>
      </c>
      <c r="M399" s="5" t="s">
        <v>98</v>
      </c>
      <c r="N399" s="5" t="s">
        <v>2568</v>
      </c>
      <c r="O399" s="5" t="s">
        <v>2569</v>
      </c>
      <c r="P399" s="4" t="str">
        <f t="shared" si="1"/>
        <v>Outstanding</v>
      </c>
      <c r="Q399" s="13" t="s">
        <v>25</v>
      </c>
    </row>
    <row r="400" spans="1:17" ht="60" customHeight="1" x14ac:dyDescent="0.35">
      <c r="A400" s="11" t="s">
        <v>2526</v>
      </c>
      <c r="B400" s="2" t="s">
        <v>2570</v>
      </c>
      <c r="C400" s="1" t="s">
        <v>2571</v>
      </c>
      <c r="D400" s="3" t="s">
        <v>20</v>
      </c>
      <c r="E400" s="3" t="s">
        <v>21</v>
      </c>
      <c r="F400" s="4" t="s">
        <v>22</v>
      </c>
      <c r="G400" s="4" t="s">
        <v>23</v>
      </c>
      <c r="H400" s="4" t="s">
        <v>24</v>
      </c>
      <c r="I400" s="4" t="s">
        <v>25</v>
      </c>
      <c r="J400" s="5" t="s">
        <v>25</v>
      </c>
      <c r="K400" s="5" t="s">
        <v>2572</v>
      </c>
      <c r="L400" s="5" t="s">
        <v>2573</v>
      </c>
      <c r="M400" s="5" t="s">
        <v>2574</v>
      </c>
      <c r="N400" s="5" t="s">
        <v>2575</v>
      </c>
      <c r="O400" s="5" t="s">
        <v>2569</v>
      </c>
      <c r="P400" s="4" t="str">
        <f t="shared" si="1"/>
        <v>Outstanding</v>
      </c>
      <c r="Q400" s="13" t="s">
        <v>25</v>
      </c>
    </row>
    <row r="401" spans="1:17" ht="60" customHeight="1" x14ac:dyDescent="0.35">
      <c r="A401" s="11" t="s">
        <v>2526</v>
      </c>
      <c r="B401" s="2" t="s">
        <v>2576</v>
      </c>
      <c r="C401" s="1" t="s">
        <v>2577</v>
      </c>
      <c r="D401" s="3" t="s">
        <v>20</v>
      </c>
      <c r="E401" s="3" t="s">
        <v>21</v>
      </c>
      <c r="F401" s="4" t="s">
        <v>22</v>
      </c>
      <c r="G401" s="4" t="s">
        <v>23</v>
      </c>
      <c r="H401" s="4" t="s">
        <v>24</v>
      </c>
      <c r="I401" s="4" t="s">
        <v>25</v>
      </c>
      <c r="J401" s="5" t="s">
        <v>25</v>
      </c>
      <c r="K401" s="5" t="s">
        <v>2578</v>
      </c>
      <c r="L401" s="5" t="s">
        <v>2579</v>
      </c>
      <c r="M401" s="5" t="s">
        <v>98</v>
      </c>
      <c r="N401" s="5" t="s">
        <v>2580</v>
      </c>
      <c r="O401" s="5" t="s">
        <v>2581</v>
      </c>
      <c r="P401" s="4" t="str">
        <f t="shared" si="1"/>
        <v>Outstanding</v>
      </c>
      <c r="Q401" s="13" t="s">
        <v>25</v>
      </c>
    </row>
    <row r="402" spans="1:17" ht="60" customHeight="1" x14ac:dyDescent="0.35">
      <c r="A402" s="11" t="s">
        <v>2526</v>
      </c>
      <c r="B402" s="2" t="s">
        <v>2582</v>
      </c>
      <c r="C402" s="1" t="s">
        <v>2583</v>
      </c>
      <c r="D402" s="3" t="s">
        <v>20</v>
      </c>
      <c r="E402" s="3" t="s">
        <v>21</v>
      </c>
      <c r="F402" s="4" t="s">
        <v>22</v>
      </c>
      <c r="G402" s="4" t="s">
        <v>23</v>
      </c>
      <c r="H402" s="4" t="s">
        <v>24</v>
      </c>
      <c r="I402" s="4" t="s">
        <v>25</v>
      </c>
      <c r="J402" s="5" t="s">
        <v>25</v>
      </c>
      <c r="K402" s="5" t="s">
        <v>2584</v>
      </c>
      <c r="L402" s="5" t="s">
        <v>2585</v>
      </c>
      <c r="M402" s="5" t="s">
        <v>98</v>
      </c>
      <c r="N402" s="5" t="s">
        <v>2586</v>
      </c>
      <c r="O402" s="5" t="s">
        <v>2435</v>
      </c>
      <c r="P402" s="4" t="str">
        <f t="shared" si="1"/>
        <v>Outstanding</v>
      </c>
      <c r="Q402" s="13" t="s">
        <v>25</v>
      </c>
    </row>
    <row r="403" spans="1:17" ht="60" customHeight="1" x14ac:dyDescent="0.35">
      <c r="A403" s="11" t="s">
        <v>2526</v>
      </c>
      <c r="B403" s="2" t="s">
        <v>2587</v>
      </c>
      <c r="C403" s="1" t="s">
        <v>2588</v>
      </c>
      <c r="D403" s="3" t="s">
        <v>20</v>
      </c>
      <c r="E403" s="3" t="s">
        <v>21</v>
      </c>
      <c r="F403" s="4" t="s">
        <v>22</v>
      </c>
      <c r="G403" s="4" t="s">
        <v>23</v>
      </c>
      <c r="H403" s="4" t="s">
        <v>24</v>
      </c>
      <c r="I403" s="4" t="s">
        <v>25</v>
      </c>
      <c r="J403" s="5" t="s">
        <v>25</v>
      </c>
      <c r="K403" s="5" t="s">
        <v>2589</v>
      </c>
      <c r="L403" s="5" t="s">
        <v>2590</v>
      </c>
      <c r="M403" s="5" t="s">
        <v>2591</v>
      </c>
      <c r="N403" s="5" t="s">
        <v>2592</v>
      </c>
      <c r="O403" s="5" t="s">
        <v>2442</v>
      </c>
      <c r="P403" s="4" t="str">
        <f t="shared" si="1"/>
        <v>Outstanding</v>
      </c>
      <c r="Q403" s="13" t="s">
        <v>25</v>
      </c>
    </row>
    <row r="404" spans="1:17" ht="60" customHeight="1" x14ac:dyDescent="0.35">
      <c r="A404" s="11" t="s">
        <v>2526</v>
      </c>
      <c r="B404" s="2" t="s">
        <v>2593</v>
      </c>
      <c r="C404" s="1" t="s">
        <v>2594</v>
      </c>
      <c r="D404" s="3" t="s">
        <v>20</v>
      </c>
      <c r="E404" s="3" t="s">
        <v>21</v>
      </c>
      <c r="F404" s="4" t="s">
        <v>22</v>
      </c>
      <c r="G404" s="4" t="s">
        <v>23</v>
      </c>
      <c r="H404" s="4" t="s">
        <v>24</v>
      </c>
      <c r="I404" s="4" t="s">
        <v>25</v>
      </c>
      <c r="J404" s="5" t="s">
        <v>25</v>
      </c>
      <c r="K404" s="5" t="s">
        <v>2595</v>
      </c>
      <c r="L404" s="5" t="s">
        <v>2596</v>
      </c>
      <c r="M404" s="5" t="s">
        <v>98</v>
      </c>
      <c r="N404" s="5" t="s">
        <v>2597</v>
      </c>
      <c r="O404" s="5" t="s">
        <v>2598</v>
      </c>
      <c r="P404" s="4" t="str">
        <f t="shared" si="1"/>
        <v>Outstanding</v>
      </c>
      <c r="Q404" s="13" t="s">
        <v>25</v>
      </c>
    </row>
    <row r="405" spans="1:17" ht="60" customHeight="1" x14ac:dyDescent="0.35">
      <c r="A405" s="11" t="s">
        <v>2526</v>
      </c>
      <c r="B405" s="2" t="s">
        <v>2599</v>
      </c>
      <c r="C405" s="1" t="s">
        <v>2600</v>
      </c>
      <c r="D405" s="3" t="s">
        <v>20</v>
      </c>
      <c r="E405" s="3" t="s">
        <v>21</v>
      </c>
      <c r="F405" s="4" t="s">
        <v>22</v>
      </c>
      <c r="G405" s="4" t="s">
        <v>23</v>
      </c>
      <c r="H405" s="4" t="s">
        <v>24</v>
      </c>
      <c r="I405" s="4" t="s">
        <v>25</v>
      </c>
      <c r="J405" s="5" t="s">
        <v>25</v>
      </c>
      <c r="K405" s="5" t="s">
        <v>2601</v>
      </c>
      <c r="L405" s="5" t="s">
        <v>2602</v>
      </c>
      <c r="M405" s="5" t="s">
        <v>2603</v>
      </c>
      <c r="N405" s="5" t="s">
        <v>2604</v>
      </c>
      <c r="O405" s="5" t="s">
        <v>2605</v>
      </c>
      <c r="P405" s="4" t="str">
        <f t="shared" si="1"/>
        <v>Outstanding</v>
      </c>
      <c r="Q405" s="13" t="s">
        <v>25</v>
      </c>
    </row>
    <row r="406" spans="1:17" ht="60" customHeight="1" x14ac:dyDescent="0.35">
      <c r="A406" s="11" t="s">
        <v>2526</v>
      </c>
      <c r="B406" s="2" t="s">
        <v>2606</v>
      </c>
      <c r="C406" s="1" t="s">
        <v>2607</v>
      </c>
      <c r="D406" s="3" t="s">
        <v>20</v>
      </c>
      <c r="E406" s="3" t="s">
        <v>21</v>
      </c>
      <c r="F406" s="4" t="s">
        <v>22</v>
      </c>
      <c r="G406" s="4" t="s">
        <v>23</v>
      </c>
      <c r="H406" s="4" t="s">
        <v>24</v>
      </c>
      <c r="I406" s="4" t="s">
        <v>25</v>
      </c>
      <c r="J406" s="5" t="s">
        <v>25</v>
      </c>
      <c r="K406" s="5" t="s">
        <v>2608</v>
      </c>
      <c r="L406" s="5" t="s">
        <v>2609</v>
      </c>
      <c r="M406" s="5" t="s">
        <v>2610</v>
      </c>
      <c r="N406" s="5" t="s">
        <v>2611</v>
      </c>
      <c r="O406" s="5" t="s">
        <v>2612</v>
      </c>
      <c r="P406" s="4" t="str">
        <f t="shared" si="1"/>
        <v>Outstanding</v>
      </c>
      <c r="Q406" s="13" t="s">
        <v>25</v>
      </c>
    </row>
    <row r="407" spans="1:17" ht="60" customHeight="1" x14ac:dyDescent="0.35">
      <c r="A407" s="11" t="s">
        <v>2526</v>
      </c>
      <c r="B407" s="2" t="s">
        <v>2613</v>
      </c>
      <c r="C407" s="1" t="s">
        <v>2614</v>
      </c>
      <c r="D407" s="3" t="s">
        <v>20</v>
      </c>
      <c r="E407" s="3" t="s">
        <v>21</v>
      </c>
      <c r="F407" s="4" t="s">
        <v>22</v>
      </c>
      <c r="G407" s="4" t="s">
        <v>23</v>
      </c>
      <c r="H407" s="4" t="s">
        <v>24</v>
      </c>
      <c r="I407" s="4" t="s">
        <v>25</v>
      </c>
      <c r="J407" s="5" t="s">
        <v>25</v>
      </c>
      <c r="K407" s="5" t="s">
        <v>2615</v>
      </c>
      <c r="L407" s="5" t="s">
        <v>2616</v>
      </c>
      <c r="M407" s="5" t="s">
        <v>98</v>
      </c>
      <c r="N407" s="5" t="s">
        <v>2617</v>
      </c>
      <c r="O407" s="5" t="s">
        <v>2618</v>
      </c>
      <c r="P407" s="4" t="str">
        <f t="shared" si="1"/>
        <v>Outstanding</v>
      </c>
      <c r="Q407" s="13" t="s">
        <v>25</v>
      </c>
    </row>
    <row r="408" spans="1:17" ht="60" hidden="1" customHeight="1" x14ac:dyDescent="0.35">
      <c r="A408" s="11" t="s">
        <v>2619</v>
      </c>
      <c r="B408" s="2" t="s">
        <v>2620</v>
      </c>
      <c r="C408" s="1" t="s">
        <v>2621</v>
      </c>
      <c r="D408" s="3" t="s">
        <v>20</v>
      </c>
      <c r="E408" s="3" t="s">
        <v>230</v>
      </c>
      <c r="F408" s="4" t="s">
        <v>22</v>
      </c>
      <c r="G408" s="4" t="s">
        <v>23</v>
      </c>
      <c r="H408" s="4" t="s">
        <v>24</v>
      </c>
      <c r="I408" s="4" t="s">
        <v>25</v>
      </c>
      <c r="J408" s="5" t="s">
        <v>25</v>
      </c>
      <c r="K408" s="5" t="s">
        <v>2622</v>
      </c>
      <c r="L408" s="5" t="s">
        <v>2623</v>
      </c>
      <c r="M408" s="5" t="s">
        <v>2624</v>
      </c>
      <c r="N408" s="5" t="s">
        <v>2625</v>
      </c>
      <c r="O408" s="5" t="s">
        <v>2626</v>
      </c>
      <c r="P408" s="4" t="str">
        <f t="shared" si="1"/>
        <v>Outstanding</v>
      </c>
      <c r="Q408" s="13" t="s">
        <v>25</v>
      </c>
    </row>
    <row r="409" spans="1:17" ht="60" customHeight="1" x14ac:dyDescent="0.35">
      <c r="A409" s="11" t="s">
        <v>2627</v>
      </c>
      <c r="B409" s="2" t="s">
        <v>2628</v>
      </c>
      <c r="C409" s="1" t="s">
        <v>2629</v>
      </c>
      <c r="D409" s="3" t="s">
        <v>20</v>
      </c>
      <c r="E409" s="3" t="s">
        <v>21</v>
      </c>
      <c r="F409" s="4" t="s">
        <v>22</v>
      </c>
      <c r="G409" s="4" t="s">
        <v>23</v>
      </c>
      <c r="H409" s="4" t="s">
        <v>24</v>
      </c>
      <c r="I409" s="4" t="s">
        <v>25</v>
      </c>
      <c r="J409" s="5" t="s">
        <v>25</v>
      </c>
      <c r="K409" s="5" t="s">
        <v>2630</v>
      </c>
      <c r="L409" s="5" t="s">
        <v>2631</v>
      </c>
      <c r="M409" s="5" t="s">
        <v>2632</v>
      </c>
      <c r="N409" s="5" t="s">
        <v>2633</v>
      </c>
      <c r="O409" s="5" t="s">
        <v>2634</v>
      </c>
      <c r="P409" s="4" t="str">
        <f t="shared" si="1"/>
        <v>Outstanding</v>
      </c>
      <c r="Q409" s="13" t="s">
        <v>25</v>
      </c>
    </row>
    <row r="410" spans="1:17" ht="60" hidden="1" customHeight="1" x14ac:dyDescent="0.35">
      <c r="A410" s="11" t="s">
        <v>2627</v>
      </c>
      <c r="B410" s="2" t="s">
        <v>2635</v>
      </c>
      <c r="C410" s="1" t="s">
        <v>2636</v>
      </c>
      <c r="D410" s="3" t="s">
        <v>20</v>
      </c>
      <c r="E410" s="3" t="s">
        <v>230</v>
      </c>
      <c r="F410" s="4" t="s">
        <v>22</v>
      </c>
      <c r="G410" s="4" t="s">
        <v>23</v>
      </c>
      <c r="H410" s="4" t="s">
        <v>24</v>
      </c>
      <c r="I410" s="4" t="s">
        <v>25</v>
      </c>
      <c r="J410" s="5" t="s">
        <v>25</v>
      </c>
      <c r="K410" s="5" t="s">
        <v>2637</v>
      </c>
      <c r="L410" s="5" t="s">
        <v>2638</v>
      </c>
      <c r="M410" s="5" t="s">
        <v>2639</v>
      </c>
      <c r="N410" s="5" t="s">
        <v>2640</v>
      </c>
      <c r="O410" s="5" t="s">
        <v>2641</v>
      </c>
      <c r="P410" s="4" t="str">
        <f t="shared" si="1"/>
        <v>Outstanding</v>
      </c>
      <c r="Q410" s="13" t="s">
        <v>25</v>
      </c>
    </row>
    <row r="411" spans="1:17" ht="60" customHeight="1" x14ac:dyDescent="0.35">
      <c r="A411" s="11" t="s">
        <v>2627</v>
      </c>
      <c r="B411" s="2" t="s">
        <v>2642</v>
      </c>
      <c r="C411" s="1" t="s">
        <v>2643</v>
      </c>
      <c r="D411" s="3" t="s">
        <v>20</v>
      </c>
      <c r="E411" s="3" t="s">
        <v>21</v>
      </c>
      <c r="F411" s="4" t="s">
        <v>22</v>
      </c>
      <c r="G411" s="4" t="s">
        <v>23</v>
      </c>
      <c r="H411" s="4" t="s">
        <v>24</v>
      </c>
      <c r="I411" s="4" t="s">
        <v>25</v>
      </c>
      <c r="J411" s="5" t="s">
        <v>25</v>
      </c>
      <c r="K411" s="5" t="s">
        <v>2644</v>
      </c>
      <c r="L411" s="5" t="s">
        <v>2645</v>
      </c>
      <c r="M411" s="5" t="s">
        <v>2646</v>
      </c>
      <c r="N411" s="5" t="s">
        <v>2647</v>
      </c>
      <c r="O411" s="5" t="s">
        <v>2648</v>
      </c>
      <c r="P411" s="4" t="str">
        <f t="shared" si="1"/>
        <v>Outstanding</v>
      </c>
      <c r="Q411" s="13" t="s">
        <v>25</v>
      </c>
    </row>
    <row r="412" spans="1:17" ht="60" customHeight="1" x14ac:dyDescent="0.35">
      <c r="A412" s="11" t="s">
        <v>2649</v>
      </c>
      <c r="B412" s="2" t="s">
        <v>2650</v>
      </c>
      <c r="C412" s="1" t="s">
        <v>2651</v>
      </c>
      <c r="D412" s="3" t="s">
        <v>20</v>
      </c>
      <c r="E412" s="3" t="s">
        <v>21</v>
      </c>
      <c r="F412" s="4" t="s">
        <v>22</v>
      </c>
      <c r="G412" s="4" t="s">
        <v>23</v>
      </c>
      <c r="H412" s="4" t="s">
        <v>24</v>
      </c>
      <c r="I412" s="4" t="s">
        <v>25</v>
      </c>
      <c r="J412" s="5" t="s">
        <v>25</v>
      </c>
      <c r="K412" s="5" t="s">
        <v>2652</v>
      </c>
      <c r="L412" s="5" t="s">
        <v>2653</v>
      </c>
      <c r="M412" s="5" t="s">
        <v>2654</v>
      </c>
      <c r="N412" s="5" t="s">
        <v>2655</v>
      </c>
      <c r="O412" s="5" t="s">
        <v>2656</v>
      </c>
      <c r="P412" s="4" t="str">
        <f t="shared" si="1"/>
        <v>Outstanding</v>
      </c>
      <c r="Q412" s="13" t="s">
        <v>25</v>
      </c>
    </row>
    <row r="413" spans="1:17" ht="60" customHeight="1" x14ac:dyDescent="0.35">
      <c r="A413" s="11" t="s">
        <v>2657</v>
      </c>
      <c r="B413" s="2" t="s">
        <v>2658</v>
      </c>
      <c r="C413" s="1" t="s">
        <v>2659</v>
      </c>
      <c r="D413" s="3" t="s">
        <v>20</v>
      </c>
      <c r="E413" s="3" t="s">
        <v>21</v>
      </c>
      <c r="F413" s="4" t="s">
        <v>22</v>
      </c>
      <c r="G413" s="4" t="s">
        <v>23</v>
      </c>
      <c r="H413" s="4" t="s">
        <v>24</v>
      </c>
      <c r="I413" s="4" t="s">
        <v>25</v>
      </c>
      <c r="J413" s="5" t="s">
        <v>25</v>
      </c>
      <c r="K413" s="5" t="s">
        <v>2660</v>
      </c>
      <c r="L413" s="5" t="s">
        <v>2661</v>
      </c>
      <c r="M413" s="5" t="s">
        <v>2662</v>
      </c>
      <c r="N413" s="5" t="s">
        <v>2663</v>
      </c>
      <c r="O413" s="5" t="s">
        <v>2664</v>
      </c>
      <c r="P413" s="4" t="str">
        <f t="shared" si="1"/>
        <v>Outstanding</v>
      </c>
      <c r="Q413" s="13" t="s">
        <v>25</v>
      </c>
    </row>
    <row r="414" spans="1:17" ht="60" customHeight="1" x14ac:dyDescent="0.35">
      <c r="A414" s="11" t="s">
        <v>2657</v>
      </c>
      <c r="B414" s="2" t="s">
        <v>2665</v>
      </c>
      <c r="C414" s="1" t="s">
        <v>2666</v>
      </c>
      <c r="D414" s="3" t="s">
        <v>20</v>
      </c>
      <c r="E414" s="3" t="s">
        <v>21</v>
      </c>
      <c r="F414" s="4" t="s">
        <v>22</v>
      </c>
      <c r="G414" s="4" t="s">
        <v>23</v>
      </c>
      <c r="H414" s="4" t="s">
        <v>24</v>
      </c>
      <c r="I414" s="4" t="s">
        <v>25</v>
      </c>
      <c r="J414" s="5" t="s">
        <v>25</v>
      </c>
      <c r="K414" s="5" t="s">
        <v>2667</v>
      </c>
      <c r="L414" s="5" t="s">
        <v>2668</v>
      </c>
      <c r="M414" s="5" t="s">
        <v>98</v>
      </c>
      <c r="N414" s="5" t="s">
        <v>2669</v>
      </c>
      <c r="O414" s="5" t="s">
        <v>2670</v>
      </c>
      <c r="P414" s="4" t="str">
        <f t="shared" si="1"/>
        <v>Outstanding</v>
      </c>
      <c r="Q414" s="13" t="s">
        <v>25</v>
      </c>
    </row>
    <row r="415" spans="1:17" ht="60" customHeight="1" x14ac:dyDescent="0.35">
      <c r="A415" s="11" t="s">
        <v>2657</v>
      </c>
      <c r="B415" s="2" t="s">
        <v>2671</v>
      </c>
      <c r="C415" s="1" t="s">
        <v>2672</v>
      </c>
      <c r="D415" s="3" t="s">
        <v>20</v>
      </c>
      <c r="E415" s="3" t="s">
        <v>21</v>
      </c>
      <c r="F415" s="4" t="s">
        <v>22</v>
      </c>
      <c r="G415" s="4" t="s">
        <v>23</v>
      </c>
      <c r="H415" s="4" t="s">
        <v>24</v>
      </c>
      <c r="I415" s="4" t="s">
        <v>25</v>
      </c>
      <c r="J415" s="5" t="s">
        <v>25</v>
      </c>
      <c r="K415" s="5" t="s">
        <v>2673</v>
      </c>
      <c r="L415" s="5" t="s">
        <v>2674</v>
      </c>
      <c r="M415" s="5" t="s">
        <v>2675</v>
      </c>
      <c r="N415" s="5" t="s">
        <v>2676</v>
      </c>
      <c r="O415" s="5" t="s">
        <v>2677</v>
      </c>
      <c r="P415" s="4" t="str">
        <f t="shared" si="1"/>
        <v>Outstanding</v>
      </c>
      <c r="Q415" s="13" t="s">
        <v>25</v>
      </c>
    </row>
    <row r="416" spans="1:17" ht="60" customHeight="1" x14ac:dyDescent="0.35">
      <c r="A416" s="11" t="s">
        <v>2678</v>
      </c>
      <c r="B416" s="2" t="s">
        <v>2679</v>
      </c>
      <c r="C416" s="1" t="s">
        <v>2680</v>
      </c>
      <c r="D416" s="3" t="s">
        <v>20</v>
      </c>
      <c r="E416" s="3" t="s">
        <v>21</v>
      </c>
      <c r="F416" s="4" t="s">
        <v>22</v>
      </c>
      <c r="G416" s="4" t="s">
        <v>23</v>
      </c>
      <c r="H416" s="4" t="s">
        <v>24</v>
      </c>
      <c r="I416" s="4" t="s">
        <v>25</v>
      </c>
      <c r="J416" s="5" t="s">
        <v>25</v>
      </c>
      <c r="K416" s="5" t="s">
        <v>2681</v>
      </c>
      <c r="L416" s="5" t="s">
        <v>2682</v>
      </c>
      <c r="M416" s="5" t="s">
        <v>2683</v>
      </c>
      <c r="N416" s="5" t="s">
        <v>2684</v>
      </c>
      <c r="O416" s="5" t="s">
        <v>2685</v>
      </c>
      <c r="P416" s="4" t="str">
        <f t="shared" si="1"/>
        <v>Outstanding</v>
      </c>
      <c r="Q416" s="13" t="s">
        <v>25</v>
      </c>
    </row>
    <row r="417" spans="1:17" ht="60" hidden="1" customHeight="1" x14ac:dyDescent="0.35">
      <c r="A417" s="11" t="s">
        <v>2678</v>
      </c>
      <c r="B417" s="2" t="s">
        <v>2686</v>
      </c>
      <c r="C417" s="1" t="s">
        <v>2687</v>
      </c>
      <c r="D417" s="3" t="s">
        <v>20</v>
      </c>
      <c r="E417" s="3" t="s">
        <v>230</v>
      </c>
      <c r="F417" s="4" t="s">
        <v>22</v>
      </c>
      <c r="G417" s="4" t="s">
        <v>23</v>
      </c>
      <c r="H417" s="4" t="s">
        <v>24</v>
      </c>
      <c r="I417" s="4" t="s">
        <v>25</v>
      </c>
      <c r="J417" s="5" t="s">
        <v>25</v>
      </c>
      <c r="K417" s="5" t="s">
        <v>2688</v>
      </c>
      <c r="L417" s="5" t="s">
        <v>2689</v>
      </c>
      <c r="M417" s="5" t="s">
        <v>2690</v>
      </c>
      <c r="N417" s="5" t="s">
        <v>2691</v>
      </c>
      <c r="O417" s="5" t="s">
        <v>2692</v>
      </c>
      <c r="P417" s="4" t="str">
        <f t="shared" si="1"/>
        <v>Outstanding</v>
      </c>
      <c r="Q417" s="13" t="s">
        <v>25</v>
      </c>
    </row>
    <row r="418" spans="1:17" ht="60" customHeight="1" x14ac:dyDescent="0.35">
      <c r="A418" s="11" t="s">
        <v>2678</v>
      </c>
      <c r="B418" s="2" t="s">
        <v>2693</v>
      </c>
      <c r="C418" s="1" t="s">
        <v>2694</v>
      </c>
      <c r="D418" s="3" t="s">
        <v>20</v>
      </c>
      <c r="E418" s="3" t="s">
        <v>21</v>
      </c>
      <c r="F418" s="4" t="s">
        <v>22</v>
      </c>
      <c r="G418" s="4" t="s">
        <v>23</v>
      </c>
      <c r="H418" s="4" t="s">
        <v>24</v>
      </c>
      <c r="I418" s="4" t="s">
        <v>25</v>
      </c>
      <c r="J418" s="5" t="s">
        <v>25</v>
      </c>
      <c r="K418" s="5" t="s">
        <v>2695</v>
      </c>
      <c r="L418" s="5" t="s">
        <v>2696</v>
      </c>
      <c r="M418" s="5" t="s">
        <v>2697</v>
      </c>
      <c r="N418" s="5" t="s">
        <v>2698</v>
      </c>
      <c r="O418" s="5" t="s">
        <v>2699</v>
      </c>
      <c r="P418" s="4" t="str">
        <f t="shared" si="1"/>
        <v>Outstanding</v>
      </c>
      <c r="Q418" s="13" t="s">
        <v>25</v>
      </c>
    </row>
    <row r="419" spans="1:17" ht="60" customHeight="1" x14ac:dyDescent="0.35">
      <c r="A419" s="11" t="s">
        <v>2678</v>
      </c>
      <c r="B419" s="2" t="s">
        <v>2700</v>
      </c>
      <c r="C419" s="1" t="s">
        <v>2701</v>
      </c>
      <c r="D419" s="3" t="s">
        <v>20</v>
      </c>
      <c r="E419" s="3" t="s">
        <v>21</v>
      </c>
      <c r="F419" s="4" t="s">
        <v>22</v>
      </c>
      <c r="G419" s="4" t="s">
        <v>23</v>
      </c>
      <c r="H419" s="4" t="s">
        <v>24</v>
      </c>
      <c r="I419" s="4" t="s">
        <v>25</v>
      </c>
      <c r="J419" s="5" t="s">
        <v>25</v>
      </c>
      <c r="K419" s="5" t="s">
        <v>2702</v>
      </c>
      <c r="L419" s="5" t="s">
        <v>2703</v>
      </c>
      <c r="M419" s="5" t="s">
        <v>2704</v>
      </c>
      <c r="N419" s="5" t="s">
        <v>2705</v>
      </c>
      <c r="O419" s="5" t="s">
        <v>2706</v>
      </c>
      <c r="P419" s="4" t="str">
        <f t="shared" si="1"/>
        <v>Outstanding</v>
      </c>
      <c r="Q419" s="13" t="s">
        <v>25</v>
      </c>
    </row>
    <row r="420" spans="1:17" ht="60" hidden="1" customHeight="1" x14ac:dyDescent="0.35">
      <c r="A420" s="11" t="s">
        <v>2678</v>
      </c>
      <c r="B420" s="2" t="s">
        <v>2707</v>
      </c>
      <c r="C420" s="1" t="s">
        <v>2708</v>
      </c>
      <c r="D420" s="3" t="s">
        <v>20</v>
      </c>
      <c r="E420" s="3" t="s">
        <v>230</v>
      </c>
      <c r="F420" s="4" t="s">
        <v>22</v>
      </c>
      <c r="G420" s="4" t="s">
        <v>23</v>
      </c>
      <c r="H420" s="4" t="s">
        <v>24</v>
      </c>
      <c r="I420" s="4" t="s">
        <v>25</v>
      </c>
      <c r="J420" s="5" t="s">
        <v>25</v>
      </c>
      <c r="K420" s="5" t="s">
        <v>2709</v>
      </c>
      <c r="L420" s="5" t="s">
        <v>2710</v>
      </c>
      <c r="M420" s="5" t="s">
        <v>2711</v>
      </c>
      <c r="N420" s="5" t="s">
        <v>2712</v>
      </c>
      <c r="O420" s="5" t="s">
        <v>2713</v>
      </c>
      <c r="P420" s="4" t="str">
        <f t="shared" si="1"/>
        <v>Outstanding</v>
      </c>
      <c r="Q420" s="13" t="s">
        <v>25</v>
      </c>
    </row>
    <row r="421" spans="1:17" ht="60" hidden="1" customHeight="1" x14ac:dyDescent="0.35">
      <c r="A421" s="11" t="s">
        <v>2678</v>
      </c>
      <c r="B421" s="2" t="s">
        <v>2714</v>
      </c>
      <c r="C421" s="1" t="s">
        <v>2715</v>
      </c>
      <c r="D421" s="3" t="s">
        <v>20</v>
      </c>
      <c r="E421" s="3" t="s">
        <v>230</v>
      </c>
      <c r="F421" s="4" t="s">
        <v>22</v>
      </c>
      <c r="G421" s="4" t="s">
        <v>23</v>
      </c>
      <c r="H421" s="4" t="s">
        <v>24</v>
      </c>
      <c r="I421" s="4" t="s">
        <v>25</v>
      </c>
      <c r="J421" s="5" t="s">
        <v>25</v>
      </c>
      <c r="K421" s="5" t="s">
        <v>2716</v>
      </c>
      <c r="L421" s="5" t="s">
        <v>2717</v>
      </c>
      <c r="M421" s="5" t="s">
        <v>2718</v>
      </c>
      <c r="N421" s="5" t="s">
        <v>2719</v>
      </c>
      <c r="O421" s="5" t="s">
        <v>2720</v>
      </c>
      <c r="P421" s="4" t="str">
        <f t="shared" si="1"/>
        <v>Outstanding</v>
      </c>
      <c r="Q421" s="13" t="s">
        <v>25</v>
      </c>
    </row>
    <row r="422" spans="1:17" ht="60" customHeight="1" x14ac:dyDescent="0.35">
      <c r="A422" s="11" t="s">
        <v>2721</v>
      </c>
      <c r="B422" s="2" t="s">
        <v>2722</v>
      </c>
      <c r="C422" s="1" t="s">
        <v>2723</v>
      </c>
      <c r="D422" s="3" t="s">
        <v>20</v>
      </c>
      <c r="E422" s="3" t="s">
        <v>21</v>
      </c>
      <c r="F422" s="4" t="s">
        <v>22</v>
      </c>
      <c r="G422" s="4" t="s">
        <v>23</v>
      </c>
      <c r="H422" s="4" t="s">
        <v>24</v>
      </c>
      <c r="I422" s="4" t="s">
        <v>25</v>
      </c>
      <c r="J422" s="5" t="s">
        <v>25</v>
      </c>
      <c r="K422" s="5" t="s">
        <v>2724</v>
      </c>
      <c r="L422" s="5" t="s">
        <v>2725</v>
      </c>
      <c r="M422" s="5" t="s">
        <v>2726</v>
      </c>
      <c r="N422" s="5" t="s">
        <v>2727</v>
      </c>
      <c r="O422" s="5" t="s">
        <v>2728</v>
      </c>
      <c r="P422" s="4" t="str">
        <f t="shared" si="1"/>
        <v>Outstanding</v>
      </c>
      <c r="Q422" s="13" t="s">
        <v>25</v>
      </c>
    </row>
    <row r="423" spans="1:17" ht="60" hidden="1" customHeight="1" x14ac:dyDescent="0.35">
      <c r="A423" s="11" t="s">
        <v>2729</v>
      </c>
      <c r="B423" s="2" t="s">
        <v>2730</v>
      </c>
      <c r="C423" s="1" t="s">
        <v>2731</v>
      </c>
      <c r="D423" s="3" t="s">
        <v>20</v>
      </c>
      <c r="E423" s="3" t="s">
        <v>230</v>
      </c>
      <c r="F423" s="4" t="s">
        <v>22</v>
      </c>
      <c r="G423" s="4" t="s">
        <v>23</v>
      </c>
      <c r="H423" s="4" t="s">
        <v>24</v>
      </c>
      <c r="I423" s="4" t="s">
        <v>25</v>
      </c>
      <c r="J423" s="5" t="s">
        <v>25</v>
      </c>
      <c r="K423" s="5" t="s">
        <v>2732</v>
      </c>
      <c r="L423" s="5" t="s">
        <v>2733</v>
      </c>
      <c r="M423" s="5" t="s">
        <v>2734</v>
      </c>
      <c r="N423" s="5" t="s">
        <v>2735</v>
      </c>
      <c r="O423" s="5" t="s">
        <v>2736</v>
      </c>
      <c r="P423" s="4" t="str">
        <f t="shared" si="1"/>
        <v>Outstanding</v>
      </c>
      <c r="Q423" s="13" t="s">
        <v>25</v>
      </c>
    </row>
    <row r="424" spans="1:17" ht="60" customHeight="1" x14ac:dyDescent="0.35">
      <c r="A424" s="11" t="s">
        <v>2729</v>
      </c>
      <c r="B424" s="2" t="s">
        <v>2737</v>
      </c>
      <c r="C424" s="1" t="s">
        <v>2738</v>
      </c>
      <c r="D424" s="3" t="s">
        <v>20</v>
      </c>
      <c r="E424" s="3" t="s">
        <v>21</v>
      </c>
      <c r="F424" s="4" t="s">
        <v>22</v>
      </c>
      <c r="G424" s="4" t="s">
        <v>23</v>
      </c>
      <c r="H424" s="4" t="s">
        <v>24</v>
      </c>
      <c r="I424" s="4" t="s">
        <v>25</v>
      </c>
      <c r="J424" s="5" t="s">
        <v>25</v>
      </c>
      <c r="K424" s="5" t="s">
        <v>2739</v>
      </c>
      <c r="L424" s="5" t="s">
        <v>2740</v>
      </c>
      <c r="M424" s="5" t="s">
        <v>2741</v>
      </c>
      <c r="N424" s="5" t="s">
        <v>2742</v>
      </c>
      <c r="O424" s="5" t="s">
        <v>2743</v>
      </c>
      <c r="P424" s="4" t="str">
        <f t="shared" si="1"/>
        <v>Outstanding</v>
      </c>
      <c r="Q424" s="13" t="s">
        <v>25</v>
      </c>
    </row>
    <row r="425" spans="1:17" ht="60" customHeight="1" x14ac:dyDescent="0.35">
      <c r="A425" s="11" t="s">
        <v>2729</v>
      </c>
      <c r="B425" s="2" t="s">
        <v>2744</v>
      </c>
      <c r="C425" s="1" t="s">
        <v>2745</v>
      </c>
      <c r="D425" s="3" t="s">
        <v>20</v>
      </c>
      <c r="E425" s="3" t="s">
        <v>21</v>
      </c>
      <c r="F425" s="4" t="s">
        <v>22</v>
      </c>
      <c r="G425" s="4" t="s">
        <v>23</v>
      </c>
      <c r="H425" s="4" t="s">
        <v>24</v>
      </c>
      <c r="I425" s="4" t="s">
        <v>25</v>
      </c>
      <c r="J425" s="5" t="s">
        <v>25</v>
      </c>
      <c r="K425" s="5" t="s">
        <v>2746</v>
      </c>
      <c r="L425" s="5" t="s">
        <v>2747</v>
      </c>
      <c r="M425" s="5" t="s">
        <v>2748</v>
      </c>
      <c r="N425" s="5" t="s">
        <v>2749</v>
      </c>
      <c r="O425" s="5" t="s">
        <v>2750</v>
      </c>
      <c r="P425" s="4" t="str">
        <f t="shared" si="1"/>
        <v>Outstanding</v>
      </c>
      <c r="Q425" s="13" t="s">
        <v>25</v>
      </c>
    </row>
    <row r="426" spans="1:17" ht="60" customHeight="1" x14ac:dyDescent="0.35">
      <c r="A426" s="11" t="s">
        <v>2729</v>
      </c>
      <c r="B426" s="2" t="s">
        <v>2751</v>
      </c>
      <c r="C426" s="1" t="s">
        <v>2752</v>
      </c>
      <c r="D426" s="3" t="s">
        <v>20</v>
      </c>
      <c r="E426" s="3" t="s">
        <v>21</v>
      </c>
      <c r="F426" s="4" t="s">
        <v>22</v>
      </c>
      <c r="G426" s="4" t="s">
        <v>23</v>
      </c>
      <c r="H426" s="4" t="s">
        <v>24</v>
      </c>
      <c r="I426" s="4" t="s">
        <v>25</v>
      </c>
      <c r="J426" s="5" t="s">
        <v>25</v>
      </c>
      <c r="K426" s="5" t="s">
        <v>2753</v>
      </c>
      <c r="L426" s="5" t="s">
        <v>2754</v>
      </c>
      <c r="M426" s="5" t="s">
        <v>2755</v>
      </c>
      <c r="N426" s="5" t="s">
        <v>2756</v>
      </c>
      <c r="O426" s="5" t="s">
        <v>2757</v>
      </c>
      <c r="P426" s="4" t="str">
        <f t="shared" si="1"/>
        <v>Outstanding</v>
      </c>
      <c r="Q426" s="13" t="s">
        <v>25</v>
      </c>
    </row>
    <row r="427" spans="1:17" ht="60" customHeight="1" x14ac:dyDescent="0.35">
      <c r="A427" s="11" t="s">
        <v>2729</v>
      </c>
      <c r="B427" s="2" t="s">
        <v>2758</v>
      </c>
      <c r="C427" s="1" t="s">
        <v>2759</v>
      </c>
      <c r="D427" s="3" t="s">
        <v>20</v>
      </c>
      <c r="E427" s="3" t="s">
        <v>21</v>
      </c>
      <c r="F427" s="4" t="s">
        <v>22</v>
      </c>
      <c r="G427" s="4" t="s">
        <v>23</v>
      </c>
      <c r="H427" s="4" t="s">
        <v>24</v>
      </c>
      <c r="I427" s="4" t="s">
        <v>25</v>
      </c>
      <c r="J427" s="5" t="s">
        <v>25</v>
      </c>
      <c r="K427" s="5" t="s">
        <v>2760</v>
      </c>
      <c r="L427" s="5" t="s">
        <v>2761</v>
      </c>
      <c r="M427" s="5" t="s">
        <v>2762</v>
      </c>
      <c r="N427" s="5" t="s">
        <v>2763</v>
      </c>
      <c r="O427" s="5" t="s">
        <v>2764</v>
      </c>
      <c r="P427" s="4" t="str">
        <f t="shared" si="1"/>
        <v>Outstanding</v>
      </c>
      <c r="Q427" s="13" t="s">
        <v>25</v>
      </c>
    </row>
    <row r="428" spans="1:17" ht="60" customHeight="1" x14ac:dyDescent="0.35">
      <c r="A428" s="11" t="s">
        <v>2729</v>
      </c>
      <c r="B428" s="2" t="s">
        <v>2765</v>
      </c>
      <c r="C428" s="1" t="s">
        <v>2766</v>
      </c>
      <c r="D428" s="3" t="s">
        <v>20</v>
      </c>
      <c r="E428" s="3" t="s">
        <v>21</v>
      </c>
      <c r="F428" s="4" t="s">
        <v>22</v>
      </c>
      <c r="G428" s="4" t="s">
        <v>23</v>
      </c>
      <c r="H428" s="4" t="s">
        <v>24</v>
      </c>
      <c r="I428" s="4" t="s">
        <v>25</v>
      </c>
      <c r="J428" s="5" t="s">
        <v>25</v>
      </c>
      <c r="K428" s="5" t="s">
        <v>2767</v>
      </c>
      <c r="L428" s="5" t="s">
        <v>2768</v>
      </c>
      <c r="M428" s="5" t="s">
        <v>2769</v>
      </c>
      <c r="N428" s="5" t="s">
        <v>2770</v>
      </c>
      <c r="O428" s="5" t="s">
        <v>2771</v>
      </c>
      <c r="P428" s="4" t="str">
        <f t="shared" si="1"/>
        <v>Outstanding</v>
      </c>
      <c r="Q428" s="13" t="s">
        <v>25</v>
      </c>
    </row>
    <row r="429" spans="1:17" ht="60" hidden="1" customHeight="1" x14ac:dyDescent="0.35">
      <c r="A429" s="11" t="s">
        <v>2729</v>
      </c>
      <c r="B429" s="2" t="s">
        <v>2772</v>
      </c>
      <c r="C429" s="1" t="s">
        <v>2773</v>
      </c>
      <c r="D429" s="3" t="s">
        <v>20</v>
      </c>
      <c r="E429" s="3" t="s">
        <v>230</v>
      </c>
      <c r="F429" s="4" t="s">
        <v>22</v>
      </c>
      <c r="G429" s="4" t="s">
        <v>23</v>
      </c>
      <c r="H429" s="4" t="s">
        <v>24</v>
      </c>
      <c r="I429" s="4" t="s">
        <v>25</v>
      </c>
      <c r="J429" s="5" t="s">
        <v>25</v>
      </c>
      <c r="K429" s="5" t="s">
        <v>2774</v>
      </c>
      <c r="L429" s="5" t="s">
        <v>2775</v>
      </c>
      <c r="M429" s="5" t="s">
        <v>2776</v>
      </c>
      <c r="N429" s="5" t="s">
        <v>2777</v>
      </c>
      <c r="O429" s="5" t="s">
        <v>2778</v>
      </c>
      <c r="P429" s="4" t="str">
        <f t="shared" si="1"/>
        <v>Outstanding</v>
      </c>
      <c r="Q429" s="13" t="s">
        <v>25</v>
      </c>
    </row>
    <row r="430" spans="1:17" ht="60" customHeight="1" x14ac:dyDescent="0.35">
      <c r="A430" s="11" t="s">
        <v>2779</v>
      </c>
      <c r="B430" s="2" t="s">
        <v>2780</v>
      </c>
      <c r="C430" s="1" t="s">
        <v>2781</v>
      </c>
      <c r="D430" s="3" t="s">
        <v>20</v>
      </c>
      <c r="E430" s="3" t="s">
        <v>21</v>
      </c>
      <c r="F430" s="4" t="s">
        <v>22</v>
      </c>
      <c r="G430" s="4" t="s">
        <v>23</v>
      </c>
      <c r="H430" s="4" t="s">
        <v>24</v>
      </c>
      <c r="I430" s="4" t="s">
        <v>25</v>
      </c>
      <c r="J430" s="5" t="s">
        <v>25</v>
      </c>
      <c r="K430" s="5" t="s">
        <v>2782</v>
      </c>
      <c r="L430" s="5" t="s">
        <v>2783</v>
      </c>
      <c r="M430" s="5" t="s">
        <v>98</v>
      </c>
      <c r="N430" s="5" t="s">
        <v>2784</v>
      </c>
      <c r="O430" s="5" t="s">
        <v>2785</v>
      </c>
      <c r="P430" s="4" t="str">
        <f t="shared" si="1"/>
        <v>Outstanding</v>
      </c>
      <c r="Q430" s="13" t="s">
        <v>25</v>
      </c>
    </row>
    <row r="431" spans="1:17" ht="60" customHeight="1" x14ac:dyDescent="0.35">
      <c r="A431" s="11" t="s">
        <v>2779</v>
      </c>
      <c r="B431" s="2" t="s">
        <v>2786</v>
      </c>
      <c r="C431" s="1" t="s">
        <v>2787</v>
      </c>
      <c r="D431" s="3" t="s">
        <v>20</v>
      </c>
      <c r="E431" s="3" t="s">
        <v>21</v>
      </c>
      <c r="F431" s="4" t="s">
        <v>22</v>
      </c>
      <c r="G431" s="4" t="s">
        <v>23</v>
      </c>
      <c r="H431" s="4" t="s">
        <v>24</v>
      </c>
      <c r="I431" s="4" t="s">
        <v>25</v>
      </c>
      <c r="J431" s="5" t="s">
        <v>25</v>
      </c>
      <c r="K431" s="5" t="s">
        <v>2788</v>
      </c>
      <c r="L431" s="5" t="s">
        <v>2789</v>
      </c>
      <c r="M431" s="5" t="s">
        <v>2790</v>
      </c>
      <c r="N431" s="5" t="s">
        <v>2791</v>
      </c>
      <c r="O431" s="5" t="s">
        <v>2792</v>
      </c>
      <c r="P431" s="4" t="str">
        <f t="shared" si="1"/>
        <v>Outstanding</v>
      </c>
      <c r="Q431" s="13" t="s">
        <v>25</v>
      </c>
    </row>
    <row r="432" spans="1:17" ht="60" customHeight="1" x14ac:dyDescent="0.35">
      <c r="A432" s="11" t="s">
        <v>2793</v>
      </c>
      <c r="B432" s="2" t="s">
        <v>2794</v>
      </c>
      <c r="C432" s="1" t="s">
        <v>2795</v>
      </c>
      <c r="D432" s="3" t="s">
        <v>20</v>
      </c>
      <c r="E432" s="3" t="s">
        <v>21</v>
      </c>
      <c r="F432" s="4" t="s">
        <v>22</v>
      </c>
      <c r="G432" s="4" t="s">
        <v>23</v>
      </c>
      <c r="H432" s="4" t="s">
        <v>24</v>
      </c>
      <c r="I432" s="4" t="s">
        <v>25</v>
      </c>
      <c r="J432" s="5" t="s">
        <v>25</v>
      </c>
      <c r="K432" s="5" t="s">
        <v>2796</v>
      </c>
      <c r="L432" s="5" t="s">
        <v>2783</v>
      </c>
      <c r="M432" s="5" t="s">
        <v>98</v>
      </c>
      <c r="N432" s="5" t="s">
        <v>2797</v>
      </c>
      <c r="O432" s="5" t="s">
        <v>2785</v>
      </c>
      <c r="P432" s="4" t="str">
        <f t="shared" si="1"/>
        <v>Outstanding</v>
      </c>
      <c r="Q432" s="13" t="s">
        <v>25</v>
      </c>
    </row>
    <row r="433" spans="1:17" ht="60" customHeight="1" x14ac:dyDescent="0.35">
      <c r="A433" s="11" t="s">
        <v>2793</v>
      </c>
      <c r="B433" s="2" t="s">
        <v>2798</v>
      </c>
      <c r="C433" s="1" t="s">
        <v>2799</v>
      </c>
      <c r="D433" s="3" t="s">
        <v>20</v>
      </c>
      <c r="E433" s="3" t="s">
        <v>21</v>
      </c>
      <c r="F433" s="4" t="s">
        <v>22</v>
      </c>
      <c r="G433" s="4" t="s">
        <v>23</v>
      </c>
      <c r="H433" s="4" t="s">
        <v>24</v>
      </c>
      <c r="I433" s="4" t="s">
        <v>25</v>
      </c>
      <c r="J433" s="5" t="s">
        <v>25</v>
      </c>
      <c r="K433" s="5" t="s">
        <v>2800</v>
      </c>
      <c r="L433" s="5" t="s">
        <v>2801</v>
      </c>
      <c r="M433" s="5" t="s">
        <v>2790</v>
      </c>
      <c r="N433" s="5" t="s">
        <v>2802</v>
      </c>
      <c r="O433" s="5" t="s">
        <v>2792</v>
      </c>
      <c r="P433" s="4" t="str">
        <f t="shared" si="1"/>
        <v>Outstanding</v>
      </c>
      <c r="Q433" s="13" t="s">
        <v>25</v>
      </c>
    </row>
    <row r="434" spans="1:17" ht="60" customHeight="1" x14ac:dyDescent="0.35">
      <c r="A434" s="11" t="s">
        <v>2803</v>
      </c>
      <c r="B434" s="2" t="s">
        <v>2804</v>
      </c>
      <c r="C434" s="1" t="s">
        <v>2805</v>
      </c>
      <c r="D434" s="3" t="s">
        <v>20</v>
      </c>
      <c r="E434" s="3" t="s">
        <v>21</v>
      </c>
      <c r="F434" s="4" t="s">
        <v>22</v>
      </c>
      <c r="G434" s="4" t="s">
        <v>23</v>
      </c>
      <c r="H434" s="4" t="s">
        <v>24</v>
      </c>
      <c r="I434" s="4" t="s">
        <v>25</v>
      </c>
      <c r="J434" s="5" t="s">
        <v>25</v>
      </c>
      <c r="K434" s="5" t="s">
        <v>2806</v>
      </c>
      <c r="L434" s="5" t="s">
        <v>2783</v>
      </c>
      <c r="M434" s="5" t="s">
        <v>98</v>
      </c>
      <c r="N434" s="5" t="s">
        <v>2807</v>
      </c>
      <c r="O434" s="5" t="s">
        <v>2785</v>
      </c>
      <c r="P434" s="4" t="str">
        <f t="shared" si="1"/>
        <v>Outstanding</v>
      </c>
      <c r="Q434" s="13" t="s">
        <v>25</v>
      </c>
    </row>
    <row r="435" spans="1:17" ht="60" customHeight="1" x14ac:dyDescent="0.35">
      <c r="A435" s="11" t="s">
        <v>2803</v>
      </c>
      <c r="B435" s="2" t="s">
        <v>2808</v>
      </c>
      <c r="C435" s="1" t="s">
        <v>2809</v>
      </c>
      <c r="D435" s="3" t="s">
        <v>20</v>
      </c>
      <c r="E435" s="3" t="s">
        <v>21</v>
      </c>
      <c r="F435" s="4" t="s">
        <v>22</v>
      </c>
      <c r="G435" s="4" t="s">
        <v>23</v>
      </c>
      <c r="H435" s="4" t="s">
        <v>24</v>
      </c>
      <c r="I435" s="4" t="s">
        <v>25</v>
      </c>
      <c r="J435" s="5" t="s">
        <v>25</v>
      </c>
      <c r="K435" s="5" t="s">
        <v>2810</v>
      </c>
      <c r="L435" s="5" t="s">
        <v>2789</v>
      </c>
      <c r="M435" s="5" t="s">
        <v>2790</v>
      </c>
      <c r="N435" s="5" t="s">
        <v>2811</v>
      </c>
      <c r="O435" s="5" t="s">
        <v>2792</v>
      </c>
      <c r="P435" s="4" t="str">
        <f t="shared" si="1"/>
        <v>Outstanding</v>
      </c>
      <c r="Q435" s="13" t="s">
        <v>25</v>
      </c>
    </row>
    <row r="436" spans="1:17" ht="60" customHeight="1" x14ac:dyDescent="0.35">
      <c r="A436" s="11" t="s">
        <v>1231</v>
      </c>
      <c r="B436" s="2" t="s">
        <v>2812</v>
      </c>
      <c r="C436" s="1" t="s">
        <v>2813</v>
      </c>
      <c r="D436" s="3" t="s">
        <v>20</v>
      </c>
      <c r="E436" s="3" t="s">
        <v>21</v>
      </c>
      <c r="F436" s="4" t="s">
        <v>22</v>
      </c>
      <c r="G436" s="4" t="s">
        <v>23</v>
      </c>
      <c r="H436" s="4" t="s">
        <v>24</v>
      </c>
      <c r="I436" s="4" t="s">
        <v>25</v>
      </c>
      <c r="J436" s="5" t="s">
        <v>25</v>
      </c>
      <c r="K436" s="5" t="s">
        <v>2814</v>
      </c>
      <c r="L436" s="5" t="s">
        <v>2783</v>
      </c>
      <c r="M436" s="5" t="s">
        <v>98</v>
      </c>
      <c r="N436" s="5" t="s">
        <v>2815</v>
      </c>
      <c r="O436" s="5" t="s">
        <v>2785</v>
      </c>
      <c r="P436" s="4" t="str">
        <f t="shared" si="1"/>
        <v>Outstanding</v>
      </c>
      <c r="Q436" s="13" t="s">
        <v>25</v>
      </c>
    </row>
    <row r="437" spans="1:17" ht="60" customHeight="1" x14ac:dyDescent="0.35">
      <c r="A437" s="11" t="s">
        <v>1231</v>
      </c>
      <c r="B437" s="2" t="s">
        <v>2816</v>
      </c>
      <c r="C437" s="1" t="s">
        <v>2817</v>
      </c>
      <c r="D437" s="3" t="s">
        <v>20</v>
      </c>
      <c r="E437" s="3" t="s">
        <v>21</v>
      </c>
      <c r="F437" s="4" t="s">
        <v>22</v>
      </c>
      <c r="G437" s="4" t="s">
        <v>23</v>
      </c>
      <c r="H437" s="4" t="s">
        <v>24</v>
      </c>
      <c r="I437" s="4" t="s">
        <v>25</v>
      </c>
      <c r="J437" s="5" t="s">
        <v>25</v>
      </c>
      <c r="K437" s="5" t="s">
        <v>2818</v>
      </c>
      <c r="L437" s="5" t="s">
        <v>2789</v>
      </c>
      <c r="M437" s="5" t="s">
        <v>2790</v>
      </c>
      <c r="N437" s="5" t="s">
        <v>2819</v>
      </c>
      <c r="O437" s="5" t="s">
        <v>2792</v>
      </c>
      <c r="P437" s="4" t="str">
        <f t="shared" si="1"/>
        <v>Outstanding</v>
      </c>
      <c r="Q437" s="13" t="s">
        <v>25</v>
      </c>
    </row>
    <row r="438" spans="1:17" ht="60" hidden="1" customHeight="1" x14ac:dyDescent="0.35">
      <c r="A438" s="11" t="s">
        <v>2820</v>
      </c>
      <c r="B438" s="2" t="s">
        <v>2821</v>
      </c>
      <c r="C438" s="1" t="s">
        <v>2822</v>
      </c>
      <c r="D438" s="3" t="s">
        <v>20</v>
      </c>
      <c r="E438" s="3" t="s">
        <v>230</v>
      </c>
      <c r="F438" s="4" t="s">
        <v>22</v>
      </c>
      <c r="G438" s="4" t="s">
        <v>23</v>
      </c>
      <c r="H438" s="4" t="s">
        <v>24</v>
      </c>
      <c r="I438" s="4" t="s">
        <v>25</v>
      </c>
      <c r="J438" s="5" t="s">
        <v>25</v>
      </c>
      <c r="K438" s="5" t="s">
        <v>2823</v>
      </c>
      <c r="L438" s="5" t="s">
        <v>2824</v>
      </c>
      <c r="M438" s="5" t="s">
        <v>2825</v>
      </c>
      <c r="N438" s="5" t="s">
        <v>2826</v>
      </c>
      <c r="O438" s="5" t="s">
        <v>2827</v>
      </c>
      <c r="P438" s="4" t="str">
        <f t="shared" si="1"/>
        <v>Outstanding</v>
      </c>
      <c r="Q438" s="13" t="s">
        <v>25</v>
      </c>
    </row>
    <row r="439" spans="1:17" ht="60" customHeight="1" x14ac:dyDescent="0.35">
      <c r="A439" s="11" t="s">
        <v>2820</v>
      </c>
      <c r="B439" s="2" t="s">
        <v>2828</v>
      </c>
      <c r="C439" s="1" t="s">
        <v>2829</v>
      </c>
      <c r="D439" s="3" t="s">
        <v>20</v>
      </c>
      <c r="E439" s="3" t="s">
        <v>21</v>
      </c>
      <c r="F439" s="4" t="s">
        <v>22</v>
      </c>
      <c r="G439" s="4" t="s">
        <v>23</v>
      </c>
      <c r="H439" s="4" t="s">
        <v>24</v>
      </c>
      <c r="I439" s="4" t="s">
        <v>25</v>
      </c>
      <c r="J439" s="5" t="s">
        <v>25</v>
      </c>
      <c r="K439" s="5" t="s">
        <v>2830</v>
      </c>
      <c r="L439" s="5" t="s">
        <v>2831</v>
      </c>
      <c r="M439" s="5" t="s">
        <v>98</v>
      </c>
      <c r="N439" s="5" t="s">
        <v>2832</v>
      </c>
      <c r="O439" s="5" t="s">
        <v>2833</v>
      </c>
      <c r="P439" s="4" t="str">
        <f t="shared" si="1"/>
        <v>Outstanding</v>
      </c>
      <c r="Q439" s="13" t="s">
        <v>25</v>
      </c>
    </row>
    <row r="440" spans="1:17" ht="60" customHeight="1" x14ac:dyDescent="0.35">
      <c r="A440" s="11" t="s">
        <v>2820</v>
      </c>
      <c r="B440" s="2" t="s">
        <v>2834</v>
      </c>
      <c r="C440" s="1" t="s">
        <v>2835</v>
      </c>
      <c r="D440" s="3" t="s">
        <v>20</v>
      </c>
      <c r="E440" s="3" t="s">
        <v>21</v>
      </c>
      <c r="F440" s="4" t="s">
        <v>22</v>
      </c>
      <c r="G440" s="4" t="s">
        <v>23</v>
      </c>
      <c r="H440" s="4" t="s">
        <v>24</v>
      </c>
      <c r="I440" s="4" t="s">
        <v>25</v>
      </c>
      <c r="J440" s="5" t="s">
        <v>25</v>
      </c>
      <c r="K440" s="5" t="s">
        <v>2836</v>
      </c>
      <c r="L440" s="5" t="s">
        <v>2837</v>
      </c>
      <c r="M440" s="5" t="s">
        <v>98</v>
      </c>
      <c r="N440" s="5" t="s">
        <v>2838</v>
      </c>
      <c r="O440" s="5" t="s">
        <v>2839</v>
      </c>
      <c r="P440" s="4" t="str">
        <f t="shared" si="1"/>
        <v>Outstanding</v>
      </c>
      <c r="Q440" s="13" t="s">
        <v>25</v>
      </c>
    </row>
    <row r="441" spans="1:17" ht="60" customHeight="1" x14ac:dyDescent="0.35">
      <c r="A441" s="11" t="s">
        <v>2820</v>
      </c>
      <c r="B441" s="2" t="s">
        <v>2840</v>
      </c>
      <c r="C441" s="1" t="s">
        <v>2841</v>
      </c>
      <c r="D441" s="3" t="s">
        <v>20</v>
      </c>
      <c r="E441" s="3" t="s">
        <v>21</v>
      </c>
      <c r="F441" s="4" t="s">
        <v>22</v>
      </c>
      <c r="G441" s="4" t="s">
        <v>23</v>
      </c>
      <c r="H441" s="4" t="s">
        <v>24</v>
      </c>
      <c r="I441" s="4" t="s">
        <v>25</v>
      </c>
      <c r="J441" s="5" t="s">
        <v>25</v>
      </c>
      <c r="K441" s="5" t="s">
        <v>2842</v>
      </c>
      <c r="L441" s="5" t="s">
        <v>2843</v>
      </c>
      <c r="M441" s="5" t="s">
        <v>98</v>
      </c>
      <c r="N441" s="5" t="s">
        <v>2844</v>
      </c>
      <c r="O441" s="5" t="s">
        <v>2845</v>
      </c>
      <c r="P441" s="4" t="str">
        <f t="shared" si="1"/>
        <v>Outstanding</v>
      </c>
      <c r="Q441" s="13" t="s">
        <v>25</v>
      </c>
    </row>
    <row r="442" spans="1:17" ht="60" customHeight="1" x14ac:dyDescent="0.35">
      <c r="A442" s="11" t="s">
        <v>2820</v>
      </c>
      <c r="B442" s="2" t="s">
        <v>2846</v>
      </c>
      <c r="C442" s="1" t="s">
        <v>2847</v>
      </c>
      <c r="D442" s="3" t="s">
        <v>20</v>
      </c>
      <c r="E442" s="3" t="s">
        <v>21</v>
      </c>
      <c r="F442" s="4" t="s">
        <v>22</v>
      </c>
      <c r="G442" s="4" t="s">
        <v>23</v>
      </c>
      <c r="H442" s="4" t="s">
        <v>24</v>
      </c>
      <c r="I442" s="4" t="s">
        <v>25</v>
      </c>
      <c r="J442" s="5" t="s">
        <v>25</v>
      </c>
      <c r="K442" s="5" t="s">
        <v>2848</v>
      </c>
      <c r="L442" s="5" t="s">
        <v>2849</v>
      </c>
      <c r="M442" s="5" t="s">
        <v>98</v>
      </c>
      <c r="N442" s="5" t="s">
        <v>2850</v>
      </c>
      <c r="O442" s="5" t="s">
        <v>2851</v>
      </c>
      <c r="P442" s="4" t="str">
        <f t="shared" si="1"/>
        <v>Outstanding</v>
      </c>
      <c r="Q442" s="13" t="s">
        <v>25</v>
      </c>
    </row>
    <row r="443" spans="1:17" ht="60" hidden="1" customHeight="1" x14ac:dyDescent="0.35">
      <c r="A443" s="11" t="s">
        <v>2852</v>
      </c>
      <c r="B443" s="2" t="s">
        <v>2853</v>
      </c>
      <c r="C443" s="1" t="s">
        <v>2854</v>
      </c>
      <c r="D443" s="3" t="s">
        <v>20</v>
      </c>
      <c r="E443" s="3" t="s">
        <v>230</v>
      </c>
      <c r="F443" s="4" t="s">
        <v>22</v>
      </c>
      <c r="G443" s="4" t="s">
        <v>23</v>
      </c>
      <c r="H443" s="4" t="s">
        <v>24</v>
      </c>
      <c r="I443" s="4" t="s">
        <v>25</v>
      </c>
      <c r="J443" s="5" t="s">
        <v>25</v>
      </c>
      <c r="K443" s="5" t="s">
        <v>2855</v>
      </c>
      <c r="L443" s="5" t="s">
        <v>2856</v>
      </c>
      <c r="M443" s="5" t="s">
        <v>2857</v>
      </c>
      <c r="N443" s="5" t="s">
        <v>2858</v>
      </c>
      <c r="O443" s="5" t="s">
        <v>2859</v>
      </c>
      <c r="P443" s="4" t="str">
        <f t="shared" si="1"/>
        <v>Outstanding</v>
      </c>
      <c r="Q443" s="13" t="s">
        <v>25</v>
      </c>
    </row>
    <row r="444" spans="1:17" ht="60" hidden="1" customHeight="1" x14ac:dyDescent="0.35">
      <c r="A444" s="11" t="s">
        <v>2860</v>
      </c>
      <c r="B444" s="2" t="s">
        <v>2861</v>
      </c>
      <c r="C444" s="1" t="s">
        <v>2862</v>
      </c>
      <c r="D444" s="3" t="s">
        <v>20</v>
      </c>
      <c r="E444" s="3" t="s">
        <v>230</v>
      </c>
      <c r="F444" s="4" t="s">
        <v>22</v>
      </c>
      <c r="G444" s="4" t="s">
        <v>23</v>
      </c>
      <c r="H444" s="4" t="s">
        <v>24</v>
      </c>
      <c r="I444" s="4" t="s">
        <v>25</v>
      </c>
      <c r="J444" s="5" t="s">
        <v>25</v>
      </c>
      <c r="K444" s="5" t="s">
        <v>2863</v>
      </c>
      <c r="L444" s="5" t="s">
        <v>2864</v>
      </c>
      <c r="M444" s="5" t="s">
        <v>2865</v>
      </c>
      <c r="N444" s="5" t="s">
        <v>2866</v>
      </c>
      <c r="O444" s="5" t="s">
        <v>2867</v>
      </c>
      <c r="P444" s="4" t="str">
        <f t="shared" si="1"/>
        <v>Outstanding</v>
      </c>
      <c r="Q444" s="13" t="s">
        <v>25</v>
      </c>
    </row>
    <row r="445" spans="1:17" ht="60" customHeight="1" x14ac:dyDescent="0.35">
      <c r="A445" s="11" t="s">
        <v>2868</v>
      </c>
      <c r="B445" s="2" t="s">
        <v>2869</v>
      </c>
      <c r="C445" s="1" t="s">
        <v>2870</v>
      </c>
      <c r="D445" s="3" t="s">
        <v>20</v>
      </c>
      <c r="E445" s="3" t="s">
        <v>21</v>
      </c>
      <c r="F445" s="4" t="s">
        <v>22</v>
      </c>
      <c r="G445" s="4" t="s">
        <v>23</v>
      </c>
      <c r="H445" s="4" t="s">
        <v>24</v>
      </c>
      <c r="I445" s="4" t="s">
        <v>25</v>
      </c>
      <c r="J445" s="5" t="s">
        <v>25</v>
      </c>
      <c r="K445" s="5" t="s">
        <v>2871</v>
      </c>
      <c r="L445" s="5" t="s">
        <v>2872</v>
      </c>
      <c r="M445" s="5" t="s">
        <v>2873</v>
      </c>
      <c r="N445" s="5" t="s">
        <v>2874</v>
      </c>
      <c r="O445" s="5" t="s">
        <v>2875</v>
      </c>
      <c r="P445" s="4" t="str">
        <f t="shared" si="1"/>
        <v>Outstanding</v>
      </c>
      <c r="Q445" s="13" t="s">
        <v>25</v>
      </c>
    </row>
    <row r="446" spans="1:17" ht="60" customHeight="1" x14ac:dyDescent="0.35">
      <c r="A446" s="11" t="s">
        <v>2876</v>
      </c>
      <c r="B446" s="2" t="s">
        <v>2877</v>
      </c>
      <c r="C446" s="1" t="s">
        <v>2878</v>
      </c>
      <c r="D446" s="3" t="s">
        <v>20</v>
      </c>
      <c r="E446" s="3" t="s">
        <v>21</v>
      </c>
      <c r="F446" s="4" t="s">
        <v>22</v>
      </c>
      <c r="G446" s="4" t="s">
        <v>23</v>
      </c>
      <c r="H446" s="4" t="s">
        <v>24</v>
      </c>
      <c r="I446" s="4" t="s">
        <v>25</v>
      </c>
      <c r="J446" s="5" t="s">
        <v>25</v>
      </c>
      <c r="K446" s="5" t="s">
        <v>2879</v>
      </c>
      <c r="L446" s="5" t="s">
        <v>2880</v>
      </c>
      <c r="M446" s="5" t="s">
        <v>2881</v>
      </c>
      <c r="N446" s="5" t="s">
        <v>2882</v>
      </c>
      <c r="O446" s="5" t="s">
        <v>2883</v>
      </c>
      <c r="P446" s="4" t="str">
        <f t="shared" si="1"/>
        <v>Outstanding</v>
      </c>
      <c r="Q446" s="13" t="s">
        <v>25</v>
      </c>
    </row>
    <row r="447" spans="1:17" ht="60" customHeight="1" x14ac:dyDescent="0.35">
      <c r="A447" s="11" t="s">
        <v>2884</v>
      </c>
      <c r="B447" s="2" t="s">
        <v>2885</v>
      </c>
      <c r="C447" s="1" t="s">
        <v>2886</v>
      </c>
      <c r="D447" s="3" t="s">
        <v>20</v>
      </c>
      <c r="E447" s="3" t="s">
        <v>21</v>
      </c>
      <c r="F447" s="4" t="s">
        <v>22</v>
      </c>
      <c r="G447" s="4" t="s">
        <v>23</v>
      </c>
      <c r="H447" s="4" t="s">
        <v>24</v>
      </c>
      <c r="I447" s="4" t="s">
        <v>25</v>
      </c>
      <c r="J447" s="5" t="s">
        <v>25</v>
      </c>
      <c r="K447" s="5" t="s">
        <v>2887</v>
      </c>
      <c r="L447" s="5" t="s">
        <v>2888</v>
      </c>
      <c r="M447" s="5" t="s">
        <v>98</v>
      </c>
      <c r="N447" s="5" t="s">
        <v>2889</v>
      </c>
      <c r="O447" s="5" t="s">
        <v>2890</v>
      </c>
      <c r="P447" s="4" t="str">
        <f t="shared" si="1"/>
        <v>Outstanding</v>
      </c>
      <c r="Q447" s="13" t="s">
        <v>25</v>
      </c>
    </row>
    <row r="448" spans="1:17" ht="60" customHeight="1" x14ac:dyDescent="0.35">
      <c r="A448" s="11" t="s">
        <v>2884</v>
      </c>
      <c r="B448" s="2" t="s">
        <v>2891</v>
      </c>
      <c r="C448" s="1" t="s">
        <v>2892</v>
      </c>
      <c r="D448" s="3" t="s">
        <v>20</v>
      </c>
      <c r="E448" s="3" t="s">
        <v>21</v>
      </c>
      <c r="F448" s="4" t="s">
        <v>22</v>
      </c>
      <c r="G448" s="4" t="s">
        <v>23</v>
      </c>
      <c r="H448" s="4" t="s">
        <v>24</v>
      </c>
      <c r="I448" s="4" t="s">
        <v>25</v>
      </c>
      <c r="J448" s="5" t="s">
        <v>25</v>
      </c>
      <c r="K448" s="5" t="s">
        <v>2893</v>
      </c>
      <c r="L448" s="5" t="s">
        <v>2894</v>
      </c>
      <c r="M448" s="5" t="s">
        <v>2895</v>
      </c>
      <c r="N448" s="5" t="s">
        <v>2896</v>
      </c>
      <c r="O448" s="5" t="s">
        <v>2897</v>
      </c>
      <c r="P448" s="4" t="str">
        <f t="shared" si="1"/>
        <v>Outstanding</v>
      </c>
      <c r="Q448" s="13" t="s">
        <v>25</v>
      </c>
    </row>
    <row r="449" spans="1:17" ht="60" customHeight="1" x14ac:dyDescent="0.35">
      <c r="A449" s="11" t="s">
        <v>2898</v>
      </c>
      <c r="B449" s="2" t="s">
        <v>2899</v>
      </c>
      <c r="C449" s="1" t="s">
        <v>2900</v>
      </c>
      <c r="D449" s="3" t="s">
        <v>20</v>
      </c>
      <c r="E449" s="3" t="s">
        <v>21</v>
      </c>
      <c r="F449" s="4" t="s">
        <v>22</v>
      </c>
      <c r="G449" s="4" t="s">
        <v>23</v>
      </c>
      <c r="H449" s="4" t="s">
        <v>24</v>
      </c>
      <c r="I449" s="4" t="s">
        <v>25</v>
      </c>
      <c r="J449" s="5" t="s">
        <v>25</v>
      </c>
      <c r="K449" s="5" t="s">
        <v>2901</v>
      </c>
      <c r="L449" s="5" t="s">
        <v>2902</v>
      </c>
      <c r="M449" s="5" t="s">
        <v>2903</v>
      </c>
      <c r="N449" s="5" t="s">
        <v>2904</v>
      </c>
      <c r="O449" s="5" t="s">
        <v>2905</v>
      </c>
      <c r="P449" s="4" t="str">
        <f t="shared" si="1"/>
        <v>Outstanding</v>
      </c>
      <c r="Q449" s="13" t="s">
        <v>25</v>
      </c>
    </row>
    <row r="450" spans="1:17" ht="60" customHeight="1" x14ac:dyDescent="0.35">
      <c r="A450" s="11" t="s">
        <v>2898</v>
      </c>
      <c r="B450" s="2" t="s">
        <v>2906</v>
      </c>
      <c r="C450" s="1" t="s">
        <v>2907</v>
      </c>
      <c r="D450" s="3" t="s">
        <v>20</v>
      </c>
      <c r="E450" s="3" t="s">
        <v>21</v>
      </c>
      <c r="F450" s="4" t="s">
        <v>22</v>
      </c>
      <c r="G450" s="4" t="s">
        <v>23</v>
      </c>
      <c r="H450" s="4" t="s">
        <v>24</v>
      </c>
      <c r="I450" s="4" t="s">
        <v>25</v>
      </c>
      <c r="J450" s="5" t="s">
        <v>25</v>
      </c>
      <c r="K450" s="5" t="s">
        <v>2908</v>
      </c>
      <c r="L450" s="5" t="s">
        <v>2909</v>
      </c>
      <c r="M450" s="5" t="s">
        <v>2903</v>
      </c>
      <c r="N450" s="5" t="s">
        <v>2910</v>
      </c>
      <c r="O450" s="5" t="s">
        <v>2905</v>
      </c>
      <c r="P450" s="4" t="str">
        <f t="shared" si="1"/>
        <v>Outstanding</v>
      </c>
      <c r="Q450" s="13" t="s">
        <v>25</v>
      </c>
    </row>
    <row r="451" spans="1:17" ht="60" customHeight="1" x14ac:dyDescent="0.35">
      <c r="A451" s="11" t="s">
        <v>2911</v>
      </c>
      <c r="B451" s="2" t="s">
        <v>2912</v>
      </c>
      <c r="C451" s="1" t="s">
        <v>2913</v>
      </c>
      <c r="D451" s="3" t="s">
        <v>20</v>
      </c>
      <c r="E451" s="3" t="s">
        <v>21</v>
      </c>
      <c r="F451" s="4" t="s">
        <v>22</v>
      </c>
      <c r="G451" s="4" t="s">
        <v>23</v>
      </c>
      <c r="H451" s="4" t="s">
        <v>24</v>
      </c>
      <c r="I451" s="4" t="s">
        <v>25</v>
      </c>
      <c r="J451" s="5" t="s">
        <v>25</v>
      </c>
      <c r="K451" s="5" t="s">
        <v>2914</v>
      </c>
      <c r="L451" s="5" t="s">
        <v>2915</v>
      </c>
      <c r="M451" s="5" t="s">
        <v>2916</v>
      </c>
      <c r="N451" s="5" t="s">
        <v>2917</v>
      </c>
      <c r="O451" s="5" t="s">
        <v>2918</v>
      </c>
      <c r="P451" s="4" t="str">
        <f t="shared" si="1"/>
        <v>Outstanding</v>
      </c>
      <c r="Q451" s="13" t="s">
        <v>25</v>
      </c>
    </row>
    <row r="452" spans="1:17" ht="60" customHeight="1" x14ac:dyDescent="0.35">
      <c r="A452" s="11" t="s">
        <v>2919</v>
      </c>
      <c r="B452" s="2" t="s">
        <v>2920</v>
      </c>
      <c r="C452" s="1" t="s">
        <v>2921</v>
      </c>
      <c r="D452" s="3" t="s">
        <v>20</v>
      </c>
      <c r="E452" s="3" t="s">
        <v>21</v>
      </c>
      <c r="F452" s="4" t="s">
        <v>22</v>
      </c>
      <c r="G452" s="4" t="s">
        <v>23</v>
      </c>
      <c r="H452" s="4" t="s">
        <v>24</v>
      </c>
      <c r="I452" s="4" t="s">
        <v>25</v>
      </c>
      <c r="J452" s="5" t="s">
        <v>25</v>
      </c>
      <c r="K452" s="5" t="s">
        <v>2922</v>
      </c>
      <c r="L452" s="5" t="s">
        <v>2923</v>
      </c>
      <c r="M452" s="5" t="s">
        <v>2924</v>
      </c>
      <c r="N452" s="5" t="s">
        <v>2925</v>
      </c>
      <c r="O452" s="5" t="s">
        <v>2926</v>
      </c>
      <c r="P452" s="4" t="str">
        <f t="shared" si="1"/>
        <v>Outstanding</v>
      </c>
      <c r="Q452" s="13" t="s">
        <v>25</v>
      </c>
    </row>
    <row r="453" spans="1:17" ht="60" hidden="1" customHeight="1" x14ac:dyDescent="0.35">
      <c r="A453" s="11" t="s">
        <v>2927</v>
      </c>
      <c r="B453" s="2" t="s">
        <v>2928</v>
      </c>
      <c r="C453" s="1" t="s">
        <v>2929</v>
      </c>
      <c r="D453" s="3" t="s">
        <v>20</v>
      </c>
      <c r="E453" s="3" t="s">
        <v>230</v>
      </c>
      <c r="F453" s="4" t="s">
        <v>22</v>
      </c>
      <c r="G453" s="4" t="s">
        <v>23</v>
      </c>
      <c r="H453" s="4" t="s">
        <v>24</v>
      </c>
      <c r="I453" s="4" t="s">
        <v>25</v>
      </c>
      <c r="J453" s="5" t="s">
        <v>25</v>
      </c>
      <c r="K453" s="5" t="s">
        <v>2930</v>
      </c>
      <c r="L453" s="5" t="s">
        <v>2931</v>
      </c>
      <c r="M453" s="5" t="s">
        <v>2932</v>
      </c>
      <c r="N453" s="5" t="s">
        <v>2933</v>
      </c>
      <c r="O453" s="5" t="s">
        <v>2934</v>
      </c>
      <c r="P453" s="4" t="str">
        <f t="shared" si="1"/>
        <v>Outstanding</v>
      </c>
      <c r="Q453" s="13" t="s">
        <v>25</v>
      </c>
    </row>
    <row r="454" spans="1:17" ht="60" customHeight="1" x14ac:dyDescent="0.35">
      <c r="A454" s="11" t="s">
        <v>2935</v>
      </c>
      <c r="B454" s="2" t="s">
        <v>2936</v>
      </c>
      <c r="C454" s="1" t="s">
        <v>2937</v>
      </c>
      <c r="D454" s="3" t="s">
        <v>20</v>
      </c>
      <c r="E454" s="3" t="s">
        <v>21</v>
      </c>
      <c r="F454" s="4" t="s">
        <v>22</v>
      </c>
      <c r="G454" s="4" t="s">
        <v>23</v>
      </c>
      <c r="H454" s="4" t="s">
        <v>24</v>
      </c>
      <c r="I454" s="4" t="s">
        <v>25</v>
      </c>
      <c r="J454" s="5" t="s">
        <v>25</v>
      </c>
      <c r="K454" s="5" t="s">
        <v>2938</v>
      </c>
      <c r="L454" s="5" t="s">
        <v>2939</v>
      </c>
      <c r="M454" s="5" t="s">
        <v>98</v>
      </c>
      <c r="N454" s="5" t="s">
        <v>2940</v>
      </c>
      <c r="O454" s="5" t="s">
        <v>2941</v>
      </c>
      <c r="P454" s="4" t="str">
        <f t="shared" si="1"/>
        <v>Outstanding</v>
      </c>
      <c r="Q454" s="13" t="s">
        <v>25</v>
      </c>
    </row>
    <row r="455" spans="1:17" ht="60" customHeight="1" x14ac:dyDescent="0.35">
      <c r="A455" s="11" t="s">
        <v>2935</v>
      </c>
      <c r="B455" s="2" t="s">
        <v>2942</v>
      </c>
      <c r="C455" s="1" t="s">
        <v>2943</v>
      </c>
      <c r="D455" s="3" t="s">
        <v>20</v>
      </c>
      <c r="E455" s="3" t="s">
        <v>21</v>
      </c>
      <c r="F455" s="4" t="s">
        <v>22</v>
      </c>
      <c r="G455" s="4" t="s">
        <v>23</v>
      </c>
      <c r="H455" s="4" t="s">
        <v>24</v>
      </c>
      <c r="I455" s="4" t="s">
        <v>25</v>
      </c>
      <c r="J455" s="5" t="s">
        <v>25</v>
      </c>
      <c r="K455" s="5" t="s">
        <v>2944</v>
      </c>
      <c r="L455" s="5" t="s">
        <v>2945</v>
      </c>
      <c r="M455" s="5" t="s">
        <v>98</v>
      </c>
      <c r="N455" s="5" t="s">
        <v>2946</v>
      </c>
      <c r="O455" s="5" t="s">
        <v>2947</v>
      </c>
      <c r="P455" s="4" t="str">
        <f t="shared" si="1"/>
        <v>Outstanding</v>
      </c>
      <c r="Q455" s="13" t="s">
        <v>25</v>
      </c>
    </row>
    <row r="456" spans="1:17" ht="60" customHeight="1" x14ac:dyDescent="0.35">
      <c r="A456" s="11" t="s">
        <v>2935</v>
      </c>
      <c r="B456" s="2" t="s">
        <v>2948</v>
      </c>
      <c r="C456" s="1" t="s">
        <v>2949</v>
      </c>
      <c r="D456" s="3" t="s">
        <v>20</v>
      </c>
      <c r="E456" s="3" t="s">
        <v>21</v>
      </c>
      <c r="F456" s="4" t="s">
        <v>22</v>
      </c>
      <c r="G456" s="4" t="s">
        <v>23</v>
      </c>
      <c r="H456" s="4" t="s">
        <v>24</v>
      </c>
      <c r="I456" s="4" t="s">
        <v>25</v>
      </c>
      <c r="J456" s="5" t="s">
        <v>25</v>
      </c>
      <c r="K456" s="5" t="s">
        <v>2950</v>
      </c>
      <c r="L456" s="5" t="s">
        <v>2951</v>
      </c>
      <c r="M456" s="5" t="s">
        <v>98</v>
      </c>
      <c r="N456" s="5" t="s">
        <v>2952</v>
      </c>
      <c r="O456" s="5" t="s">
        <v>2953</v>
      </c>
      <c r="P456" s="4" t="str">
        <f t="shared" si="1"/>
        <v>Outstanding</v>
      </c>
      <c r="Q456" s="13" t="s">
        <v>25</v>
      </c>
    </row>
    <row r="457" spans="1:17" ht="60" customHeight="1" x14ac:dyDescent="0.35">
      <c r="A457" s="11" t="s">
        <v>2935</v>
      </c>
      <c r="B457" s="2" t="s">
        <v>2954</v>
      </c>
      <c r="C457" s="1" t="s">
        <v>2955</v>
      </c>
      <c r="D457" s="3" t="s">
        <v>20</v>
      </c>
      <c r="E457" s="3" t="s">
        <v>21</v>
      </c>
      <c r="F457" s="4" t="s">
        <v>22</v>
      </c>
      <c r="G457" s="4" t="s">
        <v>23</v>
      </c>
      <c r="H457" s="4" t="s">
        <v>24</v>
      </c>
      <c r="I457" s="4" t="s">
        <v>25</v>
      </c>
      <c r="J457" s="5" t="s">
        <v>25</v>
      </c>
      <c r="K457" s="5" t="s">
        <v>2956</v>
      </c>
      <c r="L457" s="5" t="s">
        <v>2957</v>
      </c>
      <c r="M457" s="5" t="s">
        <v>98</v>
      </c>
      <c r="N457" s="5" t="s">
        <v>2958</v>
      </c>
      <c r="O457" s="5" t="s">
        <v>2959</v>
      </c>
      <c r="P457" s="4" t="str">
        <f t="shared" si="1"/>
        <v>Outstanding</v>
      </c>
      <c r="Q457" s="13" t="s">
        <v>25</v>
      </c>
    </row>
    <row r="458" spans="1:17" ht="60" customHeight="1" x14ac:dyDescent="0.35">
      <c r="A458" s="11" t="s">
        <v>2935</v>
      </c>
      <c r="B458" s="2" t="s">
        <v>2960</v>
      </c>
      <c r="C458" s="1" t="s">
        <v>2961</v>
      </c>
      <c r="D458" s="3" t="s">
        <v>20</v>
      </c>
      <c r="E458" s="3" t="s">
        <v>21</v>
      </c>
      <c r="F458" s="4" t="s">
        <v>22</v>
      </c>
      <c r="G458" s="4" t="s">
        <v>23</v>
      </c>
      <c r="H458" s="4" t="s">
        <v>24</v>
      </c>
      <c r="I458" s="4" t="s">
        <v>25</v>
      </c>
      <c r="J458" s="5" t="s">
        <v>25</v>
      </c>
      <c r="K458" s="5" t="s">
        <v>2962</v>
      </c>
      <c r="L458" s="5" t="s">
        <v>2963</v>
      </c>
      <c r="M458" s="5" t="s">
        <v>98</v>
      </c>
      <c r="N458" s="5" t="s">
        <v>2964</v>
      </c>
      <c r="O458" s="5" t="s">
        <v>2965</v>
      </c>
      <c r="P458" s="4" t="str">
        <f t="shared" si="1"/>
        <v>Outstanding</v>
      </c>
      <c r="Q458" s="13" t="s">
        <v>25</v>
      </c>
    </row>
    <row r="459" spans="1:17" ht="60" hidden="1" customHeight="1" x14ac:dyDescent="0.35">
      <c r="A459" s="11" t="s">
        <v>2966</v>
      </c>
      <c r="B459" s="2" t="s">
        <v>2967</v>
      </c>
      <c r="C459" s="1" t="s">
        <v>2968</v>
      </c>
      <c r="D459" s="3" t="s">
        <v>20</v>
      </c>
      <c r="E459" s="3" t="s">
        <v>230</v>
      </c>
      <c r="F459" s="4" t="s">
        <v>22</v>
      </c>
      <c r="G459" s="4" t="s">
        <v>23</v>
      </c>
      <c r="H459" s="4" t="s">
        <v>24</v>
      </c>
      <c r="I459" s="4" t="s">
        <v>25</v>
      </c>
      <c r="J459" s="5" t="s">
        <v>25</v>
      </c>
      <c r="K459" s="5" t="s">
        <v>2969</v>
      </c>
      <c r="L459" s="5" t="s">
        <v>2970</v>
      </c>
      <c r="M459" s="5" t="s">
        <v>2971</v>
      </c>
      <c r="N459" s="5" t="s">
        <v>2972</v>
      </c>
      <c r="O459" s="5" t="s">
        <v>2973</v>
      </c>
      <c r="P459" s="4" t="str">
        <f t="shared" si="1"/>
        <v>Outstanding</v>
      </c>
      <c r="Q459" s="13" t="s">
        <v>25</v>
      </c>
    </row>
    <row r="460" spans="1:17" ht="60" customHeight="1" x14ac:dyDescent="0.35">
      <c r="A460" s="11" t="s">
        <v>2966</v>
      </c>
      <c r="B460" s="2" t="s">
        <v>2974</v>
      </c>
      <c r="C460" s="1" t="s">
        <v>2975</v>
      </c>
      <c r="D460" s="3" t="s">
        <v>20</v>
      </c>
      <c r="E460" s="3" t="s">
        <v>21</v>
      </c>
      <c r="F460" s="4" t="s">
        <v>22</v>
      </c>
      <c r="G460" s="4" t="s">
        <v>23</v>
      </c>
      <c r="H460" s="4" t="s">
        <v>24</v>
      </c>
      <c r="I460" s="4" t="s">
        <v>25</v>
      </c>
      <c r="J460" s="5" t="s">
        <v>25</v>
      </c>
      <c r="K460" s="5" t="s">
        <v>2976</v>
      </c>
      <c r="L460" s="5" t="s">
        <v>2977</v>
      </c>
      <c r="M460" s="5" t="s">
        <v>2978</v>
      </c>
      <c r="N460" s="5" t="s">
        <v>2979</v>
      </c>
      <c r="O460" s="5" t="s">
        <v>2980</v>
      </c>
      <c r="P460" s="4" t="str">
        <f t="shared" si="1"/>
        <v>Outstanding</v>
      </c>
      <c r="Q460" s="13" t="s">
        <v>25</v>
      </c>
    </row>
    <row r="461" spans="1:17" ht="60" hidden="1" customHeight="1" x14ac:dyDescent="0.35">
      <c r="A461" s="11" t="s">
        <v>2981</v>
      </c>
      <c r="B461" s="2" t="s">
        <v>2982</v>
      </c>
      <c r="C461" s="1" t="s">
        <v>2983</v>
      </c>
      <c r="D461" s="3" t="s">
        <v>20</v>
      </c>
      <c r="E461" s="3" t="s">
        <v>230</v>
      </c>
      <c r="F461" s="4" t="s">
        <v>22</v>
      </c>
      <c r="G461" s="4" t="s">
        <v>23</v>
      </c>
      <c r="H461" s="4" t="s">
        <v>24</v>
      </c>
      <c r="I461" s="4" t="s">
        <v>25</v>
      </c>
      <c r="J461" s="5" t="s">
        <v>25</v>
      </c>
      <c r="K461" s="5" t="s">
        <v>2984</v>
      </c>
      <c r="L461" s="5" t="s">
        <v>2985</v>
      </c>
      <c r="M461" s="5" t="s">
        <v>2986</v>
      </c>
      <c r="N461" s="5" t="s">
        <v>2987</v>
      </c>
      <c r="O461" s="5" t="s">
        <v>2973</v>
      </c>
      <c r="P461" s="4" t="str">
        <f t="shared" si="1"/>
        <v>Outstanding</v>
      </c>
      <c r="Q461" s="13" t="s">
        <v>25</v>
      </c>
    </row>
    <row r="462" spans="1:17" ht="60" hidden="1" customHeight="1" x14ac:dyDescent="0.35">
      <c r="A462" s="11" t="s">
        <v>2988</v>
      </c>
      <c r="B462" s="2" t="s">
        <v>2989</v>
      </c>
      <c r="C462" s="1" t="s">
        <v>2990</v>
      </c>
      <c r="D462" s="3" t="s">
        <v>20</v>
      </c>
      <c r="E462" s="3" t="s">
        <v>230</v>
      </c>
      <c r="F462" s="4" t="s">
        <v>22</v>
      </c>
      <c r="G462" s="4" t="s">
        <v>23</v>
      </c>
      <c r="H462" s="4" t="s">
        <v>24</v>
      </c>
      <c r="I462" s="4" t="s">
        <v>25</v>
      </c>
      <c r="J462" s="5" t="s">
        <v>25</v>
      </c>
      <c r="K462" s="5" t="s">
        <v>2991</v>
      </c>
      <c r="L462" s="5" t="s">
        <v>2992</v>
      </c>
      <c r="M462" s="5" t="s">
        <v>2993</v>
      </c>
      <c r="N462" s="5" t="s">
        <v>2994</v>
      </c>
      <c r="O462" s="5" t="s">
        <v>2995</v>
      </c>
      <c r="P462" s="4" t="str">
        <f t="shared" si="1"/>
        <v>Outstanding</v>
      </c>
      <c r="Q462" s="13" t="s">
        <v>25</v>
      </c>
    </row>
    <row r="463" spans="1:17" ht="60" customHeight="1" x14ac:dyDescent="0.35">
      <c r="A463" s="11" t="s">
        <v>2996</v>
      </c>
      <c r="B463" s="2" t="s">
        <v>2997</v>
      </c>
      <c r="C463" s="1" t="s">
        <v>2998</v>
      </c>
      <c r="D463" s="3" t="s">
        <v>20</v>
      </c>
      <c r="E463" s="3" t="s">
        <v>21</v>
      </c>
      <c r="F463" s="4" t="s">
        <v>22</v>
      </c>
      <c r="G463" s="4" t="s">
        <v>23</v>
      </c>
      <c r="H463" s="4" t="s">
        <v>24</v>
      </c>
      <c r="I463" s="4" t="s">
        <v>25</v>
      </c>
      <c r="J463" s="5" t="s">
        <v>25</v>
      </c>
      <c r="K463" s="5" t="s">
        <v>2999</v>
      </c>
      <c r="L463" s="5" t="s">
        <v>3000</v>
      </c>
      <c r="M463" s="5" t="s">
        <v>3001</v>
      </c>
      <c r="N463" s="5" t="s">
        <v>3002</v>
      </c>
      <c r="O463" s="5" t="s">
        <v>3003</v>
      </c>
      <c r="P463" s="4" t="str">
        <f t="shared" si="1"/>
        <v>Outstanding</v>
      </c>
      <c r="Q463" s="13" t="s">
        <v>25</v>
      </c>
    </row>
    <row r="464" spans="1:17" ht="60" customHeight="1" x14ac:dyDescent="0.35">
      <c r="A464" s="11" t="s">
        <v>2996</v>
      </c>
      <c r="B464" s="2" t="s">
        <v>3004</v>
      </c>
      <c r="C464" s="1" t="s">
        <v>3005</v>
      </c>
      <c r="D464" s="3" t="s">
        <v>20</v>
      </c>
      <c r="E464" s="3" t="s">
        <v>21</v>
      </c>
      <c r="F464" s="4" t="s">
        <v>22</v>
      </c>
      <c r="G464" s="4" t="s">
        <v>23</v>
      </c>
      <c r="H464" s="4" t="s">
        <v>24</v>
      </c>
      <c r="I464" s="4" t="s">
        <v>25</v>
      </c>
      <c r="J464" s="5" t="s">
        <v>25</v>
      </c>
      <c r="K464" s="5" t="s">
        <v>3006</v>
      </c>
      <c r="L464" s="5" t="s">
        <v>3007</v>
      </c>
      <c r="M464" s="5" t="s">
        <v>3008</v>
      </c>
      <c r="N464" s="5" t="s">
        <v>3009</v>
      </c>
      <c r="O464" s="5" t="s">
        <v>3010</v>
      </c>
      <c r="P464" s="4" t="str">
        <f t="shared" si="1"/>
        <v>Outstanding</v>
      </c>
      <c r="Q464" s="13" t="s">
        <v>25</v>
      </c>
    </row>
    <row r="465" spans="1:17" ht="60" customHeight="1" x14ac:dyDescent="0.35">
      <c r="A465" s="11" t="s">
        <v>2996</v>
      </c>
      <c r="B465" s="2" t="s">
        <v>3011</v>
      </c>
      <c r="C465" s="1" t="s">
        <v>3012</v>
      </c>
      <c r="D465" s="3" t="s">
        <v>20</v>
      </c>
      <c r="E465" s="3" t="s">
        <v>21</v>
      </c>
      <c r="F465" s="4" t="s">
        <v>22</v>
      </c>
      <c r="G465" s="4" t="s">
        <v>23</v>
      </c>
      <c r="H465" s="4" t="s">
        <v>24</v>
      </c>
      <c r="I465" s="4" t="s">
        <v>25</v>
      </c>
      <c r="J465" s="5" t="s">
        <v>25</v>
      </c>
      <c r="K465" s="5" t="s">
        <v>3013</v>
      </c>
      <c r="L465" s="5" t="s">
        <v>3014</v>
      </c>
      <c r="M465" s="5" t="s">
        <v>3015</v>
      </c>
      <c r="N465" s="5" t="s">
        <v>3016</v>
      </c>
      <c r="O465" s="5" t="s">
        <v>3017</v>
      </c>
      <c r="P465" s="4" t="str">
        <f t="shared" si="1"/>
        <v>Outstanding</v>
      </c>
      <c r="Q465" s="13" t="s">
        <v>25</v>
      </c>
    </row>
    <row r="466" spans="1:17" ht="60" customHeight="1" x14ac:dyDescent="0.35">
      <c r="A466" s="11" t="s">
        <v>2996</v>
      </c>
      <c r="B466" s="2" t="s">
        <v>3018</v>
      </c>
      <c r="C466" s="1" t="s">
        <v>3019</v>
      </c>
      <c r="D466" s="3" t="s">
        <v>20</v>
      </c>
      <c r="E466" s="3" t="s">
        <v>21</v>
      </c>
      <c r="F466" s="4" t="s">
        <v>22</v>
      </c>
      <c r="G466" s="4" t="s">
        <v>23</v>
      </c>
      <c r="H466" s="4" t="s">
        <v>24</v>
      </c>
      <c r="I466" s="4" t="s">
        <v>25</v>
      </c>
      <c r="J466" s="5" t="s">
        <v>25</v>
      </c>
      <c r="K466" s="5" t="s">
        <v>3020</v>
      </c>
      <c r="L466" s="5" t="s">
        <v>3021</v>
      </c>
      <c r="M466" s="5" t="s">
        <v>3022</v>
      </c>
      <c r="N466" s="5" t="s">
        <v>3023</v>
      </c>
      <c r="O466" s="5" t="s">
        <v>3024</v>
      </c>
      <c r="P466" s="4" t="str">
        <f t="shared" si="1"/>
        <v>Outstanding</v>
      </c>
      <c r="Q466" s="13" t="s">
        <v>25</v>
      </c>
    </row>
    <row r="467" spans="1:17" ht="60" customHeight="1" x14ac:dyDescent="0.35">
      <c r="A467" s="11" t="s">
        <v>2996</v>
      </c>
      <c r="B467" s="2" t="s">
        <v>3025</v>
      </c>
      <c r="C467" s="1" t="s">
        <v>3026</v>
      </c>
      <c r="D467" s="3" t="s">
        <v>20</v>
      </c>
      <c r="E467" s="3" t="s">
        <v>21</v>
      </c>
      <c r="F467" s="4" t="s">
        <v>22</v>
      </c>
      <c r="G467" s="4" t="s">
        <v>23</v>
      </c>
      <c r="H467" s="4" t="s">
        <v>24</v>
      </c>
      <c r="I467" s="4" t="s">
        <v>25</v>
      </c>
      <c r="J467" s="5" t="s">
        <v>25</v>
      </c>
      <c r="K467" s="5" t="s">
        <v>3027</v>
      </c>
      <c r="L467" s="5" t="s">
        <v>3028</v>
      </c>
      <c r="M467" s="5" t="s">
        <v>3029</v>
      </c>
      <c r="N467" s="5" t="s">
        <v>3030</v>
      </c>
      <c r="O467" s="5" t="s">
        <v>3031</v>
      </c>
      <c r="P467" s="4" t="str">
        <f t="shared" si="1"/>
        <v>Outstanding</v>
      </c>
      <c r="Q467" s="13" t="s">
        <v>25</v>
      </c>
    </row>
    <row r="468" spans="1:17" ht="60" customHeight="1" x14ac:dyDescent="0.35">
      <c r="A468" s="11" t="s">
        <v>3032</v>
      </c>
      <c r="B468" s="2" t="s">
        <v>3033</v>
      </c>
      <c r="C468" s="1" t="s">
        <v>3034</v>
      </c>
      <c r="D468" s="3" t="s">
        <v>20</v>
      </c>
      <c r="E468" s="3" t="s">
        <v>21</v>
      </c>
      <c r="F468" s="4" t="s">
        <v>22</v>
      </c>
      <c r="G468" s="4" t="s">
        <v>23</v>
      </c>
      <c r="H468" s="4" t="s">
        <v>24</v>
      </c>
      <c r="I468" s="4" t="s">
        <v>25</v>
      </c>
      <c r="J468" s="5" t="s">
        <v>25</v>
      </c>
      <c r="K468" s="5" t="s">
        <v>3035</v>
      </c>
      <c r="L468" s="5" t="s">
        <v>3036</v>
      </c>
      <c r="M468" s="5" t="s">
        <v>3037</v>
      </c>
      <c r="N468" s="5" t="s">
        <v>3038</v>
      </c>
      <c r="O468" s="5" t="s">
        <v>3039</v>
      </c>
      <c r="P468" s="4" t="str">
        <f t="shared" si="1"/>
        <v>Outstanding</v>
      </c>
      <c r="Q468" s="13" t="s">
        <v>25</v>
      </c>
    </row>
    <row r="469" spans="1:17" ht="60" customHeight="1" x14ac:dyDescent="0.35">
      <c r="A469" s="11" t="s">
        <v>3032</v>
      </c>
      <c r="B469" s="2" t="s">
        <v>3040</v>
      </c>
      <c r="C469" s="1" t="s">
        <v>3041</v>
      </c>
      <c r="D469" s="3" t="s">
        <v>20</v>
      </c>
      <c r="E469" s="3" t="s">
        <v>21</v>
      </c>
      <c r="F469" s="4" t="s">
        <v>22</v>
      </c>
      <c r="G469" s="4" t="s">
        <v>23</v>
      </c>
      <c r="H469" s="4" t="s">
        <v>24</v>
      </c>
      <c r="I469" s="4" t="s">
        <v>25</v>
      </c>
      <c r="J469" s="5" t="s">
        <v>25</v>
      </c>
      <c r="K469" s="5" t="s">
        <v>3042</v>
      </c>
      <c r="L469" s="5" t="s">
        <v>3043</v>
      </c>
      <c r="M469" s="5" t="s">
        <v>3044</v>
      </c>
      <c r="N469" s="5" t="s">
        <v>3045</v>
      </c>
      <c r="O469" s="5" t="s">
        <v>3046</v>
      </c>
      <c r="P469" s="4" t="str">
        <f t="shared" si="1"/>
        <v>Outstanding</v>
      </c>
      <c r="Q469" s="13" t="s">
        <v>25</v>
      </c>
    </row>
    <row r="470" spans="1:17" ht="60" customHeight="1" x14ac:dyDescent="0.35">
      <c r="A470" s="11" t="s">
        <v>3047</v>
      </c>
      <c r="B470" s="2" t="s">
        <v>3048</v>
      </c>
      <c r="C470" s="1" t="s">
        <v>3049</v>
      </c>
      <c r="D470" s="3" t="s">
        <v>20</v>
      </c>
      <c r="E470" s="3" t="s">
        <v>21</v>
      </c>
      <c r="F470" s="4" t="s">
        <v>22</v>
      </c>
      <c r="G470" s="4" t="s">
        <v>23</v>
      </c>
      <c r="H470" s="4" t="s">
        <v>24</v>
      </c>
      <c r="I470" s="4" t="s">
        <v>25</v>
      </c>
      <c r="J470" s="5" t="s">
        <v>25</v>
      </c>
      <c r="K470" s="5" t="s">
        <v>3050</v>
      </c>
      <c r="L470" s="5" t="s">
        <v>3051</v>
      </c>
      <c r="M470" s="5" t="s">
        <v>3052</v>
      </c>
      <c r="N470" s="5" t="s">
        <v>3053</v>
      </c>
      <c r="O470" s="5" t="s">
        <v>3054</v>
      </c>
      <c r="P470" s="4" t="str">
        <f t="shared" si="1"/>
        <v>Outstanding</v>
      </c>
      <c r="Q470" s="13" t="s">
        <v>25</v>
      </c>
    </row>
    <row r="471" spans="1:17" ht="60" customHeight="1" x14ac:dyDescent="0.35">
      <c r="A471" s="11" t="s">
        <v>3047</v>
      </c>
      <c r="B471" s="2" t="s">
        <v>3055</v>
      </c>
      <c r="C471" s="1" t="s">
        <v>3056</v>
      </c>
      <c r="D471" s="3" t="s">
        <v>20</v>
      </c>
      <c r="E471" s="3" t="s">
        <v>21</v>
      </c>
      <c r="F471" s="4" t="s">
        <v>22</v>
      </c>
      <c r="G471" s="4" t="s">
        <v>23</v>
      </c>
      <c r="H471" s="4" t="s">
        <v>24</v>
      </c>
      <c r="I471" s="4" t="s">
        <v>25</v>
      </c>
      <c r="J471" s="5" t="s">
        <v>25</v>
      </c>
      <c r="K471" s="5" t="s">
        <v>3057</v>
      </c>
      <c r="L471" s="5" t="s">
        <v>3058</v>
      </c>
      <c r="M471" s="5" t="s">
        <v>3059</v>
      </c>
      <c r="N471" s="5" t="s">
        <v>3060</v>
      </c>
      <c r="O471" s="5" t="s">
        <v>3061</v>
      </c>
      <c r="P471" s="4" t="str">
        <f t="shared" si="1"/>
        <v>Outstanding</v>
      </c>
      <c r="Q471" s="13" t="s">
        <v>25</v>
      </c>
    </row>
    <row r="472" spans="1:17" ht="60" customHeight="1" x14ac:dyDescent="0.35">
      <c r="A472" s="11" t="s">
        <v>3047</v>
      </c>
      <c r="B472" s="2" t="s">
        <v>3062</v>
      </c>
      <c r="C472" s="1" t="s">
        <v>3063</v>
      </c>
      <c r="D472" s="3" t="s">
        <v>20</v>
      </c>
      <c r="E472" s="3" t="s">
        <v>21</v>
      </c>
      <c r="F472" s="4" t="s">
        <v>22</v>
      </c>
      <c r="G472" s="4" t="s">
        <v>23</v>
      </c>
      <c r="H472" s="4" t="s">
        <v>24</v>
      </c>
      <c r="I472" s="4" t="s">
        <v>25</v>
      </c>
      <c r="J472" s="5" t="s">
        <v>25</v>
      </c>
      <c r="K472" s="5" t="s">
        <v>3064</v>
      </c>
      <c r="L472" s="5" t="s">
        <v>3065</v>
      </c>
      <c r="M472" s="5" t="s">
        <v>3066</v>
      </c>
      <c r="N472" s="5" t="s">
        <v>3067</v>
      </c>
      <c r="O472" s="5" t="s">
        <v>3068</v>
      </c>
      <c r="P472" s="4" t="str">
        <f t="shared" si="1"/>
        <v>Outstanding</v>
      </c>
      <c r="Q472" s="13" t="s">
        <v>25</v>
      </c>
    </row>
    <row r="473" spans="1:17" ht="60" customHeight="1" x14ac:dyDescent="0.35">
      <c r="A473" s="11" t="s">
        <v>3047</v>
      </c>
      <c r="B473" s="2" t="s">
        <v>3069</v>
      </c>
      <c r="C473" s="1" t="s">
        <v>3070</v>
      </c>
      <c r="D473" s="3" t="s">
        <v>20</v>
      </c>
      <c r="E473" s="3" t="s">
        <v>21</v>
      </c>
      <c r="F473" s="4" t="s">
        <v>22</v>
      </c>
      <c r="G473" s="4" t="s">
        <v>23</v>
      </c>
      <c r="H473" s="4" t="s">
        <v>24</v>
      </c>
      <c r="I473" s="4" t="s">
        <v>25</v>
      </c>
      <c r="J473" s="5" t="s">
        <v>25</v>
      </c>
      <c r="K473" s="5" t="s">
        <v>3071</v>
      </c>
      <c r="L473" s="5" t="s">
        <v>3072</v>
      </c>
      <c r="M473" s="5" t="s">
        <v>3066</v>
      </c>
      <c r="N473" s="5" t="s">
        <v>3073</v>
      </c>
      <c r="O473" s="5" t="s">
        <v>3074</v>
      </c>
      <c r="P473" s="4" t="str">
        <f t="shared" si="1"/>
        <v>Outstanding</v>
      </c>
      <c r="Q473" s="13" t="s">
        <v>25</v>
      </c>
    </row>
    <row r="474" spans="1:17" ht="60" customHeight="1" x14ac:dyDescent="0.35">
      <c r="A474" s="11" t="s">
        <v>3047</v>
      </c>
      <c r="B474" s="2" t="s">
        <v>3075</v>
      </c>
      <c r="C474" s="1" t="s">
        <v>3076</v>
      </c>
      <c r="D474" s="3" t="s">
        <v>20</v>
      </c>
      <c r="E474" s="3" t="s">
        <v>21</v>
      </c>
      <c r="F474" s="4" t="s">
        <v>22</v>
      </c>
      <c r="G474" s="4" t="s">
        <v>23</v>
      </c>
      <c r="H474" s="4" t="s">
        <v>24</v>
      </c>
      <c r="I474" s="4" t="s">
        <v>25</v>
      </c>
      <c r="J474" s="5" t="s">
        <v>25</v>
      </c>
      <c r="K474" s="5" t="s">
        <v>3077</v>
      </c>
      <c r="L474" s="5" t="s">
        <v>3078</v>
      </c>
      <c r="M474" s="5" t="s">
        <v>3079</v>
      </c>
      <c r="N474" s="5" t="s">
        <v>3080</v>
      </c>
      <c r="O474" s="5" t="s">
        <v>3081</v>
      </c>
      <c r="P474" s="4" t="str">
        <f t="shared" si="1"/>
        <v>Outstanding</v>
      </c>
      <c r="Q474" s="13" t="s">
        <v>25</v>
      </c>
    </row>
    <row r="475" spans="1:17" ht="60" customHeight="1" x14ac:dyDescent="0.35">
      <c r="A475" s="11" t="s">
        <v>3047</v>
      </c>
      <c r="B475" s="2" t="s">
        <v>3082</v>
      </c>
      <c r="C475" s="1" t="s">
        <v>3083</v>
      </c>
      <c r="D475" s="3" t="s">
        <v>20</v>
      </c>
      <c r="E475" s="3" t="s">
        <v>21</v>
      </c>
      <c r="F475" s="4" t="s">
        <v>22</v>
      </c>
      <c r="G475" s="4" t="s">
        <v>23</v>
      </c>
      <c r="H475" s="4" t="s">
        <v>24</v>
      </c>
      <c r="I475" s="4" t="s">
        <v>25</v>
      </c>
      <c r="J475" s="5" t="s">
        <v>25</v>
      </c>
      <c r="K475" s="5" t="s">
        <v>3084</v>
      </c>
      <c r="L475" s="5" t="s">
        <v>3085</v>
      </c>
      <c r="M475" s="5" t="s">
        <v>3086</v>
      </c>
      <c r="N475" s="5" t="s">
        <v>3087</v>
      </c>
      <c r="O475" s="5" t="s">
        <v>3088</v>
      </c>
      <c r="P475" s="4" t="str">
        <f t="shared" si="1"/>
        <v>Outstanding</v>
      </c>
      <c r="Q475" s="13" t="s">
        <v>25</v>
      </c>
    </row>
    <row r="476" spans="1:17" ht="60" hidden="1" customHeight="1" x14ac:dyDescent="0.35">
      <c r="A476" s="11" t="s">
        <v>3089</v>
      </c>
      <c r="B476" s="2" t="s">
        <v>3090</v>
      </c>
      <c r="C476" s="1" t="s">
        <v>3091</v>
      </c>
      <c r="D476" s="3" t="s">
        <v>20</v>
      </c>
      <c r="E476" s="3" t="s">
        <v>230</v>
      </c>
      <c r="F476" s="4" t="s">
        <v>22</v>
      </c>
      <c r="G476" s="4" t="s">
        <v>23</v>
      </c>
      <c r="H476" s="4" t="s">
        <v>24</v>
      </c>
      <c r="I476" s="4" t="s">
        <v>25</v>
      </c>
      <c r="J476" s="5" t="s">
        <v>25</v>
      </c>
      <c r="K476" s="5" t="s">
        <v>3092</v>
      </c>
      <c r="L476" s="5" t="s">
        <v>3093</v>
      </c>
      <c r="M476" s="5" t="s">
        <v>3094</v>
      </c>
      <c r="N476" s="5" t="s">
        <v>3095</v>
      </c>
      <c r="O476" s="5" t="s">
        <v>3096</v>
      </c>
      <c r="P476" s="4" t="str">
        <f t="shared" si="1"/>
        <v>Outstanding</v>
      </c>
      <c r="Q476" s="13" t="s">
        <v>25</v>
      </c>
    </row>
    <row r="477" spans="1:17" ht="60" hidden="1" customHeight="1" x14ac:dyDescent="0.35">
      <c r="A477" s="11" t="s">
        <v>3097</v>
      </c>
      <c r="B477" s="2" t="s">
        <v>3098</v>
      </c>
      <c r="C477" s="1" t="s">
        <v>3099</v>
      </c>
      <c r="D477" s="3" t="s">
        <v>20</v>
      </c>
      <c r="E477" s="3" t="s">
        <v>230</v>
      </c>
      <c r="F477" s="4" t="s">
        <v>22</v>
      </c>
      <c r="G477" s="4" t="s">
        <v>23</v>
      </c>
      <c r="H477" s="4" t="s">
        <v>24</v>
      </c>
      <c r="I477" s="4" t="s">
        <v>25</v>
      </c>
      <c r="J477" s="5" t="s">
        <v>25</v>
      </c>
      <c r="K477" s="5" t="s">
        <v>3100</v>
      </c>
      <c r="L477" s="5" t="s">
        <v>3101</v>
      </c>
      <c r="M477" s="5" t="s">
        <v>3102</v>
      </c>
      <c r="N477" s="5" t="s">
        <v>3103</v>
      </c>
      <c r="O477" s="5" t="s">
        <v>3104</v>
      </c>
      <c r="P477" s="4" t="str">
        <f t="shared" si="1"/>
        <v>Outstanding</v>
      </c>
      <c r="Q477" s="13" t="s">
        <v>25</v>
      </c>
    </row>
    <row r="478" spans="1:17" ht="60" hidden="1" customHeight="1" x14ac:dyDescent="0.35">
      <c r="A478" s="11" t="s">
        <v>3105</v>
      </c>
      <c r="B478" s="2" t="s">
        <v>3106</v>
      </c>
      <c r="C478" s="1" t="s">
        <v>3107</v>
      </c>
      <c r="D478" s="3" t="s">
        <v>20</v>
      </c>
      <c r="E478" s="3" t="s">
        <v>230</v>
      </c>
      <c r="F478" s="4" t="s">
        <v>22</v>
      </c>
      <c r="G478" s="4" t="s">
        <v>23</v>
      </c>
      <c r="H478" s="4" t="s">
        <v>24</v>
      </c>
      <c r="I478" s="4" t="s">
        <v>25</v>
      </c>
      <c r="J478" s="5" t="s">
        <v>25</v>
      </c>
      <c r="K478" s="5" t="s">
        <v>3108</v>
      </c>
      <c r="L478" s="5" t="s">
        <v>3109</v>
      </c>
      <c r="M478" s="5" t="s">
        <v>944</v>
      </c>
      <c r="N478" s="5" t="s">
        <v>3110</v>
      </c>
      <c r="O478" s="5" t="s">
        <v>3111</v>
      </c>
      <c r="P478" s="4" t="str">
        <f t="shared" si="1"/>
        <v>Outstanding</v>
      </c>
      <c r="Q478" s="13" t="s">
        <v>25</v>
      </c>
    </row>
    <row r="479" spans="1:17" ht="60" hidden="1" customHeight="1" x14ac:dyDescent="0.35">
      <c r="A479" s="11" t="s">
        <v>3112</v>
      </c>
      <c r="B479" s="2" t="s">
        <v>3113</v>
      </c>
      <c r="C479" s="1" t="s">
        <v>3114</v>
      </c>
      <c r="D479" s="3" t="s">
        <v>20</v>
      </c>
      <c r="E479" s="3" t="s">
        <v>230</v>
      </c>
      <c r="F479" s="4" t="s">
        <v>22</v>
      </c>
      <c r="G479" s="4" t="s">
        <v>23</v>
      </c>
      <c r="H479" s="4" t="s">
        <v>24</v>
      </c>
      <c r="I479" s="4" t="s">
        <v>25</v>
      </c>
      <c r="J479" s="5" t="s">
        <v>25</v>
      </c>
      <c r="K479" s="5" t="s">
        <v>3115</v>
      </c>
      <c r="L479" s="5" t="s">
        <v>3116</v>
      </c>
      <c r="M479" s="5" t="s">
        <v>98</v>
      </c>
      <c r="N479" s="5" t="s">
        <v>3117</v>
      </c>
      <c r="O479" s="5" t="s">
        <v>3118</v>
      </c>
      <c r="P479" s="4" t="str">
        <f t="shared" si="1"/>
        <v>Outstanding</v>
      </c>
      <c r="Q479" s="13" t="s">
        <v>25</v>
      </c>
    </row>
    <row r="480" spans="1:17" ht="60" customHeight="1" x14ac:dyDescent="0.35">
      <c r="A480" s="11" t="s">
        <v>3112</v>
      </c>
      <c r="B480" s="2" t="s">
        <v>3119</v>
      </c>
      <c r="C480" s="1" t="s">
        <v>3120</v>
      </c>
      <c r="D480" s="3" t="s">
        <v>20</v>
      </c>
      <c r="E480" s="3" t="s">
        <v>21</v>
      </c>
      <c r="F480" s="4" t="s">
        <v>22</v>
      </c>
      <c r="G480" s="4" t="s">
        <v>23</v>
      </c>
      <c r="H480" s="4" t="s">
        <v>24</v>
      </c>
      <c r="I480" s="4" t="s">
        <v>25</v>
      </c>
      <c r="J480" s="5" t="s">
        <v>25</v>
      </c>
      <c r="K480" s="5" t="s">
        <v>3121</v>
      </c>
      <c r="L480" s="5" t="s">
        <v>3122</v>
      </c>
      <c r="M480" s="5" t="s">
        <v>3123</v>
      </c>
      <c r="N480" s="5" t="s">
        <v>3124</v>
      </c>
      <c r="O480" s="5" t="s">
        <v>3125</v>
      </c>
      <c r="P480" s="4" t="str">
        <f t="shared" si="1"/>
        <v>Outstanding</v>
      </c>
      <c r="Q480" s="13" t="s">
        <v>25</v>
      </c>
    </row>
    <row r="481" spans="1:17" ht="60" hidden="1" customHeight="1" x14ac:dyDescent="0.35">
      <c r="A481" s="11" t="s">
        <v>3126</v>
      </c>
      <c r="B481" s="2" t="s">
        <v>3127</v>
      </c>
      <c r="C481" s="1" t="s">
        <v>3128</v>
      </c>
      <c r="D481" s="3" t="s">
        <v>20</v>
      </c>
      <c r="E481" s="3" t="s">
        <v>230</v>
      </c>
      <c r="F481" s="4" t="s">
        <v>22</v>
      </c>
      <c r="G481" s="4" t="s">
        <v>23</v>
      </c>
      <c r="H481" s="4" t="s">
        <v>24</v>
      </c>
      <c r="I481" s="4" t="s">
        <v>25</v>
      </c>
      <c r="J481" s="5" t="s">
        <v>25</v>
      </c>
      <c r="K481" s="5" t="s">
        <v>3129</v>
      </c>
      <c r="L481" s="5" t="s">
        <v>3130</v>
      </c>
      <c r="M481" s="5" t="s">
        <v>3131</v>
      </c>
      <c r="N481" s="5" t="s">
        <v>3132</v>
      </c>
      <c r="O481" s="5" t="s">
        <v>3133</v>
      </c>
      <c r="P481" s="4" t="str">
        <f t="shared" si="1"/>
        <v>Outstanding</v>
      </c>
      <c r="Q481" s="13" t="s">
        <v>25</v>
      </c>
    </row>
    <row r="482" spans="1:17" ht="60" hidden="1" customHeight="1" x14ac:dyDescent="0.35">
      <c r="A482" s="11" t="s">
        <v>3134</v>
      </c>
      <c r="B482" s="2" t="s">
        <v>3135</v>
      </c>
      <c r="C482" s="1" t="s">
        <v>3136</v>
      </c>
      <c r="D482" s="3" t="s">
        <v>20</v>
      </c>
      <c r="E482" s="3" t="s">
        <v>230</v>
      </c>
      <c r="F482" s="4" t="s">
        <v>22</v>
      </c>
      <c r="G482" s="4" t="s">
        <v>23</v>
      </c>
      <c r="H482" s="4" t="s">
        <v>24</v>
      </c>
      <c r="I482" s="4" t="s">
        <v>25</v>
      </c>
      <c r="J482" s="5" t="s">
        <v>25</v>
      </c>
      <c r="K482" s="5" t="s">
        <v>3137</v>
      </c>
      <c r="L482" s="5" t="s">
        <v>3138</v>
      </c>
      <c r="M482" s="5" t="s">
        <v>3139</v>
      </c>
      <c r="N482" s="5" t="s">
        <v>3140</v>
      </c>
      <c r="O482" s="5" t="s">
        <v>3141</v>
      </c>
      <c r="P482" s="4" t="str">
        <f t="shared" si="1"/>
        <v>Outstanding</v>
      </c>
      <c r="Q482" s="13" t="s">
        <v>25</v>
      </c>
    </row>
    <row r="483" spans="1:17" ht="60" hidden="1" customHeight="1" x14ac:dyDescent="0.35">
      <c r="A483" s="11" t="s">
        <v>3134</v>
      </c>
      <c r="B483" s="2" t="s">
        <v>3142</v>
      </c>
      <c r="C483" s="1" t="s">
        <v>3143</v>
      </c>
      <c r="D483" s="3" t="s">
        <v>20</v>
      </c>
      <c r="E483" s="3" t="s">
        <v>230</v>
      </c>
      <c r="F483" s="4" t="s">
        <v>22</v>
      </c>
      <c r="G483" s="4" t="s">
        <v>23</v>
      </c>
      <c r="H483" s="4" t="s">
        <v>24</v>
      </c>
      <c r="I483" s="4" t="s">
        <v>25</v>
      </c>
      <c r="J483" s="5" t="s">
        <v>25</v>
      </c>
      <c r="K483" s="5" t="s">
        <v>3144</v>
      </c>
      <c r="L483" s="5" t="s">
        <v>3145</v>
      </c>
      <c r="M483" s="5" t="s">
        <v>3146</v>
      </c>
      <c r="N483" s="5" t="s">
        <v>3147</v>
      </c>
      <c r="O483" s="5" t="s">
        <v>3148</v>
      </c>
      <c r="P483" s="4" t="str">
        <f t="shared" si="1"/>
        <v>Outstanding</v>
      </c>
      <c r="Q483" s="13" t="s">
        <v>25</v>
      </c>
    </row>
    <row r="484" spans="1:17" ht="60" customHeight="1" x14ac:dyDescent="0.35">
      <c r="A484" s="11" t="s">
        <v>3134</v>
      </c>
      <c r="B484" s="2" t="s">
        <v>3149</v>
      </c>
      <c r="C484" s="1" t="s">
        <v>3150</v>
      </c>
      <c r="D484" s="3" t="s">
        <v>20</v>
      </c>
      <c r="E484" s="3" t="s">
        <v>21</v>
      </c>
      <c r="F484" s="4" t="s">
        <v>22</v>
      </c>
      <c r="G484" s="4" t="s">
        <v>23</v>
      </c>
      <c r="H484" s="4" t="s">
        <v>24</v>
      </c>
      <c r="I484" s="4" t="s">
        <v>25</v>
      </c>
      <c r="J484" s="5" t="s">
        <v>25</v>
      </c>
      <c r="K484" s="5" t="s">
        <v>3151</v>
      </c>
      <c r="L484" s="5" t="s">
        <v>3152</v>
      </c>
      <c r="M484" s="5" t="s">
        <v>3153</v>
      </c>
      <c r="N484" s="5" t="s">
        <v>3154</v>
      </c>
      <c r="O484" s="5" t="s">
        <v>3155</v>
      </c>
      <c r="P484" s="4" t="str">
        <f t="shared" si="1"/>
        <v>Outstanding</v>
      </c>
      <c r="Q484" s="13" t="s">
        <v>25</v>
      </c>
    </row>
    <row r="485" spans="1:17" ht="60" hidden="1" customHeight="1" x14ac:dyDescent="0.35">
      <c r="A485" s="11" t="s">
        <v>3134</v>
      </c>
      <c r="B485" s="2" t="s">
        <v>3156</v>
      </c>
      <c r="C485" s="1" t="s">
        <v>3157</v>
      </c>
      <c r="D485" s="3" t="s">
        <v>20</v>
      </c>
      <c r="E485" s="3" t="s">
        <v>230</v>
      </c>
      <c r="F485" s="4" t="s">
        <v>22</v>
      </c>
      <c r="G485" s="4" t="s">
        <v>23</v>
      </c>
      <c r="H485" s="4" t="s">
        <v>24</v>
      </c>
      <c r="I485" s="4" t="s">
        <v>25</v>
      </c>
      <c r="J485" s="5" t="s">
        <v>25</v>
      </c>
      <c r="K485" s="5" t="s">
        <v>3158</v>
      </c>
      <c r="L485" s="5" t="s">
        <v>3159</v>
      </c>
      <c r="M485" s="5" t="s">
        <v>3160</v>
      </c>
      <c r="N485" s="5" t="s">
        <v>3161</v>
      </c>
      <c r="O485" s="5" t="s">
        <v>3162</v>
      </c>
      <c r="P485" s="4" t="str">
        <f t="shared" si="1"/>
        <v>Outstanding</v>
      </c>
      <c r="Q485" s="13" t="s">
        <v>25</v>
      </c>
    </row>
    <row r="486" spans="1:17" ht="60" hidden="1" customHeight="1" x14ac:dyDescent="0.35">
      <c r="A486" s="11" t="s">
        <v>3134</v>
      </c>
      <c r="B486" s="2" t="s">
        <v>3163</v>
      </c>
      <c r="C486" s="1" t="s">
        <v>3164</v>
      </c>
      <c r="D486" s="3" t="s">
        <v>20</v>
      </c>
      <c r="E486" s="3" t="s">
        <v>230</v>
      </c>
      <c r="F486" s="4" t="s">
        <v>22</v>
      </c>
      <c r="G486" s="4" t="s">
        <v>23</v>
      </c>
      <c r="H486" s="4" t="s">
        <v>24</v>
      </c>
      <c r="I486" s="4" t="s">
        <v>25</v>
      </c>
      <c r="J486" s="5" t="s">
        <v>25</v>
      </c>
      <c r="K486" s="5" t="s">
        <v>3165</v>
      </c>
      <c r="L486" s="5" t="s">
        <v>3166</v>
      </c>
      <c r="M486" s="5" t="s">
        <v>3167</v>
      </c>
      <c r="N486" s="5" t="s">
        <v>3168</v>
      </c>
      <c r="O486" s="5" t="s">
        <v>3169</v>
      </c>
      <c r="P486" s="4" t="str">
        <f t="shared" si="1"/>
        <v>Outstanding</v>
      </c>
      <c r="Q486" s="13" t="s">
        <v>25</v>
      </c>
    </row>
    <row r="487" spans="1:17" ht="60" hidden="1" customHeight="1" x14ac:dyDescent="0.35">
      <c r="A487" s="11" t="s">
        <v>3134</v>
      </c>
      <c r="B487" s="2" t="s">
        <v>3170</v>
      </c>
      <c r="C487" s="1" t="s">
        <v>3171</v>
      </c>
      <c r="D487" s="3" t="s">
        <v>20</v>
      </c>
      <c r="E487" s="3" t="s">
        <v>230</v>
      </c>
      <c r="F487" s="4" t="s">
        <v>22</v>
      </c>
      <c r="G487" s="4" t="s">
        <v>23</v>
      </c>
      <c r="H487" s="4" t="s">
        <v>24</v>
      </c>
      <c r="I487" s="4" t="s">
        <v>25</v>
      </c>
      <c r="J487" s="5" t="s">
        <v>25</v>
      </c>
      <c r="K487" s="5" t="s">
        <v>3172</v>
      </c>
      <c r="L487" s="5" t="s">
        <v>3173</v>
      </c>
      <c r="M487" s="5" t="s">
        <v>3174</v>
      </c>
      <c r="N487" s="5" t="s">
        <v>3175</v>
      </c>
      <c r="O487" s="5" t="s">
        <v>3176</v>
      </c>
      <c r="P487" s="4" t="str">
        <f t="shared" si="1"/>
        <v>Outstanding</v>
      </c>
      <c r="Q487" s="13" t="s">
        <v>25</v>
      </c>
    </row>
    <row r="488" spans="1:17" ht="60" hidden="1" customHeight="1" x14ac:dyDescent="0.35">
      <c r="A488" s="11" t="s">
        <v>3134</v>
      </c>
      <c r="B488" s="2" t="s">
        <v>3177</v>
      </c>
      <c r="C488" s="1" t="s">
        <v>3178</v>
      </c>
      <c r="D488" s="3" t="s">
        <v>20</v>
      </c>
      <c r="E488" s="3" t="s">
        <v>230</v>
      </c>
      <c r="F488" s="4" t="s">
        <v>22</v>
      </c>
      <c r="G488" s="4" t="s">
        <v>23</v>
      </c>
      <c r="H488" s="4" t="s">
        <v>24</v>
      </c>
      <c r="I488" s="4" t="s">
        <v>25</v>
      </c>
      <c r="J488" s="5" t="s">
        <v>25</v>
      </c>
      <c r="K488" s="5" t="s">
        <v>3179</v>
      </c>
      <c r="L488" s="5" t="s">
        <v>3180</v>
      </c>
      <c r="M488" s="5" t="s">
        <v>3181</v>
      </c>
      <c r="N488" s="5" t="s">
        <v>3182</v>
      </c>
      <c r="O488" s="5" t="s">
        <v>3183</v>
      </c>
      <c r="P488" s="4" t="str">
        <f t="shared" si="1"/>
        <v>Outstanding</v>
      </c>
      <c r="Q488" s="13" t="s">
        <v>25</v>
      </c>
    </row>
    <row r="489" spans="1:17" ht="60" hidden="1" customHeight="1" x14ac:dyDescent="0.35">
      <c r="A489" s="11" t="s">
        <v>3134</v>
      </c>
      <c r="B489" s="2" t="s">
        <v>3184</v>
      </c>
      <c r="C489" s="1" t="s">
        <v>3185</v>
      </c>
      <c r="D489" s="3" t="s">
        <v>20</v>
      </c>
      <c r="E489" s="3" t="s">
        <v>230</v>
      </c>
      <c r="F489" s="4" t="s">
        <v>22</v>
      </c>
      <c r="G489" s="4" t="s">
        <v>23</v>
      </c>
      <c r="H489" s="4" t="s">
        <v>24</v>
      </c>
      <c r="I489" s="4" t="s">
        <v>25</v>
      </c>
      <c r="J489" s="5" t="s">
        <v>25</v>
      </c>
      <c r="K489" s="5" t="s">
        <v>3186</v>
      </c>
      <c r="L489" s="5" t="s">
        <v>3187</v>
      </c>
      <c r="M489" s="5" t="s">
        <v>3188</v>
      </c>
      <c r="N489" s="5" t="s">
        <v>3189</v>
      </c>
      <c r="O489" s="5" t="s">
        <v>3190</v>
      </c>
      <c r="P489" s="4" t="str">
        <f t="shared" si="1"/>
        <v>Outstanding</v>
      </c>
      <c r="Q489" s="13" t="s">
        <v>25</v>
      </c>
    </row>
    <row r="490" spans="1:17" ht="60" customHeight="1" x14ac:dyDescent="0.35">
      <c r="A490" s="11" t="s">
        <v>2793</v>
      </c>
      <c r="B490" s="2" t="s">
        <v>3191</v>
      </c>
      <c r="C490" s="1" t="s">
        <v>3192</v>
      </c>
      <c r="D490" s="3" t="s">
        <v>20</v>
      </c>
      <c r="E490" s="3" t="s">
        <v>21</v>
      </c>
      <c r="F490" s="4" t="s">
        <v>22</v>
      </c>
      <c r="G490" s="4" t="s">
        <v>23</v>
      </c>
      <c r="H490" s="4" t="s">
        <v>24</v>
      </c>
      <c r="I490" s="4" t="s">
        <v>25</v>
      </c>
      <c r="J490" s="5" t="s">
        <v>25</v>
      </c>
      <c r="K490" s="5" t="s">
        <v>3193</v>
      </c>
      <c r="L490" s="5" t="s">
        <v>3194</v>
      </c>
      <c r="M490" s="5" t="s">
        <v>3195</v>
      </c>
      <c r="N490" s="5" t="s">
        <v>3196</v>
      </c>
      <c r="O490" s="5" t="s">
        <v>3197</v>
      </c>
      <c r="P490" s="4" t="str">
        <f t="shared" si="1"/>
        <v>Outstanding</v>
      </c>
      <c r="Q490" s="13" t="s">
        <v>25</v>
      </c>
    </row>
    <row r="491" spans="1:17" ht="60" customHeight="1" x14ac:dyDescent="0.35">
      <c r="A491" s="11" t="s">
        <v>2793</v>
      </c>
      <c r="B491" s="2" t="s">
        <v>3198</v>
      </c>
      <c r="C491" s="1" t="s">
        <v>3199</v>
      </c>
      <c r="D491" s="3" t="s">
        <v>20</v>
      </c>
      <c r="E491" s="3" t="s">
        <v>21</v>
      </c>
      <c r="F491" s="4" t="s">
        <v>22</v>
      </c>
      <c r="G491" s="4" t="s">
        <v>23</v>
      </c>
      <c r="H491" s="4" t="s">
        <v>24</v>
      </c>
      <c r="I491" s="4" t="s">
        <v>25</v>
      </c>
      <c r="J491" s="5" t="s">
        <v>25</v>
      </c>
      <c r="K491" s="5" t="s">
        <v>3200</v>
      </c>
      <c r="L491" s="5" t="s">
        <v>3201</v>
      </c>
      <c r="M491" s="5" t="s">
        <v>3202</v>
      </c>
      <c r="N491" s="5" t="s">
        <v>3203</v>
      </c>
      <c r="O491" s="5" t="s">
        <v>3204</v>
      </c>
      <c r="P491" s="4" t="str">
        <f t="shared" si="1"/>
        <v>Outstanding</v>
      </c>
      <c r="Q491" s="13" t="s">
        <v>25</v>
      </c>
    </row>
    <row r="492" spans="1:17" ht="60" customHeight="1" x14ac:dyDescent="0.35">
      <c r="A492" s="11" t="s">
        <v>2793</v>
      </c>
      <c r="B492" s="2" t="s">
        <v>3205</v>
      </c>
      <c r="C492" s="1" t="s">
        <v>3206</v>
      </c>
      <c r="D492" s="3" t="s">
        <v>20</v>
      </c>
      <c r="E492" s="3" t="s">
        <v>21</v>
      </c>
      <c r="F492" s="4" t="s">
        <v>22</v>
      </c>
      <c r="G492" s="4" t="s">
        <v>23</v>
      </c>
      <c r="H492" s="4" t="s">
        <v>24</v>
      </c>
      <c r="I492" s="4" t="s">
        <v>25</v>
      </c>
      <c r="J492" s="5" t="s">
        <v>25</v>
      </c>
      <c r="K492" s="5" t="s">
        <v>3207</v>
      </c>
      <c r="L492" s="5" t="s">
        <v>3208</v>
      </c>
      <c r="M492" s="5" t="s">
        <v>3209</v>
      </c>
      <c r="N492" s="5" t="s">
        <v>3210</v>
      </c>
      <c r="O492" s="5" t="s">
        <v>3211</v>
      </c>
      <c r="P492" s="4" t="str">
        <f t="shared" si="1"/>
        <v>Outstanding</v>
      </c>
      <c r="Q492" s="13" t="s">
        <v>25</v>
      </c>
    </row>
    <row r="493" spans="1:17" ht="60" customHeight="1" x14ac:dyDescent="0.35">
      <c r="A493" s="11" t="s">
        <v>2793</v>
      </c>
      <c r="B493" s="2" t="s">
        <v>3212</v>
      </c>
      <c r="C493" s="1" t="s">
        <v>3213</v>
      </c>
      <c r="D493" s="3" t="s">
        <v>20</v>
      </c>
      <c r="E493" s="3" t="s">
        <v>21</v>
      </c>
      <c r="F493" s="4" t="s">
        <v>22</v>
      </c>
      <c r="G493" s="4" t="s">
        <v>23</v>
      </c>
      <c r="H493" s="4" t="s">
        <v>24</v>
      </c>
      <c r="I493" s="4" t="s">
        <v>25</v>
      </c>
      <c r="J493" s="5" t="s">
        <v>25</v>
      </c>
      <c r="K493" s="5" t="s">
        <v>3214</v>
      </c>
      <c r="L493" s="5" t="s">
        <v>3215</v>
      </c>
      <c r="M493" s="5" t="s">
        <v>3216</v>
      </c>
      <c r="N493" s="5" t="s">
        <v>3217</v>
      </c>
      <c r="O493" s="5" t="s">
        <v>3218</v>
      </c>
      <c r="P493" s="4" t="str">
        <f t="shared" si="1"/>
        <v>Outstanding</v>
      </c>
      <c r="Q493" s="13" t="s">
        <v>25</v>
      </c>
    </row>
    <row r="494" spans="1:17" ht="60" customHeight="1" x14ac:dyDescent="0.35">
      <c r="A494" s="11" t="s">
        <v>2793</v>
      </c>
      <c r="B494" s="2" t="s">
        <v>3219</v>
      </c>
      <c r="C494" s="1" t="s">
        <v>3220</v>
      </c>
      <c r="D494" s="3" t="s">
        <v>20</v>
      </c>
      <c r="E494" s="3" t="s">
        <v>21</v>
      </c>
      <c r="F494" s="4" t="s">
        <v>22</v>
      </c>
      <c r="G494" s="4" t="s">
        <v>23</v>
      </c>
      <c r="H494" s="4" t="s">
        <v>24</v>
      </c>
      <c r="I494" s="4" t="s">
        <v>25</v>
      </c>
      <c r="J494" s="5" t="s">
        <v>25</v>
      </c>
      <c r="K494" s="5" t="s">
        <v>3221</v>
      </c>
      <c r="L494" s="5" t="s">
        <v>3222</v>
      </c>
      <c r="M494" s="5" t="s">
        <v>98</v>
      </c>
      <c r="N494" s="5" t="s">
        <v>3223</v>
      </c>
      <c r="O494" s="5" t="s">
        <v>3224</v>
      </c>
      <c r="P494" s="4" t="str">
        <f t="shared" si="1"/>
        <v>Outstanding</v>
      </c>
      <c r="Q494" s="13" t="s">
        <v>25</v>
      </c>
    </row>
    <row r="495" spans="1:17" ht="60" hidden="1" customHeight="1" x14ac:dyDescent="0.35">
      <c r="A495" s="11" t="s">
        <v>3225</v>
      </c>
      <c r="B495" s="2" t="s">
        <v>3226</v>
      </c>
      <c r="C495" s="1" t="s">
        <v>3227</v>
      </c>
      <c r="D495" s="3" t="s">
        <v>20</v>
      </c>
      <c r="E495" s="3" t="s">
        <v>230</v>
      </c>
      <c r="F495" s="4" t="s">
        <v>22</v>
      </c>
      <c r="G495" s="4" t="s">
        <v>23</v>
      </c>
      <c r="H495" s="4" t="s">
        <v>24</v>
      </c>
      <c r="I495" s="4" t="s">
        <v>25</v>
      </c>
      <c r="J495" s="5" t="s">
        <v>25</v>
      </c>
      <c r="K495" s="5" t="s">
        <v>3228</v>
      </c>
      <c r="L495" s="5" t="s">
        <v>3229</v>
      </c>
      <c r="M495" s="5" t="s">
        <v>3230</v>
      </c>
      <c r="N495" s="5" t="s">
        <v>3231</v>
      </c>
      <c r="O495" s="5" t="s">
        <v>3232</v>
      </c>
      <c r="P495" s="4" t="str">
        <f t="shared" si="1"/>
        <v>Outstanding</v>
      </c>
      <c r="Q495" s="13" t="s">
        <v>25</v>
      </c>
    </row>
    <row r="496" spans="1:17" ht="60" hidden="1" customHeight="1" x14ac:dyDescent="0.35">
      <c r="A496" s="11" t="s">
        <v>3225</v>
      </c>
      <c r="B496" s="2" t="s">
        <v>3233</v>
      </c>
      <c r="C496" s="1" t="s">
        <v>3234</v>
      </c>
      <c r="D496" s="3" t="s">
        <v>20</v>
      </c>
      <c r="E496" s="3" t="s">
        <v>230</v>
      </c>
      <c r="F496" s="4" t="s">
        <v>22</v>
      </c>
      <c r="G496" s="4" t="s">
        <v>23</v>
      </c>
      <c r="H496" s="4" t="s">
        <v>24</v>
      </c>
      <c r="I496" s="4" t="s">
        <v>25</v>
      </c>
      <c r="J496" s="5" t="s">
        <v>25</v>
      </c>
      <c r="K496" s="5" t="s">
        <v>3235</v>
      </c>
      <c r="L496" s="5" t="s">
        <v>3236</v>
      </c>
      <c r="M496" s="5" t="s">
        <v>3237</v>
      </c>
      <c r="N496" s="5" t="s">
        <v>3238</v>
      </c>
      <c r="O496" s="5" t="s">
        <v>3239</v>
      </c>
      <c r="P496" s="4" t="str">
        <f t="shared" si="1"/>
        <v>Outstanding</v>
      </c>
      <c r="Q496" s="13" t="s">
        <v>25</v>
      </c>
    </row>
    <row r="497" spans="1:17" ht="60" customHeight="1" x14ac:dyDescent="0.35">
      <c r="A497" s="11" t="s">
        <v>3240</v>
      </c>
      <c r="B497" s="2" t="s">
        <v>3241</v>
      </c>
      <c r="C497" s="1" t="s">
        <v>3242</v>
      </c>
      <c r="D497" s="3" t="s">
        <v>20</v>
      </c>
      <c r="E497" s="3" t="s">
        <v>21</v>
      </c>
      <c r="F497" s="4" t="s">
        <v>22</v>
      </c>
      <c r="G497" s="4" t="s">
        <v>23</v>
      </c>
      <c r="H497" s="4" t="s">
        <v>24</v>
      </c>
      <c r="I497" s="4" t="s">
        <v>25</v>
      </c>
      <c r="J497" s="5" t="s">
        <v>25</v>
      </c>
      <c r="K497" s="5" t="s">
        <v>3243</v>
      </c>
      <c r="L497" s="5" t="s">
        <v>3244</v>
      </c>
      <c r="M497" s="5" t="s">
        <v>98</v>
      </c>
      <c r="N497" s="5" t="s">
        <v>3245</v>
      </c>
      <c r="O497" s="5" t="s">
        <v>3246</v>
      </c>
      <c r="P497" s="4" t="str">
        <f t="shared" si="1"/>
        <v>Outstanding</v>
      </c>
      <c r="Q497" s="13" t="s">
        <v>25</v>
      </c>
    </row>
    <row r="498" spans="1:17" ht="60" customHeight="1" x14ac:dyDescent="0.35">
      <c r="A498" s="11" t="s">
        <v>3247</v>
      </c>
      <c r="B498" s="2" t="s">
        <v>3248</v>
      </c>
      <c r="C498" s="1" t="s">
        <v>3249</v>
      </c>
      <c r="D498" s="3" t="s">
        <v>20</v>
      </c>
      <c r="E498" s="3" t="s">
        <v>21</v>
      </c>
      <c r="F498" s="4" t="s">
        <v>22</v>
      </c>
      <c r="G498" s="4" t="s">
        <v>23</v>
      </c>
      <c r="H498" s="4" t="s">
        <v>24</v>
      </c>
      <c r="I498" s="4" t="s">
        <v>25</v>
      </c>
      <c r="J498" s="5" t="s">
        <v>25</v>
      </c>
      <c r="K498" s="5" t="s">
        <v>3250</v>
      </c>
      <c r="L498" s="5" t="s">
        <v>3251</v>
      </c>
      <c r="M498" s="5" t="s">
        <v>3252</v>
      </c>
      <c r="N498" s="5" t="s">
        <v>3253</v>
      </c>
      <c r="O498" s="5" t="s">
        <v>3254</v>
      </c>
      <c r="P498" s="4" t="str">
        <f t="shared" si="1"/>
        <v>Outstanding</v>
      </c>
      <c r="Q498" s="13" t="s">
        <v>25</v>
      </c>
    </row>
    <row r="499" spans="1:17" ht="60" hidden="1" customHeight="1" x14ac:dyDescent="0.35">
      <c r="A499" s="11" t="s">
        <v>3255</v>
      </c>
      <c r="B499" s="2" t="s">
        <v>3256</v>
      </c>
      <c r="C499" s="1" t="s">
        <v>3257</v>
      </c>
      <c r="D499" s="3" t="s">
        <v>20</v>
      </c>
      <c r="E499" s="3" t="s">
        <v>230</v>
      </c>
      <c r="F499" s="4" t="s">
        <v>22</v>
      </c>
      <c r="G499" s="4" t="s">
        <v>23</v>
      </c>
      <c r="H499" s="4" t="s">
        <v>24</v>
      </c>
      <c r="I499" s="4" t="s">
        <v>25</v>
      </c>
      <c r="J499" s="5" t="s">
        <v>25</v>
      </c>
      <c r="K499" s="5" t="s">
        <v>3258</v>
      </c>
      <c r="L499" s="5" t="s">
        <v>3259</v>
      </c>
      <c r="M499" s="5" t="s">
        <v>3260</v>
      </c>
      <c r="N499" s="5" t="s">
        <v>3261</v>
      </c>
      <c r="O499" s="5" t="s">
        <v>3262</v>
      </c>
      <c r="P499" s="4" t="str">
        <f t="shared" si="1"/>
        <v>Outstanding</v>
      </c>
      <c r="Q499" s="13" t="s">
        <v>25</v>
      </c>
    </row>
    <row r="500" spans="1:17" ht="60" customHeight="1" x14ac:dyDescent="0.35">
      <c r="A500" s="11" t="s">
        <v>3255</v>
      </c>
      <c r="B500" s="2" t="s">
        <v>3263</v>
      </c>
      <c r="C500" s="1" t="s">
        <v>3264</v>
      </c>
      <c r="D500" s="3" t="s">
        <v>20</v>
      </c>
      <c r="E500" s="3" t="s">
        <v>21</v>
      </c>
      <c r="F500" s="4" t="s">
        <v>22</v>
      </c>
      <c r="G500" s="4" t="s">
        <v>23</v>
      </c>
      <c r="H500" s="4" t="s">
        <v>24</v>
      </c>
      <c r="I500" s="4" t="s">
        <v>25</v>
      </c>
      <c r="J500" s="5" t="s">
        <v>25</v>
      </c>
      <c r="K500" s="5" t="s">
        <v>3265</v>
      </c>
      <c r="L500" s="5" t="s">
        <v>3266</v>
      </c>
      <c r="M500" s="5" t="s">
        <v>3267</v>
      </c>
      <c r="N500" s="5" t="s">
        <v>3268</v>
      </c>
      <c r="O500" s="5" t="s">
        <v>3269</v>
      </c>
      <c r="P500" s="4" t="str">
        <f t="shared" si="1"/>
        <v>Outstanding</v>
      </c>
      <c r="Q500" s="13" t="s">
        <v>25</v>
      </c>
    </row>
    <row r="501" spans="1:17" ht="60" customHeight="1" x14ac:dyDescent="0.35">
      <c r="A501" s="11" t="s">
        <v>3255</v>
      </c>
      <c r="B501" s="2" t="s">
        <v>3270</v>
      </c>
      <c r="C501" s="1" t="s">
        <v>3271</v>
      </c>
      <c r="D501" s="3" t="s">
        <v>20</v>
      </c>
      <c r="E501" s="3" t="s">
        <v>21</v>
      </c>
      <c r="F501" s="4" t="s">
        <v>22</v>
      </c>
      <c r="G501" s="4" t="s">
        <v>23</v>
      </c>
      <c r="H501" s="4" t="s">
        <v>24</v>
      </c>
      <c r="I501" s="4" t="s">
        <v>25</v>
      </c>
      <c r="J501" s="5" t="s">
        <v>25</v>
      </c>
      <c r="K501" s="5" t="s">
        <v>3272</v>
      </c>
      <c r="L501" s="5" t="s">
        <v>3273</v>
      </c>
      <c r="M501" s="5" t="s">
        <v>3274</v>
      </c>
      <c r="N501" s="5" t="s">
        <v>3275</v>
      </c>
      <c r="O501" s="5" t="s">
        <v>3276</v>
      </c>
      <c r="P501" s="4" t="str">
        <f t="shared" si="1"/>
        <v>Outstanding</v>
      </c>
      <c r="Q501" s="13" t="s">
        <v>25</v>
      </c>
    </row>
    <row r="502" spans="1:17" ht="60" customHeight="1" x14ac:dyDescent="0.35">
      <c r="A502" s="11" t="s">
        <v>3255</v>
      </c>
      <c r="B502" s="2" t="s">
        <v>3277</v>
      </c>
      <c r="C502" s="1" t="s">
        <v>3278</v>
      </c>
      <c r="D502" s="3" t="s">
        <v>20</v>
      </c>
      <c r="E502" s="3" t="s">
        <v>21</v>
      </c>
      <c r="F502" s="4" t="s">
        <v>22</v>
      </c>
      <c r="G502" s="4" t="s">
        <v>23</v>
      </c>
      <c r="H502" s="4" t="s">
        <v>24</v>
      </c>
      <c r="I502" s="4" t="s">
        <v>25</v>
      </c>
      <c r="J502" s="5" t="s">
        <v>25</v>
      </c>
      <c r="K502" s="5" t="s">
        <v>3279</v>
      </c>
      <c r="L502" s="5" t="s">
        <v>3280</v>
      </c>
      <c r="M502" s="5" t="s">
        <v>98</v>
      </c>
      <c r="N502" s="5" t="s">
        <v>3281</v>
      </c>
      <c r="O502" s="5" t="s">
        <v>3282</v>
      </c>
      <c r="P502" s="4" t="str">
        <f t="shared" si="1"/>
        <v>Outstanding</v>
      </c>
      <c r="Q502" s="13" t="s">
        <v>25</v>
      </c>
    </row>
    <row r="503" spans="1:17" ht="60" customHeight="1" x14ac:dyDescent="0.35">
      <c r="A503" s="11" t="s">
        <v>3255</v>
      </c>
      <c r="B503" s="2" t="s">
        <v>3283</v>
      </c>
      <c r="C503" s="1" t="s">
        <v>3284</v>
      </c>
      <c r="D503" s="3" t="s">
        <v>20</v>
      </c>
      <c r="E503" s="3" t="s">
        <v>21</v>
      </c>
      <c r="F503" s="4" t="s">
        <v>22</v>
      </c>
      <c r="G503" s="4" t="s">
        <v>23</v>
      </c>
      <c r="H503" s="4" t="s">
        <v>24</v>
      </c>
      <c r="I503" s="4" t="s">
        <v>25</v>
      </c>
      <c r="J503" s="5" t="s">
        <v>25</v>
      </c>
      <c r="K503" s="5" t="s">
        <v>3285</v>
      </c>
      <c r="L503" s="5" t="s">
        <v>3286</v>
      </c>
      <c r="M503" s="5" t="s">
        <v>3287</v>
      </c>
      <c r="N503" s="5" t="s">
        <v>3288</v>
      </c>
      <c r="O503" s="5" t="s">
        <v>3289</v>
      </c>
      <c r="P503" s="4" t="str">
        <f t="shared" si="1"/>
        <v>Outstanding</v>
      </c>
      <c r="Q503" s="13" t="s">
        <v>25</v>
      </c>
    </row>
    <row r="504" spans="1:17" ht="60" hidden="1" customHeight="1" x14ac:dyDescent="0.35">
      <c r="A504" s="11" t="s">
        <v>3255</v>
      </c>
      <c r="B504" s="2" t="s">
        <v>3290</v>
      </c>
      <c r="C504" s="1" t="s">
        <v>3291</v>
      </c>
      <c r="D504" s="3" t="s">
        <v>20</v>
      </c>
      <c r="E504" s="3" t="s">
        <v>230</v>
      </c>
      <c r="F504" s="4" t="s">
        <v>22</v>
      </c>
      <c r="G504" s="4" t="s">
        <v>23</v>
      </c>
      <c r="H504" s="4" t="s">
        <v>24</v>
      </c>
      <c r="I504" s="4" t="s">
        <v>25</v>
      </c>
      <c r="J504" s="5" t="s">
        <v>25</v>
      </c>
      <c r="K504" s="5" t="s">
        <v>3292</v>
      </c>
      <c r="L504" s="5" t="s">
        <v>3293</v>
      </c>
      <c r="M504" s="5" t="s">
        <v>3294</v>
      </c>
      <c r="N504" s="5" t="s">
        <v>3295</v>
      </c>
      <c r="O504" s="5" t="s">
        <v>3296</v>
      </c>
      <c r="P504" s="4" t="str">
        <f t="shared" si="1"/>
        <v>Outstanding</v>
      </c>
      <c r="Q504" s="13" t="s">
        <v>25</v>
      </c>
    </row>
    <row r="505" spans="1:17" ht="60" hidden="1" customHeight="1" x14ac:dyDescent="0.35">
      <c r="A505" s="11" t="s">
        <v>3297</v>
      </c>
      <c r="B505" s="2" t="s">
        <v>3298</v>
      </c>
      <c r="C505" s="1" t="s">
        <v>3299</v>
      </c>
      <c r="D505" s="3" t="s">
        <v>20</v>
      </c>
      <c r="E505" s="3" t="s">
        <v>230</v>
      </c>
      <c r="F505" s="4" t="s">
        <v>22</v>
      </c>
      <c r="G505" s="4" t="s">
        <v>23</v>
      </c>
      <c r="H505" s="4" t="s">
        <v>24</v>
      </c>
      <c r="I505" s="4" t="s">
        <v>25</v>
      </c>
      <c r="J505" s="5" t="s">
        <v>25</v>
      </c>
      <c r="K505" s="5" t="s">
        <v>3300</v>
      </c>
      <c r="L505" s="5" t="s">
        <v>3301</v>
      </c>
      <c r="M505" s="5" t="s">
        <v>3302</v>
      </c>
      <c r="N505" s="5" t="s">
        <v>3303</v>
      </c>
      <c r="O505" s="5" t="s">
        <v>3304</v>
      </c>
      <c r="P505" s="4" t="str">
        <f t="shared" si="1"/>
        <v>Outstanding</v>
      </c>
      <c r="Q505" s="13" t="s">
        <v>25</v>
      </c>
    </row>
    <row r="506" spans="1:17" ht="60" hidden="1" customHeight="1" x14ac:dyDescent="0.35">
      <c r="A506" s="11" t="s">
        <v>3305</v>
      </c>
      <c r="B506" s="2" t="s">
        <v>3306</v>
      </c>
      <c r="C506" s="1" t="s">
        <v>3307</v>
      </c>
      <c r="D506" s="3" t="s">
        <v>20</v>
      </c>
      <c r="E506" s="3" t="s">
        <v>230</v>
      </c>
      <c r="F506" s="4" t="s">
        <v>22</v>
      </c>
      <c r="G506" s="4" t="s">
        <v>23</v>
      </c>
      <c r="H506" s="4" t="s">
        <v>24</v>
      </c>
      <c r="I506" s="4" t="s">
        <v>25</v>
      </c>
      <c r="J506" s="5" t="s">
        <v>25</v>
      </c>
      <c r="K506" s="5" t="s">
        <v>3308</v>
      </c>
      <c r="L506" s="5" t="s">
        <v>3309</v>
      </c>
      <c r="M506" s="5" t="s">
        <v>3310</v>
      </c>
      <c r="N506" s="5" t="s">
        <v>3311</v>
      </c>
      <c r="O506" s="5" t="s">
        <v>3312</v>
      </c>
      <c r="P506" s="4" t="str">
        <f t="shared" si="1"/>
        <v>Outstanding</v>
      </c>
      <c r="Q506" s="13" t="s">
        <v>25</v>
      </c>
    </row>
    <row r="507" spans="1:17" ht="60" customHeight="1" x14ac:dyDescent="0.35">
      <c r="A507" s="11" t="s">
        <v>3305</v>
      </c>
      <c r="B507" s="2" t="s">
        <v>3313</v>
      </c>
      <c r="C507" s="1" t="s">
        <v>3314</v>
      </c>
      <c r="D507" s="3" t="s">
        <v>20</v>
      </c>
      <c r="E507" s="3" t="s">
        <v>21</v>
      </c>
      <c r="F507" s="4" t="s">
        <v>22</v>
      </c>
      <c r="G507" s="4" t="s">
        <v>23</v>
      </c>
      <c r="H507" s="4" t="s">
        <v>24</v>
      </c>
      <c r="I507" s="4" t="s">
        <v>25</v>
      </c>
      <c r="J507" s="5" t="s">
        <v>25</v>
      </c>
      <c r="K507" s="5" t="s">
        <v>3315</v>
      </c>
      <c r="L507" s="5" t="s">
        <v>3316</v>
      </c>
      <c r="M507" s="5" t="s">
        <v>98</v>
      </c>
      <c r="N507" s="5" t="s">
        <v>3317</v>
      </c>
      <c r="O507" s="5" t="s">
        <v>3318</v>
      </c>
      <c r="P507" s="4" t="str">
        <f t="shared" si="1"/>
        <v>Outstanding</v>
      </c>
      <c r="Q507" s="13" t="s">
        <v>25</v>
      </c>
    </row>
    <row r="508" spans="1:17" ht="60" customHeight="1" x14ac:dyDescent="0.35">
      <c r="A508" s="11" t="s">
        <v>3305</v>
      </c>
      <c r="B508" s="2" t="s">
        <v>3319</v>
      </c>
      <c r="C508" s="1" t="s">
        <v>3320</v>
      </c>
      <c r="D508" s="3" t="s">
        <v>20</v>
      </c>
      <c r="E508" s="3" t="s">
        <v>21</v>
      </c>
      <c r="F508" s="4" t="s">
        <v>22</v>
      </c>
      <c r="G508" s="4" t="s">
        <v>23</v>
      </c>
      <c r="H508" s="4" t="s">
        <v>24</v>
      </c>
      <c r="I508" s="4" t="s">
        <v>25</v>
      </c>
      <c r="J508" s="5" t="s">
        <v>25</v>
      </c>
      <c r="K508" s="5" t="s">
        <v>3321</v>
      </c>
      <c r="L508" s="5" t="s">
        <v>3322</v>
      </c>
      <c r="M508" s="5" t="s">
        <v>3323</v>
      </c>
      <c r="N508" s="5" t="s">
        <v>3324</v>
      </c>
      <c r="O508" s="5" t="s">
        <v>3325</v>
      </c>
      <c r="P508" s="4" t="str">
        <f t="shared" si="1"/>
        <v>Outstanding</v>
      </c>
      <c r="Q508" s="13" t="s">
        <v>25</v>
      </c>
    </row>
    <row r="509" spans="1:17" ht="60" hidden="1" customHeight="1" x14ac:dyDescent="0.35">
      <c r="A509" s="11" t="s">
        <v>3305</v>
      </c>
      <c r="B509" s="2" t="s">
        <v>3326</v>
      </c>
      <c r="C509" s="1" t="s">
        <v>3327</v>
      </c>
      <c r="D509" s="3" t="s">
        <v>20</v>
      </c>
      <c r="E509" s="3" t="s">
        <v>230</v>
      </c>
      <c r="F509" s="4" t="s">
        <v>22</v>
      </c>
      <c r="G509" s="4" t="s">
        <v>23</v>
      </c>
      <c r="H509" s="4" t="s">
        <v>24</v>
      </c>
      <c r="I509" s="4" t="s">
        <v>25</v>
      </c>
      <c r="J509" s="5" t="s">
        <v>25</v>
      </c>
      <c r="K509" s="5" t="s">
        <v>3328</v>
      </c>
      <c r="L509" s="5" t="s">
        <v>3329</v>
      </c>
      <c r="M509" s="5" t="s">
        <v>3330</v>
      </c>
      <c r="N509" s="5" t="s">
        <v>3331</v>
      </c>
      <c r="O509" s="5" t="s">
        <v>3332</v>
      </c>
      <c r="P509" s="4" t="str">
        <f t="shared" si="1"/>
        <v>Outstanding</v>
      </c>
      <c r="Q509" s="13" t="s">
        <v>25</v>
      </c>
    </row>
    <row r="510" spans="1:17" ht="60" hidden="1" customHeight="1" x14ac:dyDescent="0.35">
      <c r="A510" s="11" t="s">
        <v>3333</v>
      </c>
      <c r="B510" s="2" t="s">
        <v>3334</v>
      </c>
      <c r="C510" s="1" t="s">
        <v>3335</v>
      </c>
      <c r="D510" s="3" t="s">
        <v>20</v>
      </c>
      <c r="E510" s="3" t="s">
        <v>230</v>
      </c>
      <c r="F510" s="4" t="s">
        <v>22</v>
      </c>
      <c r="G510" s="4" t="s">
        <v>23</v>
      </c>
      <c r="H510" s="4" t="s">
        <v>24</v>
      </c>
      <c r="I510" s="4" t="s">
        <v>25</v>
      </c>
      <c r="J510" s="5" t="s">
        <v>25</v>
      </c>
      <c r="K510" s="5" t="s">
        <v>3336</v>
      </c>
      <c r="L510" s="5" t="s">
        <v>3337</v>
      </c>
      <c r="M510" s="5" t="s">
        <v>3338</v>
      </c>
      <c r="N510" s="5" t="s">
        <v>3339</v>
      </c>
      <c r="O510" s="5" t="s">
        <v>3340</v>
      </c>
      <c r="P510" s="4" t="str">
        <f t="shared" si="1"/>
        <v>Outstanding</v>
      </c>
      <c r="Q510" s="13" t="s">
        <v>25</v>
      </c>
    </row>
    <row r="511" spans="1:17" ht="60" customHeight="1" x14ac:dyDescent="0.35">
      <c r="A511" s="11" t="s">
        <v>3341</v>
      </c>
      <c r="B511" s="2" t="s">
        <v>3342</v>
      </c>
      <c r="C511" s="1" t="s">
        <v>3343</v>
      </c>
      <c r="D511" s="3" t="s">
        <v>20</v>
      </c>
      <c r="E511" s="3" t="s">
        <v>21</v>
      </c>
      <c r="F511" s="4" t="s">
        <v>22</v>
      </c>
      <c r="G511" s="4" t="s">
        <v>23</v>
      </c>
      <c r="H511" s="4" t="s">
        <v>24</v>
      </c>
      <c r="I511" s="4" t="s">
        <v>25</v>
      </c>
      <c r="J511" s="5" t="s">
        <v>25</v>
      </c>
      <c r="K511" s="5" t="s">
        <v>3344</v>
      </c>
      <c r="L511" s="5" t="s">
        <v>3345</v>
      </c>
      <c r="M511" s="5" t="s">
        <v>3346</v>
      </c>
      <c r="N511" s="5" t="s">
        <v>3347</v>
      </c>
      <c r="O511" s="5" t="s">
        <v>3348</v>
      </c>
      <c r="P511" s="4" t="str">
        <f t="shared" si="1"/>
        <v>Outstanding</v>
      </c>
      <c r="Q511" s="13" t="s">
        <v>25</v>
      </c>
    </row>
    <row r="512" spans="1:17" ht="60" customHeight="1" x14ac:dyDescent="0.35">
      <c r="A512" s="11" t="s">
        <v>3349</v>
      </c>
      <c r="B512" s="2" t="s">
        <v>3350</v>
      </c>
      <c r="C512" s="1" t="s">
        <v>3351</v>
      </c>
      <c r="D512" s="3" t="s">
        <v>20</v>
      </c>
      <c r="E512" s="3" t="s">
        <v>21</v>
      </c>
      <c r="F512" s="4" t="s">
        <v>22</v>
      </c>
      <c r="G512" s="4" t="s">
        <v>23</v>
      </c>
      <c r="H512" s="4" t="s">
        <v>24</v>
      </c>
      <c r="I512" s="4" t="s">
        <v>25</v>
      </c>
      <c r="J512" s="5" t="s">
        <v>25</v>
      </c>
      <c r="K512" s="5" t="s">
        <v>3352</v>
      </c>
      <c r="L512" s="5" t="s">
        <v>3353</v>
      </c>
      <c r="M512" s="5" t="s">
        <v>3354</v>
      </c>
      <c r="N512" s="5" t="s">
        <v>3355</v>
      </c>
      <c r="O512" s="5" t="s">
        <v>3356</v>
      </c>
      <c r="P512" s="4" t="str">
        <f t="shared" ref="P512:P561" si="2">IF(OR(I512="Implemented",I512="Compensated"),"Resolved",IF(OR(I512="Risk Accepted",I512="N/A"),"Excluded",IF(I512="Testing","Testing","Outstanding")))</f>
        <v>Outstanding</v>
      </c>
      <c r="Q512" s="13" t="s">
        <v>25</v>
      </c>
    </row>
    <row r="513" spans="1:17" ht="60" customHeight="1" x14ac:dyDescent="0.35">
      <c r="A513" s="11" t="s">
        <v>3349</v>
      </c>
      <c r="B513" s="2" t="s">
        <v>3357</v>
      </c>
      <c r="C513" s="1" t="s">
        <v>3358</v>
      </c>
      <c r="D513" s="3" t="s">
        <v>20</v>
      </c>
      <c r="E513" s="3" t="s">
        <v>21</v>
      </c>
      <c r="F513" s="4" t="s">
        <v>22</v>
      </c>
      <c r="G513" s="4" t="s">
        <v>23</v>
      </c>
      <c r="H513" s="4" t="s">
        <v>24</v>
      </c>
      <c r="I513" s="4" t="s">
        <v>25</v>
      </c>
      <c r="J513" s="5" t="s">
        <v>25</v>
      </c>
      <c r="K513" s="5" t="s">
        <v>3359</v>
      </c>
      <c r="L513" s="5" t="s">
        <v>3360</v>
      </c>
      <c r="M513" s="5" t="s">
        <v>3361</v>
      </c>
      <c r="N513" s="5" t="s">
        <v>3362</v>
      </c>
      <c r="O513" s="5" t="s">
        <v>3363</v>
      </c>
      <c r="P513" s="4" t="str">
        <f t="shared" si="2"/>
        <v>Outstanding</v>
      </c>
      <c r="Q513" s="13" t="s">
        <v>25</v>
      </c>
    </row>
    <row r="514" spans="1:17" ht="60" customHeight="1" x14ac:dyDescent="0.35">
      <c r="A514" s="11" t="s">
        <v>3349</v>
      </c>
      <c r="B514" s="2" t="s">
        <v>3364</v>
      </c>
      <c r="C514" s="1" t="s">
        <v>3365</v>
      </c>
      <c r="D514" s="3" t="s">
        <v>20</v>
      </c>
      <c r="E514" s="3" t="s">
        <v>21</v>
      </c>
      <c r="F514" s="4" t="s">
        <v>22</v>
      </c>
      <c r="G514" s="4" t="s">
        <v>23</v>
      </c>
      <c r="H514" s="4" t="s">
        <v>24</v>
      </c>
      <c r="I514" s="4" t="s">
        <v>25</v>
      </c>
      <c r="J514" s="5" t="s">
        <v>25</v>
      </c>
      <c r="K514" s="5" t="s">
        <v>3366</v>
      </c>
      <c r="L514" s="5" t="s">
        <v>3367</v>
      </c>
      <c r="M514" s="5" t="s">
        <v>3368</v>
      </c>
      <c r="N514" s="5" t="s">
        <v>3369</v>
      </c>
      <c r="O514" s="5" t="s">
        <v>3370</v>
      </c>
      <c r="P514" s="4" t="str">
        <f t="shared" si="2"/>
        <v>Outstanding</v>
      </c>
      <c r="Q514" s="13" t="s">
        <v>25</v>
      </c>
    </row>
    <row r="515" spans="1:17" ht="60" customHeight="1" x14ac:dyDescent="0.35">
      <c r="A515" s="11" t="s">
        <v>3349</v>
      </c>
      <c r="B515" s="2" t="s">
        <v>3371</v>
      </c>
      <c r="C515" s="1" t="s">
        <v>3372</v>
      </c>
      <c r="D515" s="3" t="s">
        <v>20</v>
      </c>
      <c r="E515" s="3" t="s">
        <v>21</v>
      </c>
      <c r="F515" s="4" t="s">
        <v>22</v>
      </c>
      <c r="G515" s="4" t="s">
        <v>23</v>
      </c>
      <c r="H515" s="4" t="s">
        <v>24</v>
      </c>
      <c r="I515" s="4" t="s">
        <v>25</v>
      </c>
      <c r="J515" s="5" t="s">
        <v>25</v>
      </c>
      <c r="K515" s="5" t="s">
        <v>3373</v>
      </c>
      <c r="L515" s="5" t="s">
        <v>3374</v>
      </c>
      <c r="M515" s="5" t="s">
        <v>3375</v>
      </c>
      <c r="N515" s="5" t="s">
        <v>3376</v>
      </c>
      <c r="O515" s="5" t="s">
        <v>3377</v>
      </c>
      <c r="P515" s="4" t="str">
        <f t="shared" si="2"/>
        <v>Outstanding</v>
      </c>
      <c r="Q515" s="13" t="s">
        <v>25</v>
      </c>
    </row>
    <row r="516" spans="1:17" ht="60" customHeight="1" x14ac:dyDescent="0.35">
      <c r="A516" s="11" t="s">
        <v>3349</v>
      </c>
      <c r="B516" s="2" t="s">
        <v>3378</v>
      </c>
      <c r="C516" s="1" t="s">
        <v>3379</v>
      </c>
      <c r="D516" s="3" t="s">
        <v>20</v>
      </c>
      <c r="E516" s="3" t="s">
        <v>21</v>
      </c>
      <c r="F516" s="4" t="s">
        <v>22</v>
      </c>
      <c r="G516" s="4" t="s">
        <v>23</v>
      </c>
      <c r="H516" s="4" t="s">
        <v>24</v>
      </c>
      <c r="I516" s="4" t="s">
        <v>25</v>
      </c>
      <c r="J516" s="5" t="s">
        <v>25</v>
      </c>
      <c r="K516" s="5" t="s">
        <v>3380</v>
      </c>
      <c r="L516" s="5" t="s">
        <v>3381</v>
      </c>
      <c r="M516" s="5" t="s">
        <v>1643</v>
      </c>
      <c r="N516" s="5" t="s">
        <v>3382</v>
      </c>
      <c r="O516" s="5" t="s">
        <v>67</v>
      </c>
      <c r="P516" s="4" t="str">
        <f t="shared" si="2"/>
        <v>Outstanding</v>
      </c>
      <c r="Q516" s="13" t="s">
        <v>25</v>
      </c>
    </row>
    <row r="517" spans="1:17" ht="60" customHeight="1" x14ac:dyDescent="0.35">
      <c r="A517" s="11" t="s">
        <v>3383</v>
      </c>
      <c r="B517" s="2" t="s">
        <v>3384</v>
      </c>
      <c r="C517" s="1" t="s">
        <v>3385</v>
      </c>
      <c r="D517" s="3" t="s">
        <v>20</v>
      </c>
      <c r="E517" s="3" t="s">
        <v>21</v>
      </c>
      <c r="F517" s="4" t="s">
        <v>22</v>
      </c>
      <c r="G517" s="4" t="s">
        <v>23</v>
      </c>
      <c r="H517" s="4" t="s">
        <v>24</v>
      </c>
      <c r="I517" s="4" t="s">
        <v>25</v>
      </c>
      <c r="J517" s="5" t="s">
        <v>25</v>
      </c>
      <c r="K517" s="5" t="s">
        <v>3386</v>
      </c>
      <c r="L517" s="5" t="s">
        <v>3387</v>
      </c>
      <c r="M517" s="5" t="s">
        <v>3388</v>
      </c>
      <c r="N517" s="5" t="s">
        <v>3389</v>
      </c>
      <c r="O517" s="5" t="s">
        <v>3390</v>
      </c>
      <c r="P517" s="4" t="str">
        <f t="shared" si="2"/>
        <v>Outstanding</v>
      </c>
      <c r="Q517" s="13" t="s">
        <v>25</v>
      </c>
    </row>
    <row r="518" spans="1:17" ht="60" customHeight="1" x14ac:dyDescent="0.35">
      <c r="A518" s="11" t="s">
        <v>3391</v>
      </c>
      <c r="B518" s="2" t="s">
        <v>3392</v>
      </c>
      <c r="C518" s="1" t="s">
        <v>3393</v>
      </c>
      <c r="D518" s="3" t="s">
        <v>20</v>
      </c>
      <c r="E518" s="3" t="s">
        <v>21</v>
      </c>
      <c r="F518" s="4" t="s">
        <v>22</v>
      </c>
      <c r="G518" s="4" t="s">
        <v>23</v>
      </c>
      <c r="H518" s="4" t="s">
        <v>24</v>
      </c>
      <c r="I518" s="4" t="s">
        <v>25</v>
      </c>
      <c r="J518" s="5" t="s">
        <v>25</v>
      </c>
      <c r="K518" s="5" t="s">
        <v>3394</v>
      </c>
      <c r="L518" s="5" t="s">
        <v>3395</v>
      </c>
      <c r="M518" s="5" t="s">
        <v>3396</v>
      </c>
      <c r="N518" s="5" t="s">
        <v>3397</v>
      </c>
      <c r="O518" s="5" t="s">
        <v>3398</v>
      </c>
      <c r="P518" s="4" t="str">
        <f t="shared" si="2"/>
        <v>Outstanding</v>
      </c>
      <c r="Q518" s="13" t="s">
        <v>25</v>
      </c>
    </row>
    <row r="519" spans="1:17" ht="60" customHeight="1" x14ac:dyDescent="0.35">
      <c r="A519" s="11" t="s">
        <v>3399</v>
      </c>
      <c r="B519" s="2" t="s">
        <v>3400</v>
      </c>
      <c r="C519" s="1" t="s">
        <v>3401</v>
      </c>
      <c r="D519" s="3" t="s">
        <v>20</v>
      </c>
      <c r="E519" s="3" t="s">
        <v>21</v>
      </c>
      <c r="F519" s="4" t="s">
        <v>22</v>
      </c>
      <c r="G519" s="4" t="s">
        <v>23</v>
      </c>
      <c r="H519" s="4" t="s">
        <v>24</v>
      </c>
      <c r="I519" s="4" t="s">
        <v>25</v>
      </c>
      <c r="J519" s="5" t="s">
        <v>25</v>
      </c>
      <c r="K519" s="5" t="s">
        <v>3402</v>
      </c>
      <c r="L519" s="5" t="s">
        <v>3403</v>
      </c>
      <c r="M519" s="5" t="s">
        <v>98</v>
      </c>
      <c r="N519" s="5" t="s">
        <v>3404</v>
      </c>
      <c r="O519" s="5" t="s">
        <v>3405</v>
      </c>
      <c r="P519" s="4" t="str">
        <f t="shared" si="2"/>
        <v>Outstanding</v>
      </c>
      <c r="Q519" s="13" t="s">
        <v>25</v>
      </c>
    </row>
    <row r="520" spans="1:17" ht="60" hidden="1" customHeight="1" x14ac:dyDescent="0.35">
      <c r="A520" s="11" t="s">
        <v>3406</v>
      </c>
      <c r="B520" s="2" t="s">
        <v>3407</v>
      </c>
      <c r="C520" s="1" t="s">
        <v>3408</v>
      </c>
      <c r="D520" s="3" t="s">
        <v>20</v>
      </c>
      <c r="E520" s="3" t="s">
        <v>230</v>
      </c>
      <c r="F520" s="4" t="s">
        <v>22</v>
      </c>
      <c r="G520" s="4" t="s">
        <v>23</v>
      </c>
      <c r="H520" s="4" t="s">
        <v>24</v>
      </c>
      <c r="I520" s="4" t="s">
        <v>25</v>
      </c>
      <c r="J520" s="5" t="s">
        <v>25</v>
      </c>
      <c r="K520" s="5" t="s">
        <v>3409</v>
      </c>
      <c r="L520" s="5" t="s">
        <v>3410</v>
      </c>
      <c r="M520" s="5" t="s">
        <v>3411</v>
      </c>
      <c r="N520" s="5" t="s">
        <v>3412</v>
      </c>
      <c r="O520" s="5" t="s">
        <v>3413</v>
      </c>
      <c r="P520" s="4" t="str">
        <f t="shared" si="2"/>
        <v>Outstanding</v>
      </c>
      <c r="Q520" s="13" t="s">
        <v>25</v>
      </c>
    </row>
    <row r="521" spans="1:17" ht="60" customHeight="1" x14ac:dyDescent="0.35">
      <c r="A521" s="11" t="s">
        <v>3406</v>
      </c>
      <c r="B521" s="2" t="s">
        <v>3414</v>
      </c>
      <c r="C521" s="1" t="s">
        <v>3415</v>
      </c>
      <c r="D521" s="3" t="s">
        <v>20</v>
      </c>
      <c r="E521" s="3" t="s">
        <v>21</v>
      </c>
      <c r="F521" s="4" t="s">
        <v>22</v>
      </c>
      <c r="G521" s="4" t="s">
        <v>23</v>
      </c>
      <c r="H521" s="4" t="s">
        <v>24</v>
      </c>
      <c r="I521" s="4" t="s">
        <v>25</v>
      </c>
      <c r="J521" s="5" t="s">
        <v>25</v>
      </c>
      <c r="K521" s="5" t="s">
        <v>3416</v>
      </c>
      <c r="L521" s="5" t="s">
        <v>3417</v>
      </c>
      <c r="M521" s="5" t="s">
        <v>3418</v>
      </c>
      <c r="N521" s="5" t="s">
        <v>3419</v>
      </c>
      <c r="O521" s="5" t="s">
        <v>3420</v>
      </c>
      <c r="P521" s="4" t="str">
        <f t="shared" si="2"/>
        <v>Outstanding</v>
      </c>
      <c r="Q521" s="13" t="s">
        <v>25</v>
      </c>
    </row>
    <row r="522" spans="1:17" ht="60" customHeight="1" x14ac:dyDescent="0.35">
      <c r="A522" s="11" t="s">
        <v>3421</v>
      </c>
      <c r="B522" s="2" t="s">
        <v>3422</v>
      </c>
      <c r="C522" s="1" t="s">
        <v>3423</v>
      </c>
      <c r="D522" s="3" t="s">
        <v>20</v>
      </c>
      <c r="E522" s="3" t="s">
        <v>21</v>
      </c>
      <c r="F522" s="4" t="s">
        <v>22</v>
      </c>
      <c r="G522" s="4" t="s">
        <v>23</v>
      </c>
      <c r="H522" s="4" t="s">
        <v>24</v>
      </c>
      <c r="I522" s="4" t="s">
        <v>25</v>
      </c>
      <c r="J522" s="5" t="s">
        <v>25</v>
      </c>
      <c r="K522" s="5" t="s">
        <v>3424</v>
      </c>
      <c r="L522" s="5" t="s">
        <v>3425</v>
      </c>
      <c r="M522" s="5" t="s">
        <v>98</v>
      </c>
      <c r="N522" s="5" t="s">
        <v>3426</v>
      </c>
      <c r="O522" s="5" t="s">
        <v>3427</v>
      </c>
      <c r="P522" s="4" t="str">
        <f t="shared" si="2"/>
        <v>Outstanding</v>
      </c>
      <c r="Q522" s="13" t="s">
        <v>25</v>
      </c>
    </row>
    <row r="523" spans="1:17" ht="60" customHeight="1" x14ac:dyDescent="0.35">
      <c r="A523" s="11" t="s">
        <v>3421</v>
      </c>
      <c r="B523" s="2" t="s">
        <v>3428</v>
      </c>
      <c r="C523" s="1" t="s">
        <v>3429</v>
      </c>
      <c r="D523" s="3" t="s">
        <v>20</v>
      </c>
      <c r="E523" s="3" t="s">
        <v>21</v>
      </c>
      <c r="F523" s="4" t="s">
        <v>22</v>
      </c>
      <c r="G523" s="4" t="s">
        <v>23</v>
      </c>
      <c r="H523" s="4" t="s">
        <v>24</v>
      </c>
      <c r="I523" s="4" t="s">
        <v>25</v>
      </c>
      <c r="J523" s="5" t="s">
        <v>25</v>
      </c>
      <c r="K523" s="5" t="s">
        <v>3430</v>
      </c>
      <c r="L523" s="5" t="s">
        <v>3431</v>
      </c>
      <c r="M523" s="5" t="s">
        <v>98</v>
      </c>
      <c r="N523" s="5" t="s">
        <v>3432</v>
      </c>
      <c r="O523" s="5" t="s">
        <v>3433</v>
      </c>
      <c r="P523" s="4" t="str">
        <f t="shared" si="2"/>
        <v>Outstanding</v>
      </c>
      <c r="Q523" s="13" t="s">
        <v>25</v>
      </c>
    </row>
    <row r="524" spans="1:17" ht="60" hidden="1" customHeight="1" x14ac:dyDescent="0.35">
      <c r="A524" s="11" t="s">
        <v>3421</v>
      </c>
      <c r="B524" s="2" t="s">
        <v>3434</v>
      </c>
      <c r="C524" s="1" t="s">
        <v>3435</v>
      </c>
      <c r="D524" s="3" t="s">
        <v>20</v>
      </c>
      <c r="E524" s="3" t="s">
        <v>230</v>
      </c>
      <c r="F524" s="4" t="s">
        <v>22</v>
      </c>
      <c r="G524" s="4" t="s">
        <v>23</v>
      </c>
      <c r="H524" s="4" t="s">
        <v>24</v>
      </c>
      <c r="I524" s="4" t="s">
        <v>25</v>
      </c>
      <c r="J524" s="5" t="s">
        <v>25</v>
      </c>
      <c r="K524" s="5" t="s">
        <v>3436</v>
      </c>
      <c r="L524" s="5" t="s">
        <v>3437</v>
      </c>
      <c r="M524" s="5" t="s">
        <v>98</v>
      </c>
      <c r="N524" s="5" t="s">
        <v>3438</v>
      </c>
      <c r="O524" s="5" t="s">
        <v>3439</v>
      </c>
      <c r="P524" s="4" t="str">
        <f t="shared" si="2"/>
        <v>Outstanding</v>
      </c>
      <c r="Q524" s="13" t="s">
        <v>25</v>
      </c>
    </row>
    <row r="525" spans="1:17" ht="60" customHeight="1" x14ac:dyDescent="0.35">
      <c r="A525" s="11" t="s">
        <v>3440</v>
      </c>
      <c r="B525" s="2" t="s">
        <v>3441</v>
      </c>
      <c r="C525" s="1" t="s">
        <v>3442</v>
      </c>
      <c r="D525" s="3" t="s">
        <v>20</v>
      </c>
      <c r="E525" s="3" t="s">
        <v>21</v>
      </c>
      <c r="F525" s="4" t="s">
        <v>22</v>
      </c>
      <c r="G525" s="4" t="s">
        <v>23</v>
      </c>
      <c r="H525" s="4" t="s">
        <v>24</v>
      </c>
      <c r="I525" s="4" t="s">
        <v>25</v>
      </c>
      <c r="J525" s="5" t="s">
        <v>25</v>
      </c>
      <c r="K525" s="5" t="s">
        <v>3443</v>
      </c>
      <c r="L525" s="5" t="s">
        <v>3444</v>
      </c>
      <c r="M525" s="5" t="s">
        <v>3445</v>
      </c>
      <c r="N525" s="5" t="s">
        <v>3446</v>
      </c>
      <c r="O525" s="5" t="s">
        <v>3447</v>
      </c>
      <c r="P525" s="4" t="str">
        <f t="shared" si="2"/>
        <v>Outstanding</v>
      </c>
      <c r="Q525" s="13" t="s">
        <v>25</v>
      </c>
    </row>
    <row r="526" spans="1:17" ht="60" customHeight="1" x14ac:dyDescent="0.35">
      <c r="A526" s="11" t="s">
        <v>3440</v>
      </c>
      <c r="B526" s="2" t="s">
        <v>3448</v>
      </c>
      <c r="C526" s="1" t="s">
        <v>3449</v>
      </c>
      <c r="D526" s="3" t="s">
        <v>20</v>
      </c>
      <c r="E526" s="3" t="s">
        <v>21</v>
      </c>
      <c r="F526" s="4" t="s">
        <v>22</v>
      </c>
      <c r="G526" s="4" t="s">
        <v>23</v>
      </c>
      <c r="H526" s="4" t="s">
        <v>24</v>
      </c>
      <c r="I526" s="4" t="s">
        <v>25</v>
      </c>
      <c r="J526" s="5" t="s">
        <v>25</v>
      </c>
      <c r="K526" s="5" t="s">
        <v>3450</v>
      </c>
      <c r="L526" s="5" t="s">
        <v>3451</v>
      </c>
      <c r="M526" s="5" t="s">
        <v>3452</v>
      </c>
      <c r="N526" s="5" t="s">
        <v>3453</v>
      </c>
      <c r="O526" s="5" t="s">
        <v>3454</v>
      </c>
      <c r="P526" s="4" t="str">
        <f t="shared" si="2"/>
        <v>Outstanding</v>
      </c>
      <c r="Q526" s="13" t="s">
        <v>25</v>
      </c>
    </row>
    <row r="527" spans="1:17" ht="60" hidden="1" customHeight="1" x14ac:dyDescent="0.35">
      <c r="A527" s="11" t="s">
        <v>3455</v>
      </c>
      <c r="B527" s="2" t="s">
        <v>3456</v>
      </c>
      <c r="C527" s="1" t="s">
        <v>3457</v>
      </c>
      <c r="D527" s="3" t="s">
        <v>20</v>
      </c>
      <c r="E527" s="3" t="s">
        <v>230</v>
      </c>
      <c r="F527" s="4" t="s">
        <v>22</v>
      </c>
      <c r="G527" s="4" t="s">
        <v>23</v>
      </c>
      <c r="H527" s="4" t="s">
        <v>24</v>
      </c>
      <c r="I527" s="4" t="s">
        <v>25</v>
      </c>
      <c r="J527" s="5" t="s">
        <v>25</v>
      </c>
      <c r="K527" s="5" t="s">
        <v>3458</v>
      </c>
      <c r="L527" s="5" t="s">
        <v>3459</v>
      </c>
      <c r="M527" s="5" t="s">
        <v>3460</v>
      </c>
      <c r="N527" s="5" t="s">
        <v>3461</v>
      </c>
      <c r="O527" s="5" t="s">
        <v>3462</v>
      </c>
      <c r="P527" s="4" t="str">
        <f t="shared" si="2"/>
        <v>Outstanding</v>
      </c>
      <c r="Q527" s="13" t="s">
        <v>25</v>
      </c>
    </row>
    <row r="528" spans="1:17" ht="60" hidden="1" customHeight="1" x14ac:dyDescent="0.35">
      <c r="A528" s="11" t="s">
        <v>3455</v>
      </c>
      <c r="B528" s="2" t="s">
        <v>3463</v>
      </c>
      <c r="C528" s="1" t="s">
        <v>3464</v>
      </c>
      <c r="D528" s="3" t="s">
        <v>20</v>
      </c>
      <c r="E528" s="3" t="s">
        <v>230</v>
      </c>
      <c r="F528" s="4" t="s">
        <v>22</v>
      </c>
      <c r="G528" s="4" t="s">
        <v>23</v>
      </c>
      <c r="H528" s="4" t="s">
        <v>24</v>
      </c>
      <c r="I528" s="4" t="s">
        <v>25</v>
      </c>
      <c r="J528" s="5" t="s">
        <v>25</v>
      </c>
      <c r="K528" s="5" t="s">
        <v>3465</v>
      </c>
      <c r="L528" s="5" t="s">
        <v>3466</v>
      </c>
      <c r="M528" s="5" t="s">
        <v>3467</v>
      </c>
      <c r="N528" s="5" t="s">
        <v>3468</v>
      </c>
      <c r="O528" s="5" t="s">
        <v>3469</v>
      </c>
      <c r="P528" s="4" t="str">
        <f t="shared" si="2"/>
        <v>Outstanding</v>
      </c>
      <c r="Q528" s="13" t="s">
        <v>25</v>
      </c>
    </row>
    <row r="529" spans="1:17" ht="60" customHeight="1" x14ac:dyDescent="0.35">
      <c r="A529" s="11" t="s">
        <v>3470</v>
      </c>
      <c r="B529" s="2" t="s">
        <v>3471</v>
      </c>
      <c r="C529" s="1" t="s">
        <v>3472</v>
      </c>
      <c r="D529" s="3" t="s">
        <v>20</v>
      </c>
      <c r="E529" s="3" t="s">
        <v>21</v>
      </c>
      <c r="F529" s="4" t="s">
        <v>22</v>
      </c>
      <c r="G529" s="4" t="s">
        <v>23</v>
      </c>
      <c r="H529" s="4" t="s">
        <v>24</v>
      </c>
      <c r="I529" s="4" t="s">
        <v>25</v>
      </c>
      <c r="J529" s="5" t="s">
        <v>25</v>
      </c>
      <c r="K529" s="5" t="s">
        <v>3473</v>
      </c>
      <c r="L529" s="5" t="s">
        <v>3474</v>
      </c>
      <c r="M529" s="5" t="s">
        <v>98</v>
      </c>
      <c r="N529" s="5" t="s">
        <v>3475</v>
      </c>
      <c r="O529" s="5" t="s">
        <v>3476</v>
      </c>
      <c r="P529" s="4" t="str">
        <f t="shared" si="2"/>
        <v>Outstanding</v>
      </c>
      <c r="Q529" s="13" t="s">
        <v>25</v>
      </c>
    </row>
    <row r="530" spans="1:17" ht="60" customHeight="1" x14ac:dyDescent="0.35">
      <c r="A530" s="11" t="s">
        <v>3470</v>
      </c>
      <c r="B530" s="2" t="s">
        <v>3477</v>
      </c>
      <c r="C530" s="1" t="s">
        <v>3478</v>
      </c>
      <c r="D530" s="3" t="s">
        <v>20</v>
      </c>
      <c r="E530" s="3" t="s">
        <v>21</v>
      </c>
      <c r="F530" s="4" t="s">
        <v>22</v>
      </c>
      <c r="G530" s="4" t="s">
        <v>23</v>
      </c>
      <c r="H530" s="4" t="s">
        <v>24</v>
      </c>
      <c r="I530" s="4" t="s">
        <v>25</v>
      </c>
      <c r="J530" s="5" t="s">
        <v>25</v>
      </c>
      <c r="K530" s="5" t="s">
        <v>3479</v>
      </c>
      <c r="L530" s="5" t="s">
        <v>3480</v>
      </c>
      <c r="M530" s="5" t="s">
        <v>98</v>
      </c>
      <c r="N530" s="5" t="s">
        <v>3481</v>
      </c>
      <c r="O530" s="5" t="s">
        <v>3482</v>
      </c>
      <c r="P530" s="4" t="str">
        <f t="shared" si="2"/>
        <v>Outstanding</v>
      </c>
      <c r="Q530" s="13" t="s">
        <v>25</v>
      </c>
    </row>
    <row r="531" spans="1:17" ht="60" customHeight="1" x14ac:dyDescent="0.35">
      <c r="A531" s="11" t="s">
        <v>3470</v>
      </c>
      <c r="B531" s="2" t="s">
        <v>3483</v>
      </c>
      <c r="C531" s="1" t="s">
        <v>3484</v>
      </c>
      <c r="D531" s="3" t="s">
        <v>20</v>
      </c>
      <c r="E531" s="3" t="s">
        <v>21</v>
      </c>
      <c r="F531" s="4" t="s">
        <v>22</v>
      </c>
      <c r="G531" s="4" t="s">
        <v>23</v>
      </c>
      <c r="H531" s="4" t="s">
        <v>24</v>
      </c>
      <c r="I531" s="4" t="s">
        <v>25</v>
      </c>
      <c r="J531" s="5" t="s">
        <v>25</v>
      </c>
      <c r="K531" s="5" t="s">
        <v>3485</v>
      </c>
      <c r="L531" s="5" t="s">
        <v>3486</v>
      </c>
      <c r="M531" s="5" t="s">
        <v>3487</v>
      </c>
      <c r="N531" s="5" t="s">
        <v>3488</v>
      </c>
      <c r="O531" s="5" t="s">
        <v>3489</v>
      </c>
      <c r="P531" s="4" t="str">
        <f t="shared" si="2"/>
        <v>Outstanding</v>
      </c>
      <c r="Q531" s="13" t="s">
        <v>25</v>
      </c>
    </row>
    <row r="532" spans="1:17" ht="60" customHeight="1" x14ac:dyDescent="0.35">
      <c r="A532" s="11" t="s">
        <v>3490</v>
      </c>
      <c r="B532" s="2" t="s">
        <v>3491</v>
      </c>
      <c r="C532" s="1" t="s">
        <v>3472</v>
      </c>
      <c r="D532" s="3" t="s">
        <v>20</v>
      </c>
      <c r="E532" s="3" t="s">
        <v>21</v>
      </c>
      <c r="F532" s="4" t="s">
        <v>22</v>
      </c>
      <c r="G532" s="4" t="s">
        <v>23</v>
      </c>
      <c r="H532" s="4" t="s">
        <v>24</v>
      </c>
      <c r="I532" s="4" t="s">
        <v>25</v>
      </c>
      <c r="J532" s="5" t="s">
        <v>25</v>
      </c>
      <c r="K532" s="5" t="s">
        <v>3492</v>
      </c>
      <c r="L532" s="5" t="s">
        <v>3493</v>
      </c>
      <c r="M532" s="5" t="s">
        <v>98</v>
      </c>
      <c r="N532" s="5" t="s">
        <v>3494</v>
      </c>
      <c r="O532" s="5" t="s">
        <v>3495</v>
      </c>
      <c r="P532" s="4" t="str">
        <f t="shared" si="2"/>
        <v>Outstanding</v>
      </c>
      <c r="Q532" s="13" t="s">
        <v>25</v>
      </c>
    </row>
    <row r="533" spans="1:17" ht="60" hidden="1" customHeight="1" x14ac:dyDescent="0.35">
      <c r="A533" s="11" t="s">
        <v>3490</v>
      </c>
      <c r="B533" s="2" t="s">
        <v>3496</v>
      </c>
      <c r="C533" s="1" t="s">
        <v>3497</v>
      </c>
      <c r="D533" s="3" t="s">
        <v>20</v>
      </c>
      <c r="E533" s="3" t="s">
        <v>230</v>
      </c>
      <c r="F533" s="4" t="s">
        <v>22</v>
      </c>
      <c r="G533" s="4" t="s">
        <v>23</v>
      </c>
      <c r="H533" s="4" t="s">
        <v>24</v>
      </c>
      <c r="I533" s="4" t="s">
        <v>25</v>
      </c>
      <c r="J533" s="5" t="s">
        <v>25</v>
      </c>
      <c r="K533" s="5" t="s">
        <v>3498</v>
      </c>
      <c r="L533" s="5" t="s">
        <v>3499</v>
      </c>
      <c r="M533" s="5" t="s">
        <v>3500</v>
      </c>
      <c r="N533" s="5" t="s">
        <v>3501</v>
      </c>
      <c r="O533" s="5" t="s">
        <v>3502</v>
      </c>
      <c r="P533" s="4" t="str">
        <f t="shared" si="2"/>
        <v>Outstanding</v>
      </c>
      <c r="Q533" s="13" t="s">
        <v>25</v>
      </c>
    </row>
    <row r="534" spans="1:17" ht="60" customHeight="1" x14ac:dyDescent="0.35">
      <c r="A534" s="11" t="s">
        <v>3490</v>
      </c>
      <c r="B534" s="2" t="s">
        <v>3503</v>
      </c>
      <c r="C534" s="1" t="s">
        <v>3478</v>
      </c>
      <c r="D534" s="3" t="s">
        <v>20</v>
      </c>
      <c r="E534" s="3" t="s">
        <v>21</v>
      </c>
      <c r="F534" s="4" t="s">
        <v>22</v>
      </c>
      <c r="G534" s="4" t="s">
        <v>23</v>
      </c>
      <c r="H534" s="4" t="s">
        <v>24</v>
      </c>
      <c r="I534" s="4" t="s">
        <v>25</v>
      </c>
      <c r="J534" s="5" t="s">
        <v>25</v>
      </c>
      <c r="K534" s="5" t="s">
        <v>3504</v>
      </c>
      <c r="L534" s="5" t="s">
        <v>3505</v>
      </c>
      <c r="M534" s="5" t="s">
        <v>98</v>
      </c>
      <c r="N534" s="5" t="s">
        <v>3506</v>
      </c>
      <c r="O534" s="5" t="s">
        <v>3507</v>
      </c>
      <c r="P534" s="4" t="str">
        <f t="shared" si="2"/>
        <v>Outstanding</v>
      </c>
      <c r="Q534" s="13" t="s">
        <v>25</v>
      </c>
    </row>
    <row r="535" spans="1:17" ht="60" customHeight="1" x14ac:dyDescent="0.35">
      <c r="A535" s="11" t="s">
        <v>3490</v>
      </c>
      <c r="B535" s="2" t="s">
        <v>3508</v>
      </c>
      <c r="C535" s="1" t="s">
        <v>3509</v>
      </c>
      <c r="D535" s="3" t="s">
        <v>20</v>
      </c>
      <c r="E535" s="3" t="s">
        <v>21</v>
      </c>
      <c r="F535" s="4" t="s">
        <v>22</v>
      </c>
      <c r="G535" s="4" t="s">
        <v>23</v>
      </c>
      <c r="H535" s="4" t="s">
        <v>24</v>
      </c>
      <c r="I535" s="4" t="s">
        <v>25</v>
      </c>
      <c r="J535" s="5" t="s">
        <v>25</v>
      </c>
      <c r="K535" s="5" t="s">
        <v>3510</v>
      </c>
      <c r="L535" s="5" t="s">
        <v>3511</v>
      </c>
      <c r="M535" s="5" t="s">
        <v>3512</v>
      </c>
      <c r="N535" s="5" t="s">
        <v>3513</v>
      </c>
      <c r="O535" s="5" t="s">
        <v>3514</v>
      </c>
      <c r="P535" s="4" t="str">
        <f t="shared" si="2"/>
        <v>Outstanding</v>
      </c>
      <c r="Q535" s="13" t="s">
        <v>25</v>
      </c>
    </row>
    <row r="536" spans="1:17" ht="60" hidden="1" customHeight="1" x14ac:dyDescent="0.35">
      <c r="A536" s="11" t="s">
        <v>3515</v>
      </c>
      <c r="B536" s="2" t="s">
        <v>3516</v>
      </c>
      <c r="C536" s="1" t="s">
        <v>3517</v>
      </c>
      <c r="D536" s="3" t="s">
        <v>20</v>
      </c>
      <c r="E536" s="3" t="s">
        <v>230</v>
      </c>
      <c r="F536" s="4" t="s">
        <v>22</v>
      </c>
      <c r="G536" s="4" t="s">
        <v>23</v>
      </c>
      <c r="H536" s="4" t="s">
        <v>24</v>
      </c>
      <c r="I536" s="4" t="s">
        <v>25</v>
      </c>
      <c r="J536" s="5" t="s">
        <v>25</v>
      </c>
      <c r="K536" s="5" t="s">
        <v>3518</v>
      </c>
      <c r="L536" s="5" t="s">
        <v>3519</v>
      </c>
      <c r="M536" s="5" t="s">
        <v>3520</v>
      </c>
      <c r="N536" s="5" t="s">
        <v>3521</v>
      </c>
      <c r="O536" s="5" t="s">
        <v>3522</v>
      </c>
      <c r="P536" s="4" t="str">
        <f t="shared" si="2"/>
        <v>Outstanding</v>
      </c>
      <c r="Q536" s="13" t="s">
        <v>25</v>
      </c>
    </row>
    <row r="537" spans="1:17" ht="60" customHeight="1" x14ac:dyDescent="0.35">
      <c r="A537" s="11" t="s">
        <v>3523</v>
      </c>
      <c r="B537" s="2" t="s">
        <v>3524</v>
      </c>
      <c r="C537" s="1" t="s">
        <v>3525</v>
      </c>
      <c r="D537" s="3" t="s">
        <v>20</v>
      </c>
      <c r="E537" s="3" t="s">
        <v>21</v>
      </c>
      <c r="F537" s="4" t="s">
        <v>22</v>
      </c>
      <c r="G537" s="4" t="s">
        <v>23</v>
      </c>
      <c r="H537" s="4" t="s">
        <v>24</v>
      </c>
      <c r="I537" s="4" t="s">
        <v>25</v>
      </c>
      <c r="J537" s="5" t="s">
        <v>25</v>
      </c>
      <c r="K537" s="5" t="s">
        <v>3526</v>
      </c>
      <c r="L537" s="5" t="s">
        <v>3527</v>
      </c>
      <c r="M537" s="5" t="s">
        <v>3528</v>
      </c>
      <c r="N537" s="5" t="s">
        <v>3529</v>
      </c>
      <c r="O537" s="5" t="s">
        <v>3530</v>
      </c>
      <c r="P537" s="4" t="str">
        <f t="shared" si="2"/>
        <v>Outstanding</v>
      </c>
      <c r="Q537" s="13" t="s">
        <v>25</v>
      </c>
    </row>
    <row r="538" spans="1:17" ht="60" hidden="1" customHeight="1" x14ac:dyDescent="0.35">
      <c r="A538" s="11" t="s">
        <v>3523</v>
      </c>
      <c r="B538" s="2" t="s">
        <v>3531</v>
      </c>
      <c r="C538" s="1" t="s">
        <v>3532</v>
      </c>
      <c r="D538" s="3" t="s">
        <v>20</v>
      </c>
      <c r="E538" s="3" t="s">
        <v>230</v>
      </c>
      <c r="F538" s="4" t="s">
        <v>22</v>
      </c>
      <c r="G538" s="4" t="s">
        <v>23</v>
      </c>
      <c r="H538" s="4" t="s">
        <v>24</v>
      </c>
      <c r="I538" s="4" t="s">
        <v>25</v>
      </c>
      <c r="J538" s="5" t="s">
        <v>25</v>
      </c>
      <c r="K538" s="5" t="s">
        <v>3533</v>
      </c>
      <c r="L538" s="5" t="s">
        <v>3534</v>
      </c>
      <c r="M538" s="5" t="s">
        <v>3535</v>
      </c>
      <c r="N538" s="5" t="s">
        <v>3536</v>
      </c>
      <c r="O538" s="5" t="s">
        <v>3537</v>
      </c>
      <c r="P538" s="4" t="str">
        <f t="shared" si="2"/>
        <v>Outstanding</v>
      </c>
      <c r="Q538" s="13" t="s">
        <v>25</v>
      </c>
    </row>
    <row r="539" spans="1:17" ht="60" customHeight="1" x14ac:dyDescent="0.35">
      <c r="A539" s="11" t="s">
        <v>3523</v>
      </c>
      <c r="B539" s="2" t="s">
        <v>3538</v>
      </c>
      <c r="C539" s="1" t="s">
        <v>3539</v>
      </c>
      <c r="D539" s="3" t="s">
        <v>20</v>
      </c>
      <c r="E539" s="3" t="s">
        <v>21</v>
      </c>
      <c r="F539" s="4" t="s">
        <v>22</v>
      </c>
      <c r="G539" s="4" t="s">
        <v>23</v>
      </c>
      <c r="H539" s="4" t="s">
        <v>24</v>
      </c>
      <c r="I539" s="4" t="s">
        <v>25</v>
      </c>
      <c r="J539" s="5" t="s">
        <v>25</v>
      </c>
      <c r="K539" s="5" t="s">
        <v>3540</v>
      </c>
      <c r="L539" s="5" t="s">
        <v>3541</v>
      </c>
      <c r="M539" s="5" t="s">
        <v>3542</v>
      </c>
      <c r="N539" s="5" t="s">
        <v>3543</v>
      </c>
      <c r="O539" s="5" t="s">
        <v>3544</v>
      </c>
      <c r="P539" s="4" t="str">
        <f t="shared" si="2"/>
        <v>Outstanding</v>
      </c>
      <c r="Q539" s="13" t="s">
        <v>25</v>
      </c>
    </row>
    <row r="540" spans="1:17" ht="60" customHeight="1" x14ac:dyDescent="0.35">
      <c r="A540" s="11" t="s">
        <v>3545</v>
      </c>
      <c r="B540" s="2" t="s">
        <v>3546</v>
      </c>
      <c r="C540" s="1" t="s">
        <v>3547</v>
      </c>
      <c r="D540" s="3" t="s">
        <v>20</v>
      </c>
      <c r="E540" s="3" t="s">
        <v>21</v>
      </c>
      <c r="F540" s="4" t="s">
        <v>22</v>
      </c>
      <c r="G540" s="4" t="s">
        <v>23</v>
      </c>
      <c r="H540" s="4" t="s">
        <v>24</v>
      </c>
      <c r="I540" s="4" t="s">
        <v>25</v>
      </c>
      <c r="J540" s="5" t="s">
        <v>25</v>
      </c>
      <c r="K540" s="5" t="s">
        <v>3548</v>
      </c>
      <c r="L540" s="5" t="s">
        <v>3549</v>
      </c>
      <c r="M540" s="5" t="s">
        <v>3550</v>
      </c>
      <c r="N540" s="5" t="s">
        <v>3551</v>
      </c>
      <c r="O540" s="5" t="s">
        <v>3552</v>
      </c>
      <c r="P540" s="4" t="str">
        <f t="shared" si="2"/>
        <v>Outstanding</v>
      </c>
      <c r="Q540" s="13" t="s">
        <v>25</v>
      </c>
    </row>
    <row r="541" spans="1:17" ht="60" customHeight="1" x14ac:dyDescent="0.35">
      <c r="A541" s="11" t="s">
        <v>3553</v>
      </c>
      <c r="B541" s="2" t="s">
        <v>3554</v>
      </c>
      <c r="C541" s="1" t="s">
        <v>3555</v>
      </c>
      <c r="D541" s="3" t="s">
        <v>20</v>
      </c>
      <c r="E541" s="3" t="s">
        <v>21</v>
      </c>
      <c r="F541" s="4" t="s">
        <v>22</v>
      </c>
      <c r="G541" s="4" t="s">
        <v>23</v>
      </c>
      <c r="H541" s="4" t="s">
        <v>24</v>
      </c>
      <c r="I541" s="4" t="s">
        <v>25</v>
      </c>
      <c r="J541" s="5" t="s">
        <v>25</v>
      </c>
      <c r="K541" s="5" t="s">
        <v>3556</v>
      </c>
      <c r="L541" s="5" t="s">
        <v>3557</v>
      </c>
      <c r="M541" s="5" t="s">
        <v>98</v>
      </c>
      <c r="N541" s="5" t="s">
        <v>3558</v>
      </c>
      <c r="O541" s="5" t="s">
        <v>3559</v>
      </c>
      <c r="P541" s="4" t="str">
        <f t="shared" si="2"/>
        <v>Outstanding</v>
      </c>
      <c r="Q541" s="13" t="s">
        <v>25</v>
      </c>
    </row>
    <row r="542" spans="1:17" ht="60" customHeight="1" x14ac:dyDescent="0.35">
      <c r="A542" s="11" t="s">
        <v>3560</v>
      </c>
      <c r="B542" s="2" t="s">
        <v>3561</v>
      </c>
      <c r="C542" s="1" t="s">
        <v>3562</v>
      </c>
      <c r="D542" s="3" t="s">
        <v>20</v>
      </c>
      <c r="E542" s="3" t="s">
        <v>21</v>
      </c>
      <c r="F542" s="4" t="s">
        <v>22</v>
      </c>
      <c r="G542" s="4" t="s">
        <v>23</v>
      </c>
      <c r="H542" s="4" t="s">
        <v>24</v>
      </c>
      <c r="I542" s="4" t="s">
        <v>25</v>
      </c>
      <c r="J542" s="5" t="s">
        <v>25</v>
      </c>
      <c r="K542" s="5" t="s">
        <v>3563</v>
      </c>
      <c r="L542" s="5" t="s">
        <v>3564</v>
      </c>
      <c r="M542" s="5" t="s">
        <v>3565</v>
      </c>
      <c r="N542" s="5" t="s">
        <v>3566</v>
      </c>
      <c r="O542" s="5" t="s">
        <v>3567</v>
      </c>
      <c r="P542" s="4" t="str">
        <f t="shared" si="2"/>
        <v>Outstanding</v>
      </c>
      <c r="Q542" s="13" t="s">
        <v>25</v>
      </c>
    </row>
    <row r="543" spans="1:17" ht="60" customHeight="1" x14ac:dyDescent="0.35">
      <c r="A543" s="11" t="s">
        <v>3560</v>
      </c>
      <c r="B543" s="2" t="s">
        <v>3568</v>
      </c>
      <c r="C543" s="1" t="s">
        <v>3569</v>
      </c>
      <c r="D543" s="3" t="s">
        <v>20</v>
      </c>
      <c r="E543" s="3" t="s">
        <v>21</v>
      </c>
      <c r="F543" s="4" t="s">
        <v>22</v>
      </c>
      <c r="G543" s="4" t="s">
        <v>23</v>
      </c>
      <c r="H543" s="4" t="s">
        <v>24</v>
      </c>
      <c r="I543" s="4" t="s">
        <v>25</v>
      </c>
      <c r="J543" s="5" t="s">
        <v>25</v>
      </c>
      <c r="K543" s="5" t="s">
        <v>3570</v>
      </c>
      <c r="L543" s="5" t="s">
        <v>3571</v>
      </c>
      <c r="M543" s="5" t="s">
        <v>3572</v>
      </c>
      <c r="N543" s="5" t="s">
        <v>3573</v>
      </c>
      <c r="O543" s="5" t="s">
        <v>3574</v>
      </c>
      <c r="P543" s="4" t="str">
        <f t="shared" si="2"/>
        <v>Outstanding</v>
      </c>
      <c r="Q543" s="13" t="s">
        <v>25</v>
      </c>
    </row>
    <row r="544" spans="1:17" ht="60" customHeight="1" x14ac:dyDescent="0.35">
      <c r="A544" s="11" t="s">
        <v>3560</v>
      </c>
      <c r="B544" s="2" t="s">
        <v>3575</v>
      </c>
      <c r="C544" s="1" t="s">
        <v>3576</v>
      </c>
      <c r="D544" s="3" t="s">
        <v>20</v>
      </c>
      <c r="E544" s="3" t="s">
        <v>21</v>
      </c>
      <c r="F544" s="4" t="s">
        <v>22</v>
      </c>
      <c r="G544" s="4" t="s">
        <v>23</v>
      </c>
      <c r="H544" s="4" t="s">
        <v>24</v>
      </c>
      <c r="I544" s="4" t="s">
        <v>25</v>
      </c>
      <c r="J544" s="5" t="s">
        <v>25</v>
      </c>
      <c r="K544" s="5" t="s">
        <v>3577</v>
      </c>
      <c r="L544" s="5" t="s">
        <v>3578</v>
      </c>
      <c r="M544" s="5" t="s">
        <v>98</v>
      </c>
      <c r="N544" s="5" t="s">
        <v>3579</v>
      </c>
      <c r="O544" s="5" t="s">
        <v>3580</v>
      </c>
      <c r="P544" s="4" t="str">
        <f t="shared" si="2"/>
        <v>Outstanding</v>
      </c>
      <c r="Q544" s="13" t="s">
        <v>25</v>
      </c>
    </row>
    <row r="545" spans="1:17" ht="60" customHeight="1" x14ac:dyDescent="0.35">
      <c r="A545" s="11" t="s">
        <v>3560</v>
      </c>
      <c r="B545" s="2" t="s">
        <v>3581</v>
      </c>
      <c r="C545" s="1" t="s">
        <v>3582</v>
      </c>
      <c r="D545" s="3" t="s">
        <v>20</v>
      </c>
      <c r="E545" s="3" t="s">
        <v>21</v>
      </c>
      <c r="F545" s="4" t="s">
        <v>22</v>
      </c>
      <c r="G545" s="4" t="s">
        <v>23</v>
      </c>
      <c r="H545" s="4" t="s">
        <v>24</v>
      </c>
      <c r="I545" s="4" t="s">
        <v>25</v>
      </c>
      <c r="J545" s="5" t="s">
        <v>25</v>
      </c>
      <c r="K545" s="5" t="s">
        <v>3583</v>
      </c>
      <c r="L545" s="5" t="s">
        <v>3584</v>
      </c>
      <c r="M545" s="5" t="s">
        <v>3585</v>
      </c>
      <c r="N545" s="5" t="s">
        <v>3586</v>
      </c>
      <c r="O545" s="5" t="s">
        <v>3587</v>
      </c>
      <c r="P545" s="4" t="str">
        <f t="shared" si="2"/>
        <v>Outstanding</v>
      </c>
      <c r="Q545" s="13" t="s">
        <v>25</v>
      </c>
    </row>
    <row r="546" spans="1:17" ht="60" customHeight="1" x14ac:dyDescent="0.35">
      <c r="A546" s="11" t="s">
        <v>3588</v>
      </c>
      <c r="B546" s="2" t="s">
        <v>3589</v>
      </c>
      <c r="C546" s="1" t="s">
        <v>3590</v>
      </c>
      <c r="D546" s="3" t="s">
        <v>20</v>
      </c>
      <c r="E546" s="3" t="s">
        <v>21</v>
      </c>
      <c r="F546" s="4" t="s">
        <v>22</v>
      </c>
      <c r="G546" s="4" t="s">
        <v>23</v>
      </c>
      <c r="H546" s="4" t="s">
        <v>24</v>
      </c>
      <c r="I546" s="4" t="s">
        <v>25</v>
      </c>
      <c r="J546" s="5" t="s">
        <v>25</v>
      </c>
      <c r="K546" s="5" t="s">
        <v>3591</v>
      </c>
      <c r="L546" s="5" t="s">
        <v>3592</v>
      </c>
      <c r="M546" s="5" t="s">
        <v>3593</v>
      </c>
      <c r="N546" s="5" t="s">
        <v>3594</v>
      </c>
      <c r="O546" s="5" t="s">
        <v>3595</v>
      </c>
      <c r="P546" s="4" t="str">
        <f t="shared" si="2"/>
        <v>Outstanding</v>
      </c>
      <c r="Q546" s="13" t="s">
        <v>25</v>
      </c>
    </row>
    <row r="547" spans="1:17" ht="60" customHeight="1" x14ac:dyDescent="0.35">
      <c r="A547" s="11" t="s">
        <v>3588</v>
      </c>
      <c r="B547" s="2" t="s">
        <v>3596</v>
      </c>
      <c r="C547" s="1" t="s">
        <v>3597</v>
      </c>
      <c r="D547" s="3" t="s">
        <v>20</v>
      </c>
      <c r="E547" s="3" t="s">
        <v>21</v>
      </c>
      <c r="F547" s="4" t="s">
        <v>22</v>
      </c>
      <c r="G547" s="4" t="s">
        <v>23</v>
      </c>
      <c r="H547" s="4" t="s">
        <v>24</v>
      </c>
      <c r="I547" s="4" t="s">
        <v>25</v>
      </c>
      <c r="J547" s="5" t="s">
        <v>25</v>
      </c>
      <c r="K547" s="5" t="s">
        <v>3598</v>
      </c>
      <c r="L547" s="5" t="s">
        <v>3599</v>
      </c>
      <c r="M547" s="5" t="s">
        <v>98</v>
      </c>
      <c r="N547" s="5" t="s">
        <v>3600</v>
      </c>
      <c r="O547" s="5" t="s">
        <v>3601</v>
      </c>
      <c r="P547" s="4" t="str">
        <f t="shared" si="2"/>
        <v>Outstanding</v>
      </c>
      <c r="Q547" s="13" t="s">
        <v>25</v>
      </c>
    </row>
    <row r="548" spans="1:17" ht="60" customHeight="1" x14ac:dyDescent="0.35">
      <c r="A548" s="11" t="s">
        <v>3588</v>
      </c>
      <c r="B548" s="2" t="s">
        <v>3602</v>
      </c>
      <c r="C548" s="1" t="s">
        <v>3603</v>
      </c>
      <c r="D548" s="3" t="s">
        <v>20</v>
      </c>
      <c r="E548" s="3" t="s">
        <v>21</v>
      </c>
      <c r="F548" s="4" t="s">
        <v>22</v>
      </c>
      <c r="G548" s="4" t="s">
        <v>23</v>
      </c>
      <c r="H548" s="4" t="s">
        <v>24</v>
      </c>
      <c r="I548" s="4" t="s">
        <v>25</v>
      </c>
      <c r="J548" s="5" t="s">
        <v>25</v>
      </c>
      <c r="K548" s="5" t="s">
        <v>3604</v>
      </c>
      <c r="L548" s="5" t="s">
        <v>3605</v>
      </c>
      <c r="M548" s="5" t="s">
        <v>3606</v>
      </c>
      <c r="N548" s="5" t="s">
        <v>3607</v>
      </c>
      <c r="O548" s="5" t="s">
        <v>3608</v>
      </c>
      <c r="P548" s="4" t="str">
        <f t="shared" si="2"/>
        <v>Outstanding</v>
      </c>
      <c r="Q548" s="13" t="s">
        <v>25</v>
      </c>
    </row>
    <row r="549" spans="1:17" ht="60" customHeight="1" x14ac:dyDescent="0.35">
      <c r="A549" s="11" t="s">
        <v>3609</v>
      </c>
      <c r="B549" s="2" t="s">
        <v>3610</v>
      </c>
      <c r="C549" s="1" t="s">
        <v>3611</v>
      </c>
      <c r="D549" s="3" t="s">
        <v>20</v>
      </c>
      <c r="E549" s="3" t="s">
        <v>21</v>
      </c>
      <c r="F549" s="4" t="s">
        <v>22</v>
      </c>
      <c r="G549" s="4" t="s">
        <v>23</v>
      </c>
      <c r="H549" s="4" t="s">
        <v>24</v>
      </c>
      <c r="I549" s="4" t="s">
        <v>25</v>
      </c>
      <c r="J549" s="5" t="s">
        <v>25</v>
      </c>
      <c r="K549" s="5" t="s">
        <v>3612</v>
      </c>
      <c r="L549" s="5" t="s">
        <v>3613</v>
      </c>
      <c r="M549" s="5" t="s">
        <v>3614</v>
      </c>
      <c r="N549" s="5" t="s">
        <v>3615</v>
      </c>
      <c r="O549" s="5" t="s">
        <v>298</v>
      </c>
      <c r="P549" s="4" t="str">
        <f t="shared" si="2"/>
        <v>Outstanding</v>
      </c>
      <c r="Q549" s="13" t="s">
        <v>25</v>
      </c>
    </row>
    <row r="550" spans="1:17" ht="60" customHeight="1" x14ac:dyDescent="0.35">
      <c r="A550" s="11" t="s">
        <v>3609</v>
      </c>
      <c r="B550" s="2" t="s">
        <v>3616</v>
      </c>
      <c r="C550" s="1" t="s">
        <v>3617</v>
      </c>
      <c r="D550" s="3" t="s">
        <v>20</v>
      </c>
      <c r="E550" s="3" t="s">
        <v>21</v>
      </c>
      <c r="F550" s="4" t="s">
        <v>22</v>
      </c>
      <c r="G550" s="4" t="s">
        <v>23</v>
      </c>
      <c r="H550" s="4" t="s">
        <v>24</v>
      </c>
      <c r="I550" s="4" t="s">
        <v>25</v>
      </c>
      <c r="J550" s="5" t="s">
        <v>25</v>
      </c>
      <c r="K550" s="5" t="s">
        <v>3618</v>
      </c>
      <c r="L550" s="5" t="s">
        <v>3619</v>
      </c>
      <c r="M550" s="5" t="s">
        <v>3620</v>
      </c>
      <c r="N550" s="5" t="s">
        <v>3621</v>
      </c>
      <c r="O550" s="5" t="s">
        <v>298</v>
      </c>
      <c r="P550" s="4" t="str">
        <f t="shared" si="2"/>
        <v>Outstanding</v>
      </c>
      <c r="Q550" s="13" t="s">
        <v>25</v>
      </c>
    </row>
    <row r="551" spans="1:17" ht="60" customHeight="1" x14ac:dyDescent="0.35">
      <c r="A551" s="11" t="s">
        <v>1742</v>
      </c>
      <c r="B551" s="2" t="s">
        <v>3622</v>
      </c>
      <c r="C551" s="1" t="s">
        <v>3623</v>
      </c>
      <c r="D551" s="3" t="s">
        <v>20</v>
      </c>
      <c r="E551" s="3" t="s">
        <v>21</v>
      </c>
      <c r="F551" s="4" t="s">
        <v>22</v>
      </c>
      <c r="G551" s="4" t="s">
        <v>23</v>
      </c>
      <c r="H551" s="4" t="s">
        <v>24</v>
      </c>
      <c r="I551" s="4" t="s">
        <v>25</v>
      </c>
      <c r="J551" s="5" t="s">
        <v>25</v>
      </c>
      <c r="K551" s="5" t="s">
        <v>3624</v>
      </c>
      <c r="L551" s="5" t="s">
        <v>3625</v>
      </c>
      <c r="M551" s="5" t="s">
        <v>3626</v>
      </c>
      <c r="N551" s="5" t="s">
        <v>3627</v>
      </c>
      <c r="O551" s="5" t="s">
        <v>3628</v>
      </c>
      <c r="P551" s="4" t="str">
        <f t="shared" si="2"/>
        <v>Outstanding</v>
      </c>
      <c r="Q551" s="13" t="s">
        <v>25</v>
      </c>
    </row>
    <row r="552" spans="1:17" ht="60" hidden="1" customHeight="1" x14ac:dyDescent="0.35">
      <c r="A552" s="11" t="s">
        <v>1897</v>
      </c>
      <c r="B552" s="2" t="s">
        <v>3629</v>
      </c>
      <c r="C552" s="1" t="s">
        <v>3630</v>
      </c>
      <c r="D552" s="3" t="s">
        <v>20</v>
      </c>
      <c r="E552" s="3" t="s">
        <v>230</v>
      </c>
      <c r="F552" s="4" t="s">
        <v>22</v>
      </c>
      <c r="G552" s="4" t="s">
        <v>23</v>
      </c>
      <c r="H552" s="4" t="s">
        <v>24</v>
      </c>
      <c r="I552" s="4" t="s">
        <v>25</v>
      </c>
      <c r="J552" s="5" t="s">
        <v>25</v>
      </c>
      <c r="K552" s="5" t="s">
        <v>3631</v>
      </c>
      <c r="L552" s="5" t="s">
        <v>3632</v>
      </c>
      <c r="M552" s="5" t="s">
        <v>3633</v>
      </c>
      <c r="N552" s="5" t="s">
        <v>3634</v>
      </c>
      <c r="O552" s="5" t="s">
        <v>3635</v>
      </c>
      <c r="P552" s="4" t="str">
        <f t="shared" si="2"/>
        <v>Outstanding</v>
      </c>
      <c r="Q552" s="13" t="s">
        <v>25</v>
      </c>
    </row>
    <row r="553" spans="1:17" ht="60" customHeight="1" x14ac:dyDescent="0.35">
      <c r="A553" s="11" t="s">
        <v>3636</v>
      </c>
      <c r="B553" s="2" t="s">
        <v>3637</v>
      </c>
      <c r="C553" s="1" t="s">
        <v>3638</v>
      </c>
      <c r="D553" s="3" t="s">
        <v>20</v>
      </c>
      <c r="E553" s="3" t="s">
        <v>21</v>
      </c>
      <c r="F553" s="4" t="s">
        <v>22</v>
      </c>
      <c r="G553" s="4" t="s">
        <v>23</v>
      </c>
      <c r="H553" s="4" t="s">
        <v>24</v>
      </c>
      <c r="I553" s="4" t="s">
        <v>25</v>
      </c>
      <c r="J553" s="5" t="s">
        <v>25</v>
      </c>
      <c r="K553" s="5" t="s">
        <v>3639</v>
      </c>
      <c r="L553" s="5" t="s">
        <v>3640</v>
      </c>
      <c r="M553" s="5" t="s">
        <v>98</v>
      </c>
      <c r="N553" s="5" t="s">
        <v>3641</v>
      </c>
      <c r="O553" s="5" t="s">
        <v>3642</v>
      </c>
      <c r="P553" s="4" t="str">
        <f t="shared" si="2"/>
        <v>Outstanding</v>
      </c>
      <c r="Q553" s="13" t="s">
        <v>25</v>
      </c>
    </row>
    <row r="554" spans="1:17" ht="60" customHeight="1" x14ac:dyDescent="0.35">
      <c r="A554" s="11" t="s">
        <v>3636</v>
      </c>
      <c r="B554" s="2" t="s">
        <v>3643</v>
      </c>
      <c r="C554" s="1" t="s">
        <v>3644</v>
      </c>
      <c r="D554" s="3" t="s">
        <v>20</v>
      </c>
      <c r="E554" s="3" t="s">
        <v>21</v>
      </c>
      <c r="F554" s="4" t="s">
        <v>22</v>
      </c>
      <c r="G554" s="4" t="s">
        <v>23</v>
      </c>
      <c r="H554" s="4" t="s">
        <v>24</v>
      </c>
      <c r="I554" s="4" t="s">
        <v>25</v>
      </c>
      <c r="J554" s="5" t="s">
        <v>25</v>
      </c>
      <c r="K554" s="5" t="s">
        <v>3645</v>
      </c>
      <c r="L554" s="5" t="s">
        <v>3646</v>
      </c>
      <c r="M554" s="5" t="s">
        <v>3647</v>
      </c>
      <c r="N554" s="5" t="s">
        <v>3648</v>
      </c>
      <c r="O554" s="5" t="s">
        <v>3649</v>
      </c>
      <c r="P554" s="4" t="str">
        <f t="shared" si="2"/>
        <v>Outstanding</v>
      </c>
      <c r="Q554" s="13" t="s">
        <v>25</v>
      </c>
    </row>
    <row r="555" spans="1:17" ht="60" customHeight="1" x14ac:dyDescent="0.35">
      <c r="A555" s="11" t="s">
        <v>2627</v>
      </c>
      <c r="B555" s="2" t="s">
        <v>3650</v>
      </c>
      <c r="C555" s="1" t="s">
        <v>3651</v>
      </c>
      <c r="D555" s="3" t="s">
        <v>20</v>
      </c>
      <c r="E555" s="3" t="s">
        <v>21</v>
      </c>
      <c r="F555" s="4" t="s">
        <v>22</v>
      </c>
      <c r="G555" s="4" t="s">
        <v>23</v>
      </c>
      <c r="H555" s="4" t="s">
        <v>24</v>
      </c>
      <c r="I555" s="4" t="s">
        <v>25</v>
      </c>
      <c r="J555" s="5" t="s">
        <v>25</v>
      </c>
      <c r="K555" s="5" t="s">
        <v>3652</v>
      </c>
      <c r="L555" s="5" t="s">
        <v>3653</v>
      </c>
      <c r="M555" s="5" t="s">
        <v>3654</v>
      </c>
      <c r="N555" s="5" t="s">
        <v>3655</v>
      </c>
      <c r="O555" s="5" t="s">
        <v>3656</v>
      </c>
      <c r="P555" s="4" t="str">
        <f t="shared" si="2"/>
        <v>Outstanding</v>
      </c>
      <c r="Q555" s="13" t="s">
        <v>25</v>
      </c>
    </row>
    <row r="556" spans="1:17" ht="60" customHeight="1" x14ac:dyDescent="0.35">
      <c r="A556" s="11" t="s">
        <v>2627</v>
      </c>
      <c r="B556" s="2" t="s">
        <v>3657</v>
      </c>
      <c r="C556" s="1" t="s">
        <v>3658</v>
      </c>
      <c r="D556" s="3" t="s">
        <v>20</v>
      </c>
      <c r="E556" s="3" t="s">
        <v>21</v>
      </c>
      <c r="F556" s="4" t="s">
        <v>22</v>
      </c>
      <c r="G556" s="4" t="s">
        <v>23</v>
      </c>
      <c r="H556" s="4" t="s">
        <v>24</v>
      </c>
      <c r="I556" s="4" t="s">
        <v>25</v>
      </c>
      <c r="J556" s="5" t="s">
        <v>25</v>
      </c>
      <c r="K556" s="5" t="s">
        <v>3659</v>
      </c>
      <c r="L556" s="5" t="s">
        <v>3660</v>
      </c>
      <c r="M556" s="5" t="s">
        <v>3661</v>
      </c>
      <c r="N556" s="5" t="s">
        <v>3662</v>
      </c>
      <c r="O556" s="5" t="s">
        <v>3663</v>
      </c>
      <c r="P556" s="4" t="str">
        <f t="shared" si="2"/>
        <v>Outstanding</v>
      </c>
      <c r="Q556" s="13" t="s">
        <v>25</v>
      </c>
    </row>
    <row r="557" spans="1:17" ht="60" hidden="1" customHeight="1" x14ac:dyDescent="0.35">
      <c r="A557" s="11" t="s">
        <v>2627</v>
      </c>
      <c r="B557" s="2" t="s">
        <v>3664</v>
      </c>
      <c r="C557" s="1" t="s">
        <v>3665</v>
      </c>
      <c r="D557" s="3" t="s">
        <v>20</v>
      </c>
      <c r="E557" s="3" t="s">
        <v>230</v>
      </c>
      <c r="F557" s="4" t="s">
        <v>22</v>
      </c>
      <c r="G557" s="4" t="s">
        <v>23</v>
      </c>
      <c r="H557" s="4" t="s">
        <v>24</v>
      </c>
      <c r="I557" s="4" t="s">
        <v>25</v>
      </c>
      <c r="J557" s="5" t="s">
        <v>25</v>
      </c>
      <c r="K557" s="5" t="s">
        <v>3666</v>
      </c>
      <c r="L557" s="5" t="s">
        <v>3667</v>
      </c>
      <c r="M557" s="5" t="s">
        <v>3668</v>
      </c>
      <c r="N557" s="5" t="s">
        <v>3669</v>
      </c>
      <c r="O557" s="5" t="s">
        <v>3670</v>
      </c>
      <c r="P557" s="4" t="str">
        <f t="shared" si="2"/>
        <v>Outstanding</v>
      </c>
      <c r="Q557" s="13" t="s">
        <v>25</v>
      </c>
    </row>
    <row r="558" spans="1:17" ht="60" hidden="1" customHeight="1" x14ac:dyDescent="0.35">
      <c r="A558" s="11" t="s">
        <v>2627</v>
      </c>
      <c r="B558" s="2" t="s">
        <v>3671</v>
      </c>
      <c r="C558" s="1" t="s">
        <v>3672</v>
      </c>
      <c r="D558" s="3" t="s">
        <v>20</v>
      </c>
      <c r="E558" s="3" t="s">
        <v>230</v>
      </c>
      <c r="F558" s="4" t="s">
        <v>22</v>
      </c>
      <c r="G558" s="4" t="s">
        <v>23</v>
      </c>
      <c r="H558" s="4" t="s">
        <v>24</v>
      </c>
      <c r="I558" s="4" t="s">
        <v>25</v>
      </c>
      <c r="J558" s="5" t="s">
        <v>25</v>
      </c>
      <c r="K558" s="5" t="s">
        <v>3673</v>
      </c>
      <c r="L558" s="5" t="s">
        <v>3674</v>
      </c>
      <c r="M558" s="5" t="s">
        <v>3675</v>
      </c>
      <c r="N558" s="5" t="s">
        <v>3676</v>
      </c>
      <c r="O558" s="5" t="s">
        <v>3677</v>
      </c>
      <c r="P558" s="4" t="str">
        <f t="shared" si="2"/>
        <v>Outstanding</v>
      </c>
      <c r="Q558" s="13" t="s">
        <v>25</v>
      </c>
    </row>
    <row r="559" spans="1:17" ht="60" customHeight="1" x14ac:dyDescent="0.35">
      <c r="A559" s="11" t="s">
        <v>2627</v>
      </c>
      <c r="B559" s="2" t="s">
        <v>3678</v>
      </c>
      <c r="C559" s="1" t="s">
        <v>3679</v>
      </c>
      <c r="D559" s="3" t="s">
        <v>20</v>
      </c>
      <c r="E559" s="3" t="s">
        <v>21</v>
      </c>
      <c r="F559" s="4" t="s">
        <v>22</v>
      </c>
      <c r="G559" s="4" t="s">
        <v>23</v>
      </c>
      <c r="H559" s="4" t="s">
        <v>24</v>
      </c>
      <c r="I559" s="4" t="s">
        <v>25</v>
      </c>
      <c r="J559" s="5" t="s">
        <v>25</v>
      </c>
      <c r="K559" s="5" t="s">
        <v>3680</v>
      </c>
      <c r="L559" s="5" t="s">
        <v>3681</v>
      </c>
      <c r="M559" s="5" t="s">
        <v>3682</v>
      </c>
      <c r="N559" s="5" t="s">
        <v>3683</v>
      </c>
      <c r="O559" s="5" t="s">
        <v>3684</v>
      </c>
      <c r="P559" s="4" t="str">
        <f t="shared" si="2"/>
        <v>Outstanding</v>
      </c>
      <c r="Q559" s="13" t="s">
        <v>25</v>
      </c>
    </row>
    <row r="560" spans="1:17" ht="60" customHeight="1" x14ac:dyDescent="0.35">
      <c r="A560" s="11" t="s">
        <v>3685</v>
      </c>
      <c r="B560" s="2" t="s">
        <v>3686</v>
      </c>
      <c r="C560" s="1" t="s">
        <v>3687</v>
      </c>
      <c r="D560" s="3" t="s">
        <v>20</v>
      </c>
      <c r="E560" s="3" t="s">
        <v>21</v>
      </c>
      <c r="F560" s="4" t="s">
        <v>22</v>
      </c>
      <c r="G560" s="4" t="s">
        <v>23</v>
      </c>
      <c r="H560" s="4" t="s">
        <v>24</v>
      </c>
      <c r="I560" s="4" t="s">
        <v>25</v>
      </c>
      <c r="J560" s="5" t="s">
        <v>25</v>
      </c>
      <c r="K560" s="5" t="s">
        <v>3688</v>
      </c>
      <c r="L560" s="5" t="s">
        <v>3689</v>
      </c>
      <c r="M560" s="5" t="s">
        <v>3690</v>
      </c>
      <c r="N560" s="5" t="s">
        <v>3691</v>
      </c>
      <c r="O560" s="5" t="s">
        <v>3692</v>
      </c>
      <c r="P560" s="4" t="str">
        <f t="shared" si="2"/>
        <v>Outstanding</v>
      </c>
      <c r="Q560" s="13" t="s">
        <v>25</v>
      </c>
    </row>
    <row r="561" spans="1:17" ht="60" hidden="1" customHeight="1" x14ac:dyDescent="0.35">
      <c r="A561" s="12" t="s">
        <v>3693</v>
      </c>
      <c r="B561" s="6" t="s">
        <v>3694</v>
      </c>
      <c r="C561" s="7" t="s">
        <v>3695</v>
      </c>
      <c r="D561" s="8" t="s">
        <v>20</v>
      </c>
      <c r="E561" s="8" t="s">
        <v>230</v>
      </c>
      <c r="F561" s="9" t="s">
        <v>22</v>
      </c>
      <c r="G561" s="9" t="s">
        <v>23</v>
      </c>
      <c r="H561" s="9" t="s">
        <v>24</v>
      </c>
      <c r="I561" s="9" t="s">
        <v>25</v>
      </c>
      <c r="J561" s="10" t="s">
        <v>25</v>
      </c>
      <c r="K561" s="10" t="s">
        <v>3696</v>
      </c>
      <c r="L561" s="10" t="s">
        <v>3697</v>
      </c>
      <c r="M561" s="10" t="s">
        <v>3698</v>
      </c>
      <c r="N561" s="10" t="s">
        <v>3699</v>
      </c>
      <c r="O561" s="10" t="s">
        <v>3700</v>
      </c>
      <c r="P561" s="9" t="str">
        <f t="shared" si="2"/>
        <v>Outstanding</v>
      </c>
      <c r="Q561" s="14" t="s">
        <v>25</v>
      </c>
    </row>
    <row r="565" spans="1:17" ht="32" customHeight="1" x14ac:dyDescent="0.35">
      <c r="A565" s="265" t="s">
        <v>3701</v>
      </c>
      <c r="B565" s="265"/>
      <c r="C565" s="265"/>
      <c r="D565" s="265"/>
    </row>
  </sheetData>
  <mergeCells count="1">
    <mergeCell ref="A565:D565"/>
  </mergeCells>
  <conditionalFormatting sqref="F2:F561">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561">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561">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561" xr:uid="{00000000-0002-0000-0200-000000000000}">
      <formula1>"Must,Should,Could,Won't,Unassigned"</formula1>
    </dataValidation>
    <dataValidation type="list" showErrorMessage="1" errorTitle="Invalid Value" error="Please select a value from the list: Low, Medium, High, Unassessed." sqref="G2:G561" xr:uid="{00000000-0002-0000-0200-000001000000}">
      <formula1>"Low,Medium,High,Unassessed"</formula1>
    </dataValidation>
    <dataValidation type="list" showErrorMessage="1" errorTitle="Invalid Value" error="Please select a value from the list: Phase1, Phase2, Phase3, Phase4, Phase5, Pending." sqref="H2:H5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1" xr:uid="{00000000-0002-0000-0200-000003000000}">
      <formula1>"Implemented,Testing,Failed,Compensated,Risk Accepted,N/A"</formula1>
    </dataValidation>
  </dataValidations>
  <hyperlinks>
    <hyperlink ref="A5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82" t="s">
        <v>3858</v>
      </c>
      <c r="C2" s="282" t="s">
        <v>3858</v>
      </c>
      <c r="D2" s="282" t="s">
        <v>3858</v>
      </c>
      <c r="E2" s="282" t="s">
        <v>3858</v>
      </c>
      <c r="F2" s="282" t="s">
        <v>3858</v>
      </c>
      <c r="G2" s="282" t="s">
        <v>3858</v>
      </c>
      <c r="H2" s="286" t="s">
        <v>3859</v>
      </c>
      <c r="I2" s="286" t="s">
        <v>3859</v>
      </c>
      <c r="J2" s="286" t="s">
        <v>3859</v>
      </c>
      <c r="K2" s="286" t="s">
        <v>3859</v>
      </c>
      <c r="L2" s="286" t="s">
        <v>3859</v>
      </c>
      <c r="M2" s="285" t="s">
        <v>3860</v>
      </c>
      <c r="N2" s="285" t="s">
        <v>3860</v>
      </c>
      <c r="O2" s="287" t="s">
        <v>3861</v>
      </c>
      <c r="P2" s="287" t="s">
        <v>3861</v>
      </c>
      <c r="Q2" s="283" t="s">
        <v>15</v>
      </c>
      <c r="R2" s="283" t="s">
        <v>15</v>
      </c>
      <c r="S2" s="283" t="s">
        <v>15</v>
      </c>
      <c r="T2" s="284" t="s">
        <v>3862</v>
      </c>
    </row>
    <row r="3" spans="2:20" ht="35" customHeight="1" x14ac:dyDescent="0.35">
      <c r="B3" s="70" t="s">
        <v>3863</v>
      </c>
      <c r="C3" s="70" t="s">
        <v>3864</v>
      </c>
      <c r="D3" s="70" t="s">
        <v>3865</v>
      </c>
      <c r="E3" s="70" t="s">
        <v>3866</v>
      </c>
      <c r="F3" s="70" t="s">
        <v>3867</v>
      </c>
      <c r="G3" s="70" t="s">
        <v>11</v>
      </c>
      <c r="H3" s="71" t="s">
        <v>3868</v>
      </c>
      <c r="I3" s="71" t="s">
        <v>3869</v>
      </c>
      <c r="J3" s="71" t="s">
        <v>3870</v>
      </c>
      <c r="K3" s="71" t="s">
        <v>3871</v>
      </c>
      <c r="L3" s="71" t="s">
        <v>3802</v>
      </c>
      <c r="M3" s="72" t="s">
        <v>3872</v>
      </c>
      <c r="N3" s="72" t="s">
        <v>3873</v>
      </c>
      <c r="O3" s="73" t="s">
        <v>3874</v>
      </c>
      <c r="P3" s="73" t="s">
        <v>3875</v>
      </c>
      <c r="Q3" s="74" t="s">
        <v>15</v>
      </c>
      <c r="R3" s="74" t="s">
        <v>3876</v>
      </c>
      <c r="S3" s="74" t="s">
        <v>3877</v>
      </c>
      <c r="T3" s="75" t="s">
        <v>3878</v>
      </c>
    </row>
    <row r="4" spans="2:20" ht="60" customHeight="1" x14ac:dyDescent="0.35">
      <c r="B4" s="76" t="s">
        <v>3879</v>
      </c>
      <c r="C4" s="76" t="s">
        <v>3880</v>
      </c>
      <c r="D4" s="76" t="s">
        <v>3881</v>
      </c>
      <c r="E4" s="76" t="s">
        <v>3882</v>
      </c>
      <c r="F4" s="76" t="s">
        <v>3883</v>
      </c>
      <c r="G4" s="76" t="s">
        <v>3884</v>
      </c>
      <c r="H4" s="76" t="s">
        <v>3885</v>
      </c>
      <c r="I4" s="76" t="s">
        <v>3886</v>
      </c>
      <c r="J4" s="76" t="s">
        <v>3887</v>
      </c>
      <c r="K4" s="76" t="s">
        <v>3888</v>
      </c>
      <c r="L4" s="76" t="s">
        <v>3889</v>
      </c>
      <c r="M4" s="76" t="s">
        <v>3890</v>
      </c>
      <c r="N4" s="76" t="s">
        <v>3891</v>
      </c>
      <c r="O4" s="76" t="s">
        <v>3892</v>
      </c>
      <c r="P4" s="76" t="s">
        <v>3893</v>
      </c>
      <c r="Q4" s="76" t="s">
        <v>3894</v>
      </c>
      <c r="R4" s="76" t="s">
        <v>3895</v>
      </c>
      <c r="S4" s="76" t="s">
        <v>3896</v>
      </c>
      <c r="T4" s="76" t="s">
        <v>3897</v>
      </c>
    </row>
    <row r="5" spans="2:20" ht="60" customHeight="1" x14ac:dyDescent="0.35">
      <c r="B5" s="38" t="s">
        <v>3898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3899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3900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3901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3902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3903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3904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3905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3906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3907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3908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3909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3910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3911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3912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3913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3914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3915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3916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3917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3918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3919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3920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3921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3922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3923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3924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3925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3926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3927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3928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3929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3930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3931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3932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3933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3934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3935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3936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3937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3938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3939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3940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3941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3942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3943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3944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3945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3946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3947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3701</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3948</v>
      </c>
      <c r="B1" s="104" t="s">
        <v>1</v>
      </c>
      <c r="C1" s="104" t="s">
        <v>3949</v>
      </c>
      <c r="D1" s="104" t="s">
        <v>11</v>
      </c>
      <c r="E1" s="104" t="s">
        <v>3950</v>
      </c>
      <c r="F1" s="104" t="s">
        <v>3951</v>
      </c>
      <c r="G1" s="104" t="s">
        <v>3952</v>
      </c>
      <c r="H1" s="104" t="s">
        <v>3953</v>
      </c>
      <c r="I1" s="104" t="s">
        <v>3954</v>
      </c>
      <c r="J1" s="104" t="s">
        <v>3955</v>
      </c>
      <c r="K1" s="104" t="s">
        <v>3956</v>
      </c>
      <c r="L1" s="104" t="s">
        <v>3957</v>
      </c>
      <c r="M1" s="104" t="s">
        <v>3958</v>
      </c>
      <c r="N1" s="104" t="s">
        <v>3959</v>
      </c>
      <c r="O1" s="104" t="s">
        <v>3960</v>
      </c>
      <c r="P1" s="104" t="s">
        <v>3961</v>
      </c>
      <c r="Q1" s="104" t="s">
        <v>3962</v>
      </c>
      <c r="R1" s="104" t="s">
        <v>3963</v>
      </c>
      <c r="S1" s="104" t="s">
        <v>3964</v>
      </c>
      <c r="T1" s="104" t="s">
        <v>3965</v>
      </c>
      <c r="U1" s="104" t="s">
        <v>3966</v>
      </c>
      <c r="V1" s="104" t="s">
        <v>3967</v>
      </c>
      <c r="W1" s="104" t="s">
        <v>3968</v>
      </c>
      <c r="X1" s="104" t="s">
        <v>3969</v>
      </c>
      <c r="Y1" s="104" t="s">
        <v>3970</v>
      </c>
      <c r="Z1" s="104" t="s">
        <v>3971</v>
      </c>
      <c r="AA1" s="104" t="s">
        <v>3972</v>
      </c>
      <c r="AB1" s="104" t="s">
        <v>3973</v>
      </c>
      <c r="AC1" s="104" t="s">
        <v>3974</v>
      </c>
      <c r="AD1" s="104" t="s">
        <v>3975</v>
      </c>
      <c r="AE1" s="104" t="s">
        <v>3976</v>
      </c>
      <c r="AF1" s="104" t="s">
        <v>3977</v>
      </c>
      <c r="AG1" s="104" t="s">
        <v>3978</v>
      </c>
      <c r="AH1" s="104" t="s">
        <v>3979</v>
      </c>
      <c r="AI1" s="104" t="s">
        <v>3980</v>
      </c>
      <c r="AJ1" s="104" t="s">
        <v>3981</v>
      </c>
      <c r="AK1" s="104" t="s">
        <v>3982</v>
      </c>
      <c r="AL1" s="104" t="s">
        <v>3983</v>
      </c>
      <c r="AM1" s="104" t="s">
        <v>3984</v>
      </c>
      <c r="AN1" s="104" t="s">
        <v>3985</v>
      </c>
      <c r="AO1" s="104" t="s">
        <v>3986</v>
      </c>
      <c r="AP1" s="104" t="s">
        <v>3987</v>
      </c>
      <c r="AQ1" s="104" t="s">
        <v>3988</v>
      </c>
      <c r="AR1" s="104" t="s">
        <v>3989</v>
      </c>
      <c r="AS1" s="104" t="s">
        <v>3990</v>
      </c>
      <c r="AT1" s="104" t="s">
        <v>3991</v>
      </c>
      <c r="AU1" s="104" t="s">
        <v>3992</v>
      </c>
      <c r="AV1" s="104" t="s">
        <v>3993</v>
      </c>
      <c r="AW1" s="105" t="s">
        <v>3994</v>
      </c>
    </row>
    <row r="2" spans="1:49" ht="60" customHeight="1" outlineLevel="1" x14ac:dyDescent="0.35">
      <c r="A2" s="97" t="s">
        <v>3995</v>
      </c>
      <c r="B2" s="80">
        <v>1</v>
      </c>
      <c r="C2" s="82" t="s">
        <v>25</v>
      </c>
      <c r="D2" s="84" t="s">
        <v>3996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3995</v>
      </c>
      <c r="B3" s="81" t="s">
        <v>3997</v>
      </c>
      <c r="C3" s="83" t="s">
        <v>3998</v>
      </c>
      <c r="D3" s="85" t="s">
        <v>3999</v>
      </c>
      <c r="E3" s="85" t="s">
        <v>4000</v>
      </c>
      <c r="F3" s="86" t="s">
        <v>321</v>
      </c>
      <c r="G3" s="86" t="s">
        <v>4001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3995</v>
      </c>
      <c r="B4" s="81" t="s">
        <v>4002</v>
      </c>
      <c r="C4" s="83" t="s">
        <v>4003</v>
      </c>
      <c r="D4" s="85" t="s">
        <v>4004</v>
      </c>
      <c r="E4" s="85" t="s">
        <v>4005</v>
      </c>
      <c r="F4" s="86" t="s">
        <v>321</v>
      </c>
      <c r="G4" s="86" t="s">
        <v>4006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3995</v>
      </c>
      <c r="B5" s="81" t="s">
        <v>4007</v>
      </c>
      <c r="C5" s="83" t="s">
        <v>4008</v>
      </c>
      <c r="D5" s="85" t="s">
        <v>4009</v>
      </c>
      <c r="E5" s="85" t="s">
        <v>4010</v>
      </c>
      <c r="F5" s="86" t="s">
        <v>321</v>
      </c>
      <c r="G5" s="86" t="s">
        <v>4011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3995</v>
      </c>
      <c r="B6" s="81" t="s">
        <v>4012</v>
      </c>
      <c r="C6" s="83" t="s">
        <v>4013</v>
      </c>
      <c r="D6" s="85" t="s">
        <v>4014</v>
      </c>
      <c r="E6" s="85" t="s">
        <v>4015</v>
      </c>
      <c r="F6" s="86" t="s">
        <v>321</v>
      </c>
      <c r="G6" s="86" t="s">
        <v>4001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3995</v>
      </c>
      <c r="B7" s="81" t="s">
        <v>4016</v>
      </c>
      <c r="C7" s="83" t="s">
        <v>4017</v>
      </c>
      <c r="D7" s="85" t="s">
        <v>4018</v>
      </c>
      <c r="E7" s="85" t="s">
        <v>4019</v>
      </c>
      <c r="F7" s="86" t="s">
        <v>321</v>
      </c>
      <c r="G7" s="86" t="s">
        <v>4011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4020</v>
      </c>
      <c r="B8" s="80">
        <v>2</v>
      </c>
      <c r="C8" s="82" t="s">
        <v>25</v>
      </c>
      <c r="D8" s="84" t="s">
        <v>4021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4020</v>
      </c>
      <c r="B9" s="81" t="s">
        <v>4022</v>
      </c>
      <c r="C9" s="83" t="s">
        <v>4023</v>
      </c>
      <c r="D9" s="85" t="s">
        <v>4024</v>
      </c>
      <c r="E9" s="85" t="s">
        <v>4025</v>
      </c>
      <c r="F9" s="86" t="s">
        <v>4026</v>
      </c>
      <c r="G9" s="86" t="s">
        <v>4001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4020</v>
      </c>
      <c r="B10" s="81" t="s">
        <v>4027</v>
      </c>
      <c r="C10" s="83" t="s">
        <v>4028</v>
      </c>
      <c r="D10" s="85" t="s">
        <v>4029</v>
      </c>
      <c r="E10" s="85" t="s">
        <v>4030</v>
      </c>
      <c r="F10" s="86" t="s">
        <v>4026</v>
      </c>
      <c r="G10" s="86" t="s">
        <v>4001</v>
      </c>
      <c r="H10" s="86">
        <v>1</v>
      </c>
      <c r="I10" s="88">
        <f>IF(COUNTIF(J10:AW10,"&lt;&gt;")=0,"",SUMPRODUCT(((Recommendations[ImplStatus]="Implemented")+(Recommendations[ImplStatus]="Compensated"))*ISNUMBER(MATCH(Recommendations[Id],J10:AW10,0)))/COUNTIF(J10:AW10,"&lt;&gt;"))</f>
        <v>0</v>
      </c>
      <c r="J10" s="90" t="s">
        <v>3589</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4020</v>
      </c>
      <c r="B11" s="81" t="s">
        <v>4031</v>
      </c>
      <c r="C11" s="83" t="s">
        <v>4032</v>
      </c>
      <c r="D11" s="85" t="s">
        <v>4033</v>
      </c>
      <c r="E11" s="85" t="s">
        <v>4034</v>
      </c>
      <c r="F11" s="86" t="s">
        <v>4026</v>
      </c>
      <c r="G11" s="86" t="s">
        <v>4006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4020</v>
      </c>
      <c r="B12" s="81" t="s">
        <v>4035</v>
      </c>
      <c r="C12" s="83" t="s">
        <v>4036</v>
      </c>
      <c r="D12" s="85" t="s">
        <v>4037</v>
      </c>
      <c r="E12" s="85" t="s">
        <v>4038</v>
      </c>
      <c r="F12" s="86" t="s">
        <v>4026</v>
      </c>
      <c r="G12" s="86" t="s">
        <v>4011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4020</v>
      </c>
      <c r="B13" s="81" t="s">
        <v>4039</v>
      </c>
      <c r="C13" s="83" t="s">
        <v>4040</v>
      </c>
      <c r="D13" s="85" t="s">
        <v>4041</v>
      </c>
      <c r="E13" s="85" t="s">
        <v>4042</v>
      </c>
      <c r="F13" s="86" t="s">
        <v>4026</v>
      </c>
      <c r="G13" s="86" t="s">
        <v>4043</v>
      </c>
      <c r="H13" s="86">
        <v>2</v>
      </c>
      <c r="I13" s="88">
        <f>IF(COUNTIF(J13:AW13,"&lt;&gt;")=0,"",SUMPRODUCT(((Recommendations[ImplStatus]="Implemented")+(Recommendations[ImplStatus]="Compensated"))*ISNUMBER(MATCH(Recommendations[Id],J13:AW13,0)))/COUNTIF(J13:AW13,"&lt;&gt;"))</f>
        <v>0</v>
      </c>
      <c r="J13" s="90" t="s">
        <v>322</v>
      </c>
      <c r="K13" s="90" t="s">
        <v>672</v>
      </c>
      <c r="L13" s="90" t="s">
        <v>679</v>
      </c>
      <c r="M13" s="90" t="s">
        <v>1440</v>
      </c>
      <c r="N13" s="90" t="s">
        <v>1682</v>
      </c>
      <c r="O13" s="90" t="s">
        <v>1689</v>
      </c>
      <c r="P13" s="90" t="s">
        <v>1701</v>
      </c>
      <c r="Q13" s="90" t="s">
        <v>1707</v>
      </c>
      <c r="R13" s="90" t="s">
        <v>1825</v>
      </c>
      <c r="S13" s="90" t="s">
        <v>1832</v>
      </c>
      <c r="T13" s="90" t="s">
        <v>1839</v>
      </c>
      <c r="U13" s="90" t="s">
        <v>1847</v>
      </c>
      <c r="V13" s="90" t="s">
        <v>1898</v>
      </c>
      <c r="W13" s="90" t="s">
        <v>2305</v>
      </c>
      <c r="X13" s="90" t="s">
        <v>2311</v>
      </c>
      <c r="Y13" s="90" t="s">
        <v>2334</v>
      </c>
      <c r="Z13" s="90" t="s">
        <v>2730</v>
      </c>
      <c r="AA13" s="90" t="s">
        <v>2737</v>
      </c>
      <c r="AB13" s="90" t="s">
        <v>2744</v>
      </c>
      <c r="AC13" s="90" t="s">
        <v>2751</v>
      </c>
      <c r="AD13" s="90" t="s">
        <v>2758</v>
      </c>
      <c r="AE13" s="90" t="s">
        <v>2765</v>
      </c>
      <c r="AF13" s="90" t="s">
        <v>2772</v>
      </c>
      <c r="AG13" s="90" t="s">
        <v>3106</v>
      </c>
      <c r="AH13" s="90" t="s">
        <v>3306</v>
      </c>
      <c r="AI13" s="90" t="s">
        <v>3326</v>
      </c>
      <c r="AJ13" s="90" t="s">
        <v>3422</v>
      </c>
      <c r="AK13" s="90" t="s">
        <v>3434</v>
      </c>
      <c r="AL13" s="90" t="s">
        <v>3589</v>
      </c>
      <c r="AM13" s="90" t="s">
        <v>3694</v>
      </c>
      <c r="AN13" s="90"/>
      <c r="AO13" s="90"/>
      <c r="AP13" s="90"/>
      <c r="AQ13" s="90"/>
      <c r="AR13" s="90"/>
      <c r="AS13" s="90"/>
      <c r="AT13" s="90"/>
      <c r="AU13" s="90"/>
      <c r="AV13" s="90"/>
      <c r="AW13" s="101"/>
    </row>
    <row r="14" spans="1:49" ht="60" customHeight="1" x14ac:dyDescent="0.35">
      <c r="A14" s="98" t="s">
        <v>4020</v>
      </c>
      <c r="B14" s="81" t="s">
        <v>4044</v>
      </c>
      <c r="C14" s="83" t="s">
        <v>4045</v>
      </c>
      <c r="D14" s="85" t="s">
        <v>4046</v>
      </c>
      <c r="E14" s="85" t="s">
        <v>4047</v>
      </c>
      <c r="F14" s="86" t="s">
        <v>4026</v>
      </c>
      <c r="G14" s="86" t="s">
        <v>4043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4020</v>
      </c>
      <c r="B15" s="81" t="s">
        <v>4048</v>
      </c>
      <c r="C15" s="83" t="s">
        <v>4049</v>
      </c>
      <c r="D15" s="85" t="s">
        <v>4050</v>
      </c>
      <c r="E15" s="85" t="s">
        <v>4051</v>
      </c>
      <c r="F15" s="86" t="s">
        <v>4026</v>
      </c>
      <c r="G15" s="86" t="s">
        <v>4043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4052</v>
      </c>
      <c r="B16" s="80">
        <v>3</v>
      </c>
      <c r="C16" s="82" t="s">
        <v>25</v>
      </c>
      <c r="D16" s="84" t="s">
        <v>4053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4052</v>
      </c>
      <c r="B17" s="81" t="s">
        <v>4054</v>
      </c>
      <c r="C17" s="83" t="s">
        <v>4055</v>
      </c>
      <c r="D17" s="85" t="s">
        <v>4056</v>
      </c>
      <c r="E17" s="85" t="s">
        <v>4057</v>
      </c>
      <c r="F17" s="86" t="s">
        <v>4058</v>
      </c>
      <c r="G17" s="86" t="s">
        <v>4059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4052</v>
      </c>
      <c r="B18" s="81" t="s">
        <v>4060</v>
      </c>
      <c r="C18" s="83" t="s">
        <v>4061</v>
      </c>
      <c r="D18" s="85" t="s">
        <v>4062</v>
      </c>
      <c r="E18" s="85" t="s">
        <v>4063</v>
      </c>
      <c r="F18" s="86" t="s">
        <v>4058</v>
      </c>
      <c r="G18" s="86" t="s">
        <v>4001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4052</v>
      </c>
      <c r="B19" s="81" t="s">
        <v>4064</v>
      </c>
      <c r="C19" s="83" t="s">
        <v>4065</v>
      </c>
      <c r="D19" s="85" t="s">
        <v>4066</v>
      </c>
      <c r="E19" s="85" t="s">
        <v>4067</v>
      </c>
      <c r="F19" s="86" t="s">
        <v>4058</v>
      </c>
      <c r="G19" s="86" t="s">
        <v>4043</v>
      </c>
      <c r="H19" s="86">
        <v>1</v>
      </c>
      <c r="I19" s="88">
        <f>IF(COUNTIF(J19:AW19,"&lt;&gt;")=0,"",SUMPRODUCT(((Recommendations[ImplStatus]="Implemented")+(Recommendations[ImplStatus]="Compensated"))*ISNUMBER(MATCH(Recommendations[Id],J19:AW19,0)))/COUNTIF(J19:AW19,"&lt;&gt;"))</f>
        <v>0</v>
      </c>
      <c r="J19" s="90" t="s">
        <v>2145</v>
      </c>
      <c r="K19" s="90" t="s">
        <v>2299</v>
      </c>
      <c r="L19" s="90" t="s">
        <v>3098</v>
      </c>
      <c r="M19" s="90" t="s">
        <v>3113</v>
      </c>
      <c r="N19" s="90" t="s">
        <v>3149</v>
      </c>
      <c r="O19" s="90" t="s">
        <v>3184</v>
      </c>
      <c r="P19" s="90" t="s">
        <v>3524</v>
      </c>
      <c r="Q19" s="90" t="s">
        <v>3686</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4052</v>
      </c>
      <c r="B20" s="81" t="s">
        <v>4068</v>
      </c>
      <c r="C20" s="83" t="s">
        <v>4069</v>
      </c>
      <c r="D20" s="85" t="s">
        <v>4070</v>
      </c>
      <c r="E20" s="85" t="s">
        <v>4071</v>
      </c>
      <c r="F20" s="86" t="s">
        <v>4058</v>
      </c>
      <c r="G20" s="86" t="s">
        <v>4043</v>
      </c>
      <c r="H20" s="86">
        <v>1</v>
      </c>
      <c r="I20" s="88">
        <f>IF(COUNTIF(J20:AW20,"&lt;&gt;")=0,"",SUMPRODUCT(((Recommendations[ImplStatus]="Implemented")+(Recommendations[ImplStatus]="Compensated"))*ISNUMBER(MATCH(Recommendations[Id],J20:AW20,0)))/COUNTIF(J20:AW20,"&lt;&gt;"))</f>
        <v>0</v>
      </c>
      <c r="J20" s="90" t="s">
        <v>3241</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4052</v>
      </c>
      <c r="B21" s="81" t="s">
        <v>4072</v>
      </c>
      <c r="C21" s="83" t="s">
        <v>4073</v>
      </c>
      <c r="D21" s="85" t="s">
        <v>4074</v>
      </c>
      <c r="E21" s="85" t="s">
        <v>4075</v>
      </c>
      <c r="F21" s="86" t="s">
        <v>4058</v>
      </c>
      <c r="G21" s="86" t="s">
        <v>4043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4052</v>
      </c>
      <c r="B22" s="81" t="s">
        <v>4076</v>
      </c>
      <c r="C22" s="83" t="s">
        <v>4077</v>
      </c>
      <c r="D22" s="85" t="s">
        <v>4078</v>
      </c>
      <c r="E22" s="85" t="s">
        <v>4079</v>
      </c>
      <c r="F22" s="86" t="s">
        <v>4058</v>
      </c>
      <c r="G22" s="86" t="s">
        <v>4043</v>
      </c>
      <c r="H22" s="86">
        <v>1</v>
      </c>
      <c r="I22" s="88">
        <f>IF(COUNTIF(J22:AW22,"&lt;&gt;")=0,"",SUMPRODUCT(((Recommendations[ImplStatus]="Implemented")+(Recommendations[ImplStatus]="Compensated"))*ISNUMBER(MATCH(Recommendations[Id],J22:AW22,0)))/COUNTIF(J22:AW22,"&lt;&gt;"))</f>
        <v>0</v>
      </c>
      <c r="J22" s="90" t="s">
        <v>2379</v>
      </c>
      <c r="K22" s="90" t="s">
        <v>2386</v>
      </c>
      <c r="L22" s="90" t="s">
        <v>2392</v>
      </c>
      <c r="M22" s="90" t="s">
        <v>2399</v>
      </c>
      <c r="N22" s="90" t="s">
        <v>2405</v>
      </c>
      <c r="O22" s="90" t="s">
        <v>2412</v>
      </c>
      <c r="P22" s="90" t="s">
        <v>2418</v>
      </c>
      <c r="Q22" s="90" t="s">
        <v>2424</v>
      </c>
      <c r="R22" s="90" t="s">
        <v>2470</v>
      </c>
      <c r="S22" s="90" t="s">
        <v>2476</v>
      </c>
      <c r="T22" s="90" t="s">
        <v>2482</v>
      </c>
      <c r="U22" s="90" t="s">
        <v>2488</v>
      </c>
      <c r="V22" s="90" t="s">
        <v>2494</v>
      </c>
      <c r="W22" s="90" t="s">
        <v>2501</v>
      </c>
      <c r="X22" s="90" t="s">
        <v>2508</v>
      </c>
      <c r="Y22" s="90" t="s">
        <v>2514</v>
      </c>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4052</v>
      </c>
      <c r="B23" s="81" t="s">
        <v>4080</v>
      </c>
      <c r="C23" s="83" t="s">
        <v>4081</v>
      </c>
      <c r="D23" s="85" t="s">
        <v>4082</v>
      </c>
      <c r="E23" s="85" t="s">
        <v>4083</v>
      </c>
      <c r="F23" s="86" t="s">
        <v>4058</v>
      </c>
      <c r="G23" s="86" t="s">
        <v>4001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4052</v>
      </c>
      <c r="B24" s="81" t="s">
        <v>4084</v>
      </c>
      <c r="C24" s="83" t="s">
        <v>4085</v>
      </c>
      <c r="D24" s="85" t="s">
        <v>4086</v>
      </c>
      <c r="E24" s="85" t="s">
        <v>4087</v>
      </c>
      <c r="F24" s="86" t="s">
        <v>4058</v>
      </c>
      <c r="G24" s="86" t="s">
        <v>4001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4052</v>
      </c>
      <c r="B25" s="81" t="s">
        <v>4088</v>
      </c>
      <c r="C25" s="83" t="s">
        <v>4089</v>
      </c>
      <c r="D25" s="85" t="s">
        <v>4090</v>
      </c>
      <c r="E25" s="85" t="s">
        <v>4091</v>
      </c>
      <c r="F25" s="86" t="s">
        <v>4058</v>
      </c>
      <c r="G25" s="86" t="s">
        <v>4043</v>
      </c>
      <c r="H25" s="86">
        <v>2</v>
      </c>
      <c r="I25" s="88">
        <f>IF(COUNTIF(J25:AW25,"&lt;&gt;")=0,"",SUMPRODUCT(((Recommendations[ImplStatus]="Implemented")+(Recommendations[ImplStatus]="Compensated"))*ISNUMBER(MATCH(Recommendations[Id],J25:AW25,0)))/COUNTIF(J25:AW25,"&lt;&gt;"))</f>
        <v>0</v>
      </c>
      <c r="J25" s="90" t="s">
        <v>2527</v>
      </c>
      <c r="K25" s="90" t="s">
        <v>2534</v>
      </c>
      <c r="L25" s="90" t="s">
        <v>2540</v>
      </c>
      <c r="M25" s="90" t="s">
        <v>2545</v>
      </c>
      <c r="N25" s="90" t="s">
        <v>2551</v>
      </c>
      <c r="O25" s="90" t="s">
        <v>2557</v>
      </c>
      <c r="P25" s="90" t="s">
        <v>2564</v>
      </c>
      <c r="Q25" s="90" t="s">
        <v>2570</v>
      </c>
      <c r="R25" s="90" t="s">
        <v>2576</v>
      </c>
      <c r="S25" s="90" t="s">
        <v>2582</v>
      </c>
      <c r="T25" s="90" t="s">
        <v>2587</v>
      </c>
      <c r="U25" s="90" t="s">
        <v>2593</v>
      </c>
      <c r="V25" s="90" t="s">
        <v>2599</v>
      </c>
      <c r="W25" s="90" t="s">
        <v>2606</v>
      </c>
      <c r="X25" s="90" t="s">
        <v>2613</v>
      </c>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4052</v>
      </c>
      <c r="B26" s="81" t="s">
        <v>4092</v>
      </c>
      <c r="C26" s="83" t="s">
        <v>4093</v>
      </c>
      <c r="D26" s="85" t="s">
        <v>4094</v>
      </c>
      <c r="E26" s="85" t="s">
        <v>4095</v>
      </c>
      <c r="F26" s="86" t="s">
        <v>4058</v>
      </c>
      <c r="G26" s="86" t="s">
        <v>4043</v>
      </c>
      <c r="H26" s="86">
        <v>2</v>
      </c>
      <c r="I26" s="88">
        <f>IF(COUNTIF(J26:AW26,"&lt;&gt;")=0,"",SUMPRODUCT(((Recommendations[ImplStatus]="Implemented")+(Recommendations[ImplStatus]="Compensated"))*ISNUMBER(MATCH(Recommendations[Id],J26:AW26,0)))/COUNTIF(J26:AW26,"&lt;&gt;"))</f>
        <v>0</v>
      </c>
      <c r="J26" s="90" t="s">
        <v>330</v>
      </c>
      <c r="K26" s="90" t="s">
        <v>337</v>
      </c>
      <c r="L26" s="90" t="s">
        <v>344</v>
      </c>
      <c r="M26" s="90" t="s">
        <v>364</v>
      </c>
      <c r="N26" s="90" t="s">
        <v>428</v>
      </c>
      <c r="O26" s="90" t="s">
        <v>435</v>
      </c>
      <c r="P26" s="90" t="s">
        <v>450</v>
      </c>
      <c r="Q26" s="90" t="s">
        <v>569</v>
      </c>
      <c r="R26" s="90" t="s">
        <v>581</v>
      </c>
      <c r="S26" s="90" t="s">
        <v>588</v>
      </c>
      <c r="T26" s="90" t="s">
        <v>595</v>
      </c>
      <c r="U26" s="90" t="s">
        <v>602</v>
      </c>
      <c r="V26" s="90" t="s">
        <v>609</v>
      </c>
      <c r="W26" s="90" t="s">
        <v>1309</v>
      </c>
      <c r="X26" s="90" t="s">
        <v>1526</v>
      </c>
      <c r="Y26" s="90" t="s">
        <v>1578</v>
      </c>
      <c r="Z26" s="90" t="s">
        <v>1676</v>
      </c>
      <c r="AA26" s="90" t="s">
        <v>1713</v>
      </c>
      <c r="AB26" s="90" t="s">
        <v>1720</v>
      </c>
      <c r="AC26" s="90" t="s">
        <v>1727</v>
      </c>
      <c r="AD26" s="90" t="s">
        <v>1732</v>
      </c>
      <c r="AE26" s="90" t="s">
        <v>1737</v>
      </c>
      <c r="AF26" s="90" t="s">
        <v>2026</v>
      </c>
      <c r="AG26" s="90" t="s">
        <v>3198</v>
      </c>
      <c r="AH26" s="90" t="s">
        <v>3205</v>
      </c>
      <c r="AI26" s="90" t="s">
        <v>3212</v>
      </c>
      <c r="AJ26" s="90" t="s">
        <v>3219</v>
      </c>
      <c r="AK26" s="90" t="s">
        <v>3471</v>
      </c>
      <c r="AL26" s="90" t="s">
        <v>3477</v>
      </c>
      <c r="AM26" s="90" t="s">
        <v>3483</v>
      </c>
      <c r="AN26" s="90" t="s">
        <v>3491</v>
      </c>
      <c r="AO26" s="90" t="s">
        <v>3503</v>
      </c>
      <c r="AP26" s="90"/>
      <c r="AQ26" s="90"/>
      <c r="AR26" s="90"/>
      <c r="AS26" s="90"/>
      <c r="AT26" s="90"/>
      <c r="AU26" s="90"/>
      <c r="AV26" s="90"/>
      <c r="AW26" s="101"/>
    </row>
    <row r="27" spans="1:49" ht="60" customHeight="1" x14ac:dyDescent="0.35">
      <c r="A27" s="98" t="s">
        <v>4052</v>
      </c>
      <c r="B27" s="81" t="s">
        <v>4096</v>
      </c>
      <c r="C27" s="83" t="s">
        <v>4097</v>
      </c>
      <c r="D27" s="85" t="s">
        <v>4098</v>
      </c>
      <c r="E27" s="85" t="s">
        <v>4099</v>
      </c>
      <c r="F27" s="86" t="s">
        <v>4058</v>
      </c>
      <c r="G27" s="86" t="s">
        <v>4043</v>
      </c>
      <c r="H27" s="86">
        <v>2</v>
      </c>
      <c r="I27" s="88">
        <f>IF(COUNTIF(J27:AW27,"&lt;&gt;")=0,"",SUMPRODUCT(((Recommendations[ImplStatus]="Implemented")+(Recommendations[ImplStatus]="Compensated"))*ISNUMBER(MATCH(Recommendations[Id],J27:AW27,0)))/COUNTIF(J27:AW27,"&lt;&gt;"))</f>
        <v>0</v>
      </c>
      <c r="J27" s="90" t="s">
        <v>62</v>
      </c>
      <c r="K27" s="90" t="s">
        <v>630</v>
      </c>
      <c r="L27" s="90" t="s">
        <v>1330</v>
      </c>
      <c r="M27" s="90" t="s">
        <v>1338</v>
      </c>
      <c r="N27" s="90" t="s">
        <v>2372</v>
      </c>
      <c r="O27" s="90" t="s">
        <v>2379</v>
      </c>
      <c r="P27" s="90" t="s">
        <v>2386</v>
      </c>
      <c r="Q27" s="90" t="s">
        <v>2392</v>
      </c>
      <c r="R27" s="90" t="s">
        <v>2399</v>
      </c>
      <c r="S27" s="90" t="s">
        <v>2405</v>
      </c>
      <c r="T27" s="90" t="s">
        <v>2412</v>
      </c>
      <c r="U27" s="90" t="s">
        <v>2418</v>
      </c>
      <c r="V27" s="90" t="s">
        <v>2424</v>
      </c>
      <c r="W27" s="90" t="s">
        <v>2430</v>
      </c>
      <c r="X27" s="90" t="s">
        <v>2436</v>
      </c>
      <c r="Y27" s="90" t="s">
        <v>2443</v>
      </c>
      <c r="Z27" s="90" t="s">
        <v>2449</v>
      </c>
      <c r="AA27" s="90" t="s">
        <v>2457</v>
      </c>
      <c r="AB27" s="90" t="s">
        <v>2464</v>
      </c>
      <c r="AC27" s="90" t="s">
        <v>2470</v>
      </c>
      <c r="AD27" s="90" t="s">
        <v>2476</v>
      </c>
      <c r="AE27" s="90" t="s">
        <v>2482</v>
      </c>
      <c r="AF27" s="90" t="s">
        <v>2488</v>
      </c>
      <c r="AG27" s="90" t="s">
        <v>2494</v>
      </c>
      <c r="AH27" s="90" t="s">
        <v>2501</v>
      </c>
      <c r="AI27" s="90" t="s">
        <v>2508</v>
      </c>
      <c r="AJ27" s="90" t="s">
        <v>2514</v>
      </c>
      <c r="AK27" s="90" t="s">
        <v>2521</v>
      </c>
      <c r="AL27" s="90" t="s">
        <v>3277</v>
      </c>
      <c r="AM27" s="90"/>
      <c r="AN27" s="90"/>
      <c r="AO27" s="90"/>
      <c r="AP27" s="90"/>
      <c r="AQ27" s="90"/>
      <c r="AR27" s="90"/>
      <c r="AS27" s="90"/>
      <c r="AT27" s="90"/>
      <c r="AU27" s="90"/>
      <c r="AV27" s="90"/>
      <c r="AW27" s="101"/>
    </row>
    <row r="28" spans="1:49" ht="60" customHeight="1" x14ac:dyDescent="0.35">
      <c r="A28" s="98" t="s">
        <v>4052</v>
      </c>
      <c r="B28" s="81" t="s">
        <v>4100</v>
      </c>
      <c r="C28" s="83" t="s">
        <v>4101</v>
      </c>
      <c r="D28" s="85" t="s">
        <v>4102</v>
      </c>
      <c r="E28" s="85" t="s">
        <v>4103</v>
      </c>
      <c r="F28" s="86" t="s">
        <v>4058</v>
      </c>
      <c r="G28" s="86" t="s">
        <v>4043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4052</v>
      </c>
      <c r="B29" s="81" t="s">
        <v>4104</v>
      </c>
      <c r="C29" s="83" t="s">
        <v>4105</v>
      </c>
      <c r="D29" s="85" t="s">
        <v>4106</v>
      </c>
      <c r="E29" s="85" t="s">
        <v>4107</v>
      </c>
      <c r="F29" s="86" t="s">
        <v>4058</v>
      </c>
      <c r="G29" s="86" t="s">
        <v>4043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4052</v>
      </c>
      <c r="B30" s="81" t="s">
        <v>4108</v>
      </c>
      <c r="C30" s="83" t="s">
        <v>4109</v>
      </c>
      <c r="D30" s="85" t="s">
        <v>4110</v>
      </c>
      <c r="E30" s="85" t="s">
        <v>4111</v>
      </c>
      <c r="F30" s="86" t="s">
        <v>4058</v>
      </c>
      <c r="G30" s="86" t="s">
        <v>4011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4112</v>
      </c>
      <c r="B31" s="80">
        <v>4</v>
      </c>
      <c r="C31" s="82" t="s">
        <v>25</v>
      </c>
      <c r="D31" s="84" t="s">
        <v>4113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4112</v>
      </c>
      <c r="B32" s="81" t="s">
        <v>4114</v>
      </c>
      <c r="C32" s="83" t="s">
        <v>4115</v>
      </c>
      <c r="D32" s="85" t="s">
        <v>4116</v>
      </c>
      <c r="E32" s="85" t="s">
        <v>4117</v>
      </c>
      <c r="F32" s="86" t="s">
        <v>4118</v>
      </c>
      <c r="G32" s="86" t="s">
        <v>4059</v>
      </c>
      <c r="H32" s="86">
        <v>1</v>
      </c>
      <c r="I32" s="88">
        <f>IF(COUNTIF(J32:AW32,"&lt;&gt;")=0,"",SUMPRODUCT(((Recommendations[ImplStatus]="Implemented")+(Recommendations[ImplStatus]="Compensated"))*ISNUMBER(MATCH(Recommendations[Id],J32:AW32,0)))/COUNTIF(J32:AW32,"&lt;&gt;"))</f>
        <v>0</v>
      </c>
      <c r="J32" s="90" t="s">
        <v>379</v>
      </c>
      <c r="K32" s="90" t="s">
        <v>462</v>
      </c>
      <c r="L32" s="90" t="s">
        <v>563</v>
      </c>
      <c r="M32" s="90" t="s">
        <v>644</v>
      </c>
      <c r="N32" s="90" t="s">
        <v>1274</v>
      </c>
      <c r="O32" s="90" t="s">
        <v>1323</v>
      </c>
      <c r="P32" s="90" t="s">
        <v>1356</v>
      </c>
      <c r="Q32" s="90" t="s">
        <v>1609</v>
      </c>
      <c r="R32" s="90" t="s">
        <v>1870</v>
      </c>
      <c r="S32" s="90" t="s">
        <v>1877</v>
      </c>
      <c r="T32" s="90" t="s">
        <v>1891</v>
      </c>
      <c r="U32" s="90" t="s">
        <v>2090</v>
      </c>
      <c r="V32" s="90" t="s">
        <v>2173</v>
      </c>
      <c r="W32" s="90" t="s">
        <v>2180</v>
      </c>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4112</v>
      </c>
      <c r="B33" s="81" t="s">
        <v>4119</v>
      </c>
      <c r="C33" s="83" t="s">
        <v>4120</v>
      </c>
      <c r="D33" s="85" t="s">
        <v>4121</v>
      </c>
      <c r="E33" s="85" t="s">
        <v>4122</v>
      </c>
      <c r="F33" s="86" t="s">
        <v>4118</v>
      </c>
      <c r="G33" s="86" t="s">
        <v>4059</v>
      </c>
      <c r="H33" s="86">
        <v>1</v>
      </c>
      <c r="I33" s="88">
        <f>IF(COUNTIF(J33:AW33,"&lt;&gt;")=0,"",SUMPRODUCT(((Recommendations[ImplStatus]="Implemented")+(Recommendations[ImplStatus]="Compensated"))*ISNUMBER(MATCH(Recommendations[Id],J33:AW33,0)))/COUNTIF(J33:AW33,"&lt;&gt;"))</f>
        <v>0</v>
      </c>
      <c r="J33" s="90" t="s">
        <v>1377</v>
      </c>
      <c r="K33" s="90" t="s">
        <v>1394</v>
      </c>
      <c r="L33" s="90" t="s">
        <v>1401</v>
      </c>
      <c r="M33" s="90" t="s">
        <v>1556</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4112</v>
      </c>
      <c r="B34" s="81" t="s">
        <v>4123</v>
      </c>
      <c r="C34" s="83" t="s">
        <v>4124</v>
      </c>
      <c r="D34" s="85" t="s">
        <v>4125</v>
      </c>
      <c r="E34" s="85" t="s">
        <v>4126</v>
      </c>
      <c r="F34" s="86" t="s">
        <v>321</v>
      </c>
      <c r="G34" s="86" t="s">
        <v>4043</v>
      </c>
      <c r="H34" s="86">
        <v>1</v>
      </c>
      <c r="I34" s="88">
        <f>IF(COUNTIF(J34:AW34,"&lt;&gt;")=0,"",SUMPRODUCT(((Recommendations[ImplStatus]="Implemented")+(Recommendations[ImplStatus]="Compensated"))*ISNUMBER(MATCH(Recommendations[Id],J34:AW34,0)))/COUNTIF(J34:AW34,"&lt;&gt;"))</f>
        <v>0</v>
      </c>
      <c r="J34" s="90" t="s">
        <v>379</v>
      </c>
      <c r="K34" s="90" t="s">
        <v>386</v>
      </c>
      <c r="L34" s="90" t="s">
        <v>420</v>
      </c>
      <c r="M34" s="90" t="s">
        <v>443</v>
      </c>
      <c r="N34" s="90" t="s">
        <v>1259</v>
      </c>
      <c r="O34" s="90" t="s">
        <v>1266</v>
      </c>
      <c r="P34" s="90" t="s">
        <v>1338</v>
      </c>
      <c r="Q34" s="90" t="s">
        <v>2090</v>
      </c>
      <c r="R34" s="90" t="s">
        <v>2097</v>
      </c>
      <c r="S34" s="90" t="s">
        <v>2117</v>
      </c>
      <c r="T34" s="90" t="s">
        <v>2185</v>
      </c>
      <c r="U34" s="90" t="s">
        <v>2191</v>
      </c>
      <c r="V34" s="90" t="s">
        <v>2319</v>
      </c>
      <c r="W34" s="90" t="s">
        <v>3191</v>
      </c>
      <c r="X34" s="90" t="s">
        <v>3226</v>
      </c>
      <c r="Y34" s="90" t="s">
        <v>3233</v>
      </c>
      <c r="Z34" s="90" t="s">
        <v>3270</v>
      </c>
      <c r="AA34" s="90" t="s">
        <v>3414</v>
      </c>
      <c r="AB34" s="90" t="s">
        <v>3448</v>
      </c>
      <c r="AC34" s="90" t="s">
        <v>3622</v>
      </c>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4112</v>
      </c>
      <c r="B35" s="81" t="s">
        <v>4127</v>
      </c>
      <c r="C35" s="83" t="s">
        <v>4128</v>
      </c>
      <c r="D35" s="85" t="s">
        <v>4129</v>
      </c>
      <c r="E35" s="85" t="s">
        <v>4130</v>
      </c>
      <c r="F35" s="86" t="s">
        <v>321</v>
      </c>
      <c r="G35" s="86" t="s">
        <v>4043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4112</v>
      </c>
      <c r="B36" s="81" t="s">
        <v>4131</v>
      </c>
      <c r="C36" s="83" t="s">
        <v>4132</v>
      </c>
      <c r="D36" s="85" t="s">
        <v>4133</v>
      </c>
      <c r="E36" s="85" t="s">
        <v>4134</v>
      </c>
      <c r="F36" s="86" t="s">
        <v>321</v>
      </c>
      <c r="G36" s="86" t="s">
        <v>4043</v>
      </c>
      <c r="H36" s="86">
        <v>1</v>
      </c>
      <c r="I36" s="88">
        <f>IF(COUNTIF(J36:AW36,"&lt;&gt;")=0,"",SUMPRODUCT(((Recommendations[ImplStatus]="Implemented")+(Recommendations[ImplStatus]="Compensated"))*ISNUMBER(MATCH(Recommendations[Id],J36:AW36,0)))/COUNTIF(J36:AW36,"&lt;&gt;"))</f>
        <v>0</v>
      </c>
      <c r="J36" s="90" t="s">
        <v>984</v>
      </c>
      <c r="K36" s="90" t="s">
        <v>990</v>
      </c>
      <c r="L36" s="90" t="s">
        <v>996</v>
      </c>
      <c r="M36" s="90" t="s">
        <v>1032</v>
      </c>
      <c r="N36" s="90" t="s">
        <v>1037</v>
      </c>
      <c r="O36" s="90" t="s">
        <v>1041</v>
      </c>
      <c r="P36" s="90" t="s">
        <v>1064</v>
      </c>
      <c r="Q36" s="90" t="s">
        <v>1069</v>
      </c>
      <c r="R36" s="90" t="s">
        <v>1074</v>
      </c>
      <c r="S36" s="90" t="s">
        <v>1079</v>
      </c>
      <c r="T36" s="90" t="s">
        <v>1086</v>
      </c>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4112</v>
      </c>
      <c r="B37" s="81" t="s">
        <v>4135</v>
      </c>
      <c r="C37" s="83" t="s">
        <v>4136</v>
      </c>
      <c r="D37" s="85" t="s">
        <v>4137</v>
      </c>
      <c r="E37" s="85" t="s">
        <v>4138</v>
      </c>
      <c r="F37" s="86" t="s">
        <v>321</v>
      </c>
      <c r="G37" s="86" t="s">
        <v>4043</v>
      </c>
      <c r="H37" s="86">
        <v>1</v>
      </c>
      <c r="I37" s="88">
        <f>IF(COUNTIF(J37:AW37,"&lt;&gt;")=0,"",SUMPRODUCT(((Recommendations[ImplStatus]="Implemented")+(Recommendations[ImplStatus]="Compensated"))*ISNUMBER(MATCH(Recommendations[Id],J37:AW37,0)))/COUNTIF(J37:AW37,"&lt;&gt;"))</f>
        <v>0</v>
      </c>
      <c r="J37" s="90" t="s">
        <v>1870</v>
      </c>
      <c r="K37" s="90" t="s">
        <v>1877</v>
      </c>
      <c r="L37" s="90" t="s">
        <v>1891</v>
      </c>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4112</v>
      </c>
      <c r="B38" s="81" t="s">
        <v>4139</v>
      </c>
      <c r="C38" s="83" t="s">
        <v>4140</v>
      </c>
      <c r="D38" s="85" t="s">
        <v>4141</v>
      </c>
      <c r="E38" s="85" t="s">
        <v>4142</v>
      </c>
      <c r="F38" s="86" t="s">
        <v>4143</v>
      </c>
      <c r="G38" s="86" t="s">
        <v>4043</v>
      </c>
      <c r="H38" s="86">
        <v>1</v>
      </c>
      <c r="I38" s="88">
        <f>IF(COUNTIF(J38:AW38,"&lt;&gt;")=0,"",SUMPRODUCT(((Recommendations[ImplStatus]="Implemented")+(Recommendations[ImplStatus]="Compensated"))*ISNUMBER(MATCH(Recommendations[Id],J38:AW38,0)))/COUNTIF(J38:AW38,"&lt;&gt;"))</f>
        <v>0</v>
      </c>
      <c r="J38" s="90" t="s">
        <v>288</v>
      </c>
      <c r="K38" s="90" t="s">
        <v>299</v>
      </c>
      <c r="L38" s="90" t="s">
        <v>305</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4112</v>
      </c>
      <c r="B39" s="81" t="s">
        <v>4144</v>
      </c>
      <c r="C39" s="83" t="s">
        <v>4145</v>
      </c>
      <c r="D39" s="85" t="s">
        <v>4146</v>
      </c>
      <c r="E39" s="85" t="s">
        <v>4147</v>
      </c>
      <c r="F39" s="86" t="s">
        <v>321</v>
      </c>
      <c r="G39" s="86" t="s">
        <v>4043</v>
      </c>
      <c r="H39" s="86">
        <v>2</v>
      </c>
      <c r="I39" s="88">
        <f>IF(COUNTIF(J39:AW39,"&lt;&gt;")=0,"",SUMPRODUCT(((Recommendations[ImplStatus]="Implemented")+(Recommendations[ImplStatus]="Compensated"))*ISNUMBER(MATCH(Recommendations[Id],J39:AW39,0)))/COUNTIF(J39:AW39,"&lt;&gt;"))</f>
        <v>0</v>
      </c>
      <c r="J39" s="90" t="s">
        <v>705</v>
      </c>
      <c r="K39" s="90" t="s">
        <v>712</v>
      </c>
      <c r="L39" s="90" t="s">
        <v>719</v>
      </c>
      <c r="M39" s="90" t="s">
        <v>726</v>
      </c>
      <c r="N39" s="90" t="s">
        <v>733</v>
      </c>
      <c r="O39" s="90" t="s">
        <v>740</v>
      </c>
      <c r="P39" s="90" t="s">
        <v>746</v>
      </c>
      <c r="Q39" s="90" t="s">
        <v>753</v>
      </c>
      <c r="R39" s="90" t="s">
        <v>760</v>
      </c>
      <c r="S39" s="90" t="s">
        <v>767</v>
      </c>
      <c r="T39" s="90" t="s">
        <v>773</v>
      </c>
      <c r="U39" s="90" t="s">
        <v>779</v>
      </c>
      <c r="V39" s="90" t="s">
        <v>786</v>
      </c>
      <c r="W39" s="90" t="s">
        <v>792</v>
      </c>
      <c r="X39" s="90" t="s">
        <v>798</v>
      </c>
      <c r="Y39" s="90" t="s">
        <v>804</v>
      </c>
      <c r="Z39" s="90" t="s">
        <v>809</v>
      </c>
      <c r="AA39" s="90" t="s">
        <v>816</v>
      </c>
      <c r="AB39" s="90" t="s">
        <v>822</v>
      </c>
      <c r="AC39" s="90" t="s">
        <v>828</v>
      </c>
      <c r="AD39" s="90" t="s">
        <v>834</v>
      </c>
      <c r="AE39" s="90" t="s">
        <v>840</v>
      </c>
      <c r="AF39" s="90" t="s">
        <v>846</v>
      </c>
      <c r="AG39" s="90" t="s">
        <v>852</v>
      </c>
      <c r="AH39" s="90" t="s">
        <v>859</v>
      </c>
      <c r="AI39" s="90" t="s">
        <v>866</v>
      </c>
      <c r="AJ39" s="90" t="s">
        <v>873</v>
      </c>
      <c r="AK39" s="90" t="s">
        <v>879</v>
      </c>
      <c r="AL39" s="90" t="s">
        <v>885</v>
      </c>
      <c r="AM39" s="90" t="s">
        <v>891</v>
      </c>
      <c r="AN39" s="90" t="s">
        <v>897</v>
      </c>
      <c r="AO39" s="90" t="s">
        <v>903</v>
      </c>
      <c r="AP39" s="90" t="s">
        <v>909</v>
      </c>
      <c r="AQ39" s="90" t="s">
        <v>916</v>
      </c>
      <c r="AR39" s="90" t="s">
        <v>922</v>
      </c>
      <c r="AS39" s="90" t="s">
        <v>928</v>
      </c>
      <c r="AT39" s="90" t="s">
        <v>934</v>
      </c>
      <c r="AU39" s="90" t="s">
        <v>940</v>
      </c>
      <c r="AV39" s="90" t="s">
        <v>946</v>
      </c>
      <c r="AW39" s="101" t="s">
        <v>952</v>
      </c>
    </row>
    <row r="40" spans="1:49" ht="60" customHeight="1" x14ac:dyDescent="0.35">
      <c r="A40" s="98" t="s">
        <v>4112</v>
      </c>
      <c r="B40" s="81" t="s">
        <v>4148</v>
      </c>
      <c r="C40" s="83" t="s">
        <v>4149</v>
      </c>
      <c r="D40" s="85" t="s">
        <v>4150</v>
      </c>
      <c r="E40" s="85" t="s">
        <v>4151</v>
      </c>
      <c r="F40" s="86" t="s">
        <v>321</v>
      </c>
      <c r="G40" s="86" t="s">
        <v>4043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4112</v>
      </c>
      <c r="B41" s="81" t="s">
        <v>4152</v>
      </c>
      <c r="C41" s="83" t="s">
        <v>4153</v>
      </c>
      <c r="D41" s="85" t="s">
        <v>4154</v>
      </c>
      <c r="E41" s="85" t="s">
        <v>4155</v>
      </c>
      <c r="F41" s="86" t="s">
        <v>321</v>
      </c>
      <c r="G41" s="86" t="s">
        <v>4043</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4112</v>
      </c>
      <c r="B42" s="81" t="s">
        <v>4156</v>
      </c>
      <c r="C42" s="83" t="s">
        <v>4157</v>
      </c>
      <c r="D42" s="85" t="s">
        <v>4158</v>
      </c>
      <c r="E42" s="85" t="s">
        <v>4159</v>
      </c>
      <c r="F42" s="86" t="s">
        <v>4058</v>
      </c>
      <c r="G42" s="86" t="s">
        <v>4043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4112</v>
      </c>
      <c r="B43" s="81" t="s">
        <v>4160</v>
      </c>
      <c r="C43" s="83" t="s">
        <v>4161</v>
      </c>
      <c r="D43" s="85" t="s">
        <v>4162</v>
      </c>
      <c r="E43" s="85" t="s">
        <v>4163</v>
      </c>
      <c r="F43" s="86" t="s">
        <v>4058</v>
      </c>
      <c r="G43" s="86" t="s">
        <v>4043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1118</v>
      </c>
      <c r="B44" s="80">
        <v>5</v>
      </c>
      <c r="C44" s="82" t="s">
        <v>25</v>
      </c>
      <c r="D44" s="84" t="s">
        <v>4164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1118</v>
      </c>
      <c r="B45" s="81" t="s">
        <v>705</v>
      </c>
      <c r="C45" s="83" t="s">
        <v>4165</v>
      </c>
      <c r="D45" s="85" t="s">
        <v>4166</v>
      </c>
      <c r="E45" s="85" t="s">
        <v>4167</v>
      </c>
      <c r="F45" s="86" t="s">
        <v>4143</v>
      </c>
      <c r="G45" s="86" t="s">
        <v>4001</v>
      </c>
      <c r="H45" s="86">
        <v>1</v>
      </c>
      <c r="I45" s="88">
        <f>IF(COUNTIF(J45:AW45,"&lt;&gt;")=0,"",SUMPRODUCT(((Recommendations[ImplStatus]="Implemented")+(Recommendations[ImplStatus]="Compensated"))*ISNUMBER(MATCH(Recommendations[Id],J45:AW45,0)))/COUNTIF(J45:AW45,"&lt;&gt;"))</f>
        <v>0</v>
      </c>
      <c r="J45" s="90" t="s">
        <v>470</v>
      </c>
      <c r="K45" s="90" t="s">
        <v>475</v>
      </c>
      <c r="L45" s="90" t="s">
        <v>482</v>
      </c>
      <c r="M45" s="90" t="s">
        <v>496</v>
      </c>
      <c r="N45" s="90" t="s">
        <v>502</v>
      </c>
      <c r="O45" s="90" t="s">
        <v>522</v>
      </c>
      <c r="P45" s="90" t="s">
        <v>535</v>
      </c>
      <c r="Q45" s="90" t="s">
        <v>2327</v>
      </c>
      <c r="R45" s="90" t="s">
        <v>2665</v>
      </c>
      <c r="S45" s="90" t="s">
        <v>2869</v>
      </c>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1118</v>
      </c>
      <c r="B46" s="81" t="s">
        <v>712</v>
      </c>
      <c r="C46" s="83" t="s">
        <v>4168</v>
      </c>
      <c r="D46" s="85" t="s">
        <v>4169</v>
      </c>
      <c r="E46" s="85" t="s">
        <v>4170</v>
      </c>
      <c r="F46" s="86" t="s">
        <v>4143</v>
      </c>
      <c r="G46" s="86" t="s">
        <v>4043</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62</v>
      </c>
      <c r="Q46" s="90" t="s">
        <v>293</v>
      </c>
      <c r="R46" s="90" t="s">
        <v>358</v>
      </c>
      <c r="S46" s="90" t="s">
        <v>413</v>
      </c>
      <c r="T46" s="90" t="s">
        <v>489</v>
      </c>
      <c r="U46" s="90" t="s">
        <v>581</v>
      </c>
      <c r="V46" s="90" t="s">
        <v>630</v>
      </c>
      <c r="W46" s="90" t="s">
        <v>1356</v>
      </c>
      <c r="X46" s="90" t="s">
        <v>1510</v>
      </c>
      <c r="Y46" s="90" t="s">
        <v>2019</v>
      </c>
      <c r="Z46" s="90" t="s">
        <v>2026</v>
      </c>
      <c r="AA46" s="90" t="s">
        <v>2033</v>
      </c>
      <c r="AB46" s="90" t="s">
        <v>2039</v>
      </c>
      <c r="AC46" s="90" t="s">
        <v>2046</v>
      </c>
      <c r="AD46" s="90" t="s">
        <v>2052</v>
      </c>
      <c r="AE46" s="90" t="s">
        <v>2059</v>
      </c>
      <c r="AF46" s="90" t="s">
        <v>2124</v>
      </c>
      <c r="AG46" s="90" t="s">
        <v>2131</v>
      </c>
      <c r="AH46" s="90" t="s">
        <v>2225</v>
      </c>
      <c r="AI46" s="90" t="s">
        <v>2436</v>
      </c>
      <c r="AJ46" s="90" t="s">
        <v>2457</v>
      </c>
      <c r="AK46" s="90" t="s">
        <v>2587</v>
      </c>
      <c r="AL46" s="90" t="s">
        <v>2658</v>
      </c>
      <c r="AM46" s="90" t="s">
        <v>2671</v>
      </c>
      <c r="AN46" s="90" t="s">
        <v>3119</v>
      </c>
      <c r="AO46" s="90" t="s">
        <v>3364</v>
      </c>
      <c r="AP46" s="90" t="s">
        <v>3508</v>
      </c>
      <c r="AQ46" s="90"/>
      <c r="AR46" s="90"/>
      <c r="AS46" s="90"/>
      <c r="AT46" s="90"/>
      <c r="AU46" s="90"/>
      <c r="AV46" s="90"/>
      <c r="AW46" s="101"/>
    </row>
    <row r="47" spans="1:49" ht="60" customHeight="1" x14ac:dyDescent="0.35">
      <c r="A47" s="98" t="s">
        <v>1118</v>
      </c>
      <c r="B47" s="81" t="s">
        <v>719</v>
      </c>
      <c r="C47" s="83" t="s">
        <v>4171</v>
      </c>
      <c r="D47" s="85" t="s">
        <v>4172</v>
      </c>
      <c r="E47" s="85" t="s">
        <v>4173</v>
      </c>
      <c r="F47" s="86" t="s">
        <v>4143</v>
      </c>
      <c r="G47" s="86" t="s">
        <v>4043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1118</v>
      </c>
      <c r="B48" s="81" t="s">
        <v>726</v>
      </c>
      <c r="C48" s="83" t="s">
        <v>4174</v>
      </c>
      <c r="D48" s="85" t="s">
        <v>4175</v>
      </c>
      <c r="E48" s="85" t="s">
        <v>4176</v>
      </c>
      <c r="F48" s="86" t="s">
        <v>4143</v>
      </c>
      <c r="G48" s="86" t="s">
        <v>4043</v>
      </c>
      <c r="H48" s="86">
        <v>1</v>
      </c>
      <c r="I48" s="88">
        <f>IF(COUNTIF(J48:AW48,"&lt;&gt;")=0,"",SUMPRODUCT(((Recommendations[ImplStatus]="Implemented")+(Recommendations[ImplStatus]="Compensated"))*ISNUMBER(MATCH(Recommendations[Id],J48:AW48,0)))/COUNTIF(J48:AW48,"&lt;&gt;"))</f>
        <v>2.5000000000000001E-2</v>
      </c>
      <c r="J48" s="90" t="s">
        <v>94</v>
      </c>
      <c r="K48" s="90" t="s">
        <v>100</v>
      </c>
      <c r="L48" s="90" t="s">
        <v>106</v>
      </c>
      <c r="M48" s="90" t="s">
        <v>111</v>
      </c>
      <c r="N48" s="90" t="s">
        <v>116</v>
      </c>
      <c r="O48" s="90" t="s">
        <v>122</v>
      </c>
      <c r="P48" s="90" t="s">
        <v>128</v>
      </c>
      <c r="Q48" s="90" t="s">
        <v>134</v>
      </c>
      <c r="R48" s="90" t="s">
        <v>140</v>
      </c>
      <c r="S48" s="90" t="s">
        <v>145</v>
      </c>
      <c r="T48" s="90" t="s">
        <v>149</v>
      </c>
      <c r="U48" s="90" t="s">
        <v>154</v>
      </c>
      <c r="V48" s="90" t="s">
        <v>158</v>
      </c>
      <c r="W48" s="90" t="s">
        <v>163</v>
      </c>
      <c r="X48" s="90" t="s">
        <v>168</v>
      </c>
      <c r="Y48" s="90" t="s">
        <v>174</v>
      </c>
      <c r="Z48" s="90" t="s">
        <v>179</v>
      </c>
      <c r="AA48" s="90" t="s">
        <v>184</v>
      </c>
      <c r="AB48" s="90" t="s">
        <v>189</v>
      </c>
      <c r="AC48" s="90" t="s">
        <v>194</v>
      </c>
      <c r="AD48" s="90" t="s">
        <v>198</v>
      </c>
      <c r="AE48" s="90" t="s">
        <v>203</v>
      </c>
      <c r="AF48" s="90" t="s">
        <v>209</v>
      </c>
      <c r="AG48" s="90" t="s">
        <v>214</v>
      </c>
      <c r="AH48" s="90" t="s">
        <v>219</v>
      </c>
      <c r="AI48" s="90" t="s">
        <v>224</v>
      </c>
      <c r="AJ48" s="90" t="s">
        <v>228</v>
      </c>
      <c r="AK48" s="90" t="s">
        <v>235</v>
      </c>
      <c r="AL48" s="90" t="s">
        <v>245</v>
      </c>
      <c r="AM48" s="90" t="s">
        <v>249</v>
      </c>
      <c r="AN48" s="90" t="s">
        <v>253</v>
      </c>
      <c r="AO48" s="90" t="s">
        <v>257</v>
      </c>
      <c r="AP48" s="90" t="s">
        <v>261</v>
      </c>
      <c r="AQ48" s="90" t="s">
        <v>266</v>
      </c>
      <c r="AR48" s="90" t="s">
        <v>272</v>
      </c>
      <c r="AS48" s="90" t="s">
        <v>277</v>
      </c>
      <c r="AT48" s="90" t="s">
        <v>283</v>
      </c>
      <c r="AU48" s="90" t="s">
        <v>529</v>
      </c>
      <c r="AV48" s="90" t="s">
        <v>651</v>
      </c>
      <c r="AW48" s="101" t="s">
        <v>658</v>
      </c>
    </row>
    <row r="49" spans="1:49" ht="60" customHeight="1" x14ac:dyDescent="0.35">
      <c r="A49" s="98" t="s">
        <v>1118</v>
      </c>
      <c r="B49" s="81" t="s">
        <v>733</v>
      </c>
      <c r="C49" s="83" t="s">
        <v>4177</v>
      </c>
      <c r="D49" s="85" t="s">
        <v>4178</v>
      </c>
      <c r="E49" s="85" t="s">
        <v>4179</v>
      </c>
      <c r="F49" s="86" t="s">
        <v>4143</v>
      </c>
      <c r="G49" s="86" t="s">
        <v>4001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1118</v>
      </c>
      <c r="B50" s="81" t="s">
        <v>740</v>
      </c>
      <c r="C50" s="83" t="s">
        <v>4180</v>
      </c>
      <c r="D50" s="85" t="s">
        <v>4181</v>
      </c>
      <c r="E50" s="85" t="s">
        <v>4182</v>
      </c>
      <c r="F50" s="86" t="s">
        <v>4143</v>
      </c>
      <c r="G50" s="86" t="s">
        <v>4059</v>
      </c>
      <c r="H50" s="86">
        <v>2</v>
      </c>
      <c r="I50" s="88">
        <f>IF(COUNTIF(J50:AW50,"&lt;&gt;")=0,"",SUMPRODUCT(((Recommendations[ImplStatus]="Implemented")+(Recommendations[ImplStatus]="Compensated"))*ISNUMBER(MATCH(Recommendations[Id],J50:AW50,0)))/COUNTIF(J50:AW50,"&lt;&gt;"))</f>
        <v>0</v>
      </c>
      <c r="J50" s="90" t="s">
        <v>351</v>
      </c>
      <c r="K50" s="90" t="s">
        <v>1997</v>
      </c>
      <c r="L50" s="90" t="s">
        <v>2327</v>
      </c>
      <c r="M50" s="90" t="s">
        <v>2628</v>
      </c>
      <c r="N50" s="90" t="s">
        <v>2869</v>
      </c>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4183</v>
      </c>
      <c r="B51" s="80">
        <v>6</v>
      </c>
      <c r="C51" s="82" t="s">
        <v>25</v>
      </c>
      <c r="D51" s="84" t="s">
        <v>4184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4183</v>
      </c>
      <c r="B52" s="81" t="s">
        <v>4185</v>
      </c>
      <c r="C52" s="83" t="s">
        <v>4186</v>
      </c>
      <c r="D52" s="85" t="s">
        <v>4187</v>
      </c>
      <c r="E52" s="85" t="s">
        <v>4188</v>
      </c>
      <c r="F52" s="86" t="s">
        <v>4118</v>
      </c>
      <c r="G52" s="86" t="s">
        <v>4059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4183</v>
      </c>
      <c r="B53" s="81" t="s">
        <v>4189</v>
      </c>
      <c r="C53" s="83" t="s">
        <v>4190</v>
      </c>
      <c r="D53" s="85" t="s">
        <v>4191</v>
      </c>
      <c r="E53" s="85" t="s">
        <v>4192</v>
      </c>
      <c r="F53" s="86" t="s">
        <v>4118</v>
      </c>
      <c r="G53" s="86" t="s">
        <v>4059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4183</v>
      </c>
      <c r="B54" s="81" t="s">
        <v>4193</v>
      </c>
      <c r="C54" s="83" t="s">
        <v>4194</v>
      </c>
      <c r="D54" s="85" t="s">
        <v>4195</v>
      </c>
      <c r="E54" s="85" t="s">
        <v>4196</v>
      </c>
      <c r="F54" s="86" t="s">
        <v>4143</v>
      </c>
      <c r="G54" s="86" t="s">
        <v>4043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4183</v>
      </c>
      <c r="B55" s="81" t="s">
        <v>4197</v>
      </c>
      <c r="C55" s="83" t="s">
        <v>4198</v>
      </c>
      <c r="D55" s="85" t="s">
        <v>4199</v>
      </c>
      <c r="E55" s="85" t="s">
        <v>4200</v>
      </c>
      <c r="F55" s="86" t="s">
        <v>4143</v>
      </c>
      <c r="G55" s="86" t="s">
        <v>4043</v>
      </c>
      <c r="H55" s="86">
        <v>1</v>
      </c>
      <c r="I55" s="88">
        <f>IF(COUNTIF(J55:AW55,"&lt;&gt;")=0,"",SUMPRODUCT(((Recommendations[ImplStatus]="Implemented")+(Recommendations[ImplStatus]="Compensated"))*ISNUMBER(MATCH(Recommendations[Id],J55:AW55,0)))/COUNTIF(J55:AW55,"&lt;&gt;"))</f>
        <v>0</v>
      </c>
      <c r="J55" s="90" t="s">
        <v>3212</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4183</v>
      </c>
      <c r="B56" s="81" t="s">
        <v>4201</v>
      </c>
      <c r="C56" s="83" t="s">
        <v>4202</v>
      </c>
      <c r="D56" s="85" t="s">
        <v>4203</v>
      </c>
      <c r="E56" s="85" t="s">
        <v>4204</v>
      </c>
      <c r="F56" s="86" t="s">
        <v>4143</v>
      </c>
      <c r="G56" s="86" t="s">
        <v>4043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4183</v>
      </c>
      <c r="B57" s="81" t="s">
        <v>4205</v>
      </c>
      <c r="C57" s="83" t="s">
        <v>4206</v>
      </c>
      <c r="D57" s="85" t="s">
        <v>4207</v>
      </c>
      <c r="E57" s="85" t="s">
        <v>4208</v>
      </c>
      <c r="F57" s="86" t="s">
        <v>4026</v>
      </c>
      <c r="G57" s="86" t="s">
        <v>4001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4183</v>
      </c>
      <c r="B58" s="81" t="s">
        <v>4209</v>
      </c>
      <c r="C58" s="83" t="s">
        <v>4210</v>
      </c>
      <c r="D58" s="85" t="s">
        <v>4211</v>
      </c>
      <c r="E58" s="85" t="s">
        <v>4212</v>
      </c>
      <c r="F58" s="86" t="s">
        <v>4143</v>
      </c>
      <c r="G58" s="86" t="s">
        <v>4043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4183</v>
      </c>
      <c r="B59" s="81" t="s">
        <v>4213</v>
      </c>
      <c r="C59" s="83" t="s">
        <v>4214</v>
      </c>
      <c r="D59" s="85" t="s">
        <v>4215</v>
      </c>
      <c r="E59" s="85" t="s">
        <v>4216</v>
      </c>
      <c r="F59" s="86" t="s">
        <v>4143</v>
      </c>
      <c r="G59" s="86" t="s">
        <v>4059</v>
      </c>
      <c r="H59" s="86">
        <v>3</v>
      </c>
      <c r="I59" s="88">
        <f>IF(COUNTIF(J59:AW59,"&lt;&gt;")=0,"",SUMPRODUCT(((Recommendations[ImplStatus]="Implemented")+(Recommendations[ImplStatus]="Compensated"))*ISNUMBER(MATCH(Recommendations[Id],J59:AW59,0)))/COUNTIF(J59:AW59,"&lt;&gt;"))</f>
        <v>2.564102564102564E-2</v>
      </c>
      <c r="J59" s="90" t="s">
        <v>94</v>
      </c>
      <c r="K59" s="90" t="s">
        <v>100</v>
      </c>
      <c r="L59" s="90" t="s">
        <v>106</v>
      </c>
      <c r="M59" s="90" t="s">
        <v>111</v>
      </c>
      <c r="N59" s="90" t="s">
        <v>116</v>
      </c>
      <c r="O59" s="90" t="s">
        <v>122</v>
      </c>
      <c r="P59" s="90" t="s">
        <v>128</v>
      </c>
      <c r="Q59" s="90" t="s">
        <v>134</v>
      </c>
      <c r="R59" s="90" t="s">
        <v>140</v>
      </c>
      <c r="S59" s="90" t="s">
        <v>145</v>
      </c>
      <c r="T59" s="90" t="s">
        <v>149</v>
      </c>
      <c r="U59" s="90" t="s">
        <v>154</v>
      </c>
      <c r="V59" s="90" t="s">
        <v>158</v>
      </c>
      <c r="W59" s="90" t="s">
        <v>163</v>
      </c>
      <c r="X59" s="90" t="s">
        <v>168</v>
      </c>
      <c r="Y59" s="90" t="s">
        <v>174</v>
      </c>
      <c r="Z59" s="90" t="s">
        <v>179</v>
      </c>
      <c r="AA59" s="90" t="s">
        <v>184</v>
      </c>
      <c r="AB59" s="90" t="s">
        <v>189</v>
      </c>
      <c r="AC59" s="90" t="s">
        <v>194</v>
      </c>
      <c r="AD59" s="90" t="s">
        <v>198</v>
      </c>
      <c r="AE59" s="90" t="s">
        <v>203</v>
      </c>
      <c r="AF59" s="90" t="s">
        <v>209</v>
      </c>
      <c r="AG59" s="90" t="s">
        <v>214</v>
      </c>
      <c r="AH59" s="90" t="s">
        <v>219</v>
      </c>
      <c r="AI59" s="90" t="s">
        <v>224</v>
      </c>
      <c r="AJ59" s="90" t="s">
        <v>228</v>
      </c>
      <c r="AK59" s="90" t="s">
        <v>235</v>
      </c>
      <c r="AL59" s="90" t="s">
        <v>241</v>
      </c>
      <c r="AM59" s="90" t="s">
        <v>245</v>
      </c>
      <c r="AN59" s="90" t="s">
        <v>249</v>
      </c>
      <c r="AO59" s="90" t="s">
        <v>253</v>
      </c>
      <c r="AP59" s="90" t="s">
        <v>257</v>
      </c>
      <c r="AQ59" s="90" t="s">
        <v>261</v>
      </c>
      <c r="AR59" s="90" t="s">
        <v>266</v>
      </c>
      <c r="AS59" s="90" t="s">
        <v>272</v>
      </c>
      <c r="AT59" s="90" t="s">
        <v>277</v>
      </c>
      <c r="AU59" s="90" t="s">
        <v>283</v>
      </c>
      <c r="AV59" s="90" t="s">
        <v>322</v>
      </c>
      <c r="AW59" s="101"/>
    </row>
    <row r="60" spans="1:49" ht="60" customHeight="1" outlineLevel="1" x14ac:dyDescent="0.35">
      <c r="A60" s="97" t="s">
        <v>4217</v>
      </c>
      <c r="B60" s="80">
        <v>7</v>
      </c>
      <c r="C60" s="82" t="s">
        <v>25</v>
      </c>
      <c r="D60" s="84" t="s">
        <v>4218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4217</v>
      </c>
      <c r="B61" s="81" t="s">
        <v>4219</v>
      </c>
      <c r="C61" s="83" t="s">
        <v>4220</v>
      </c>
      <c r="D61" s="85" t="s">
        <v>4221</v>
      </c>
      <c r="E61" s="85" t="s">
        <v>4222</v>
      </c>
      <c r="F61" s="86" t="s">
        <v>4118</v>
      </c>
      <c r="G61" s="86" t="s">
        <v>4059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4217</v>
      </c>
      <c r="B62" s="81" t="s">
        <v>4223</v>
      </c>
      <c r="C62" s="83" t="s">
        <v>4224</v>
      </c>
      <c r="D62" s="85" t="s">
        <v>4225</v>
      </c>
      <c r="E62" s="85" t="s">
        <v>4226</v>
      </c>
      <c r="F62" s="86" t="s">
        <v>4118</v>
      </c>
      <c r="G62" s="86" t="s">
        <v>4059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4217</v>
      </c>
      <c r="B63" s="81" t="s">
        <v>4227</v>
      </c>
      <c r="C63" s="83" t="s">
        <v>4228</v>
      </c>
      <c r="D63" s="85" t="s">
        <v>4229</v>
      </c>
      <c r="E63" s="85" t="s">
        <v>4230</v>
      </c>
      <c r="F63" s="86" t="s">
        <v>4026</v>
      </c>
      <c r="G63" s="86" t="s">
        <v>4043</v>
      </c>
      <c r="H63" s="86">
        <v>1</v>
      </c>
      <c r="I63" s="88">
        <f>IF(COUNTIF(J63:AW63,"&lt;&gt;")=0,"",SUMPRODUCT(((Recommendations[ImplStatus]="Implemented")+(Recommendations[ImplStatus]="Compensated"))*ISNUMBER(MATCH(Recommendations[Id],J63:AW63,0)))/COUNTIF(J63:AW63,"&lt;&gt;"))</f>
        <v>0</v>
      </c>
      <c r="J63" s="90" t="s">
        <v>2722</v>
      </c>
      <c r="K63" s="90" t="s">
        <v>3313</v>
      </c>
      <c r="L63" s="90" t="s">
        <v>3554</v>
      </c>
      <c r="M63" s="90" t="s">
        <v>3561</v>
      </c>
      <c r="N63" s="90" t="s">
        <v>3568</v>
      </c>
      <c r="O63" s="90" t="s">
        <v>3575</v>
      </c>
      <c r="P63" s="90" t="s">
        <v>3581</v>
      </c>
      <c r="Q63" s="90" t="s">
        <v>3596</v>
      </c>
      <c r="R63" s="90" t="s">
        <v>3602</v>
      </c>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4217</v>
      </c>
      <c r="B64" s="81" t="s">
        <v>4231</v>
      </c>
      <c r="C64" s="83" t="s">
        <v>4232</v>
      </c>
      <c r="D64" s="85" t="s">
        <v>4233</v>
      </c>
      <c r="E64" s="85" t="s">
        <v>4234</v>
      </c>
      <c r="F64" s="86" t="s">
        <v>4026</v>
      </c>
      <c r="G64" s="86" t="s">
        <v>4043</v>
      </c>
      <c r="H64" s="86">
        <v>1</v>
      </c>
      <c r="I64" s="88">
        <f>IF(COUNTIF(J64:AW64,"&lt;&gt;")=0,"",SUMPRODUCT(((Recommendations[ImplStatus]="Implemented")+(Recommendations[ImplStatus]="Compensated"))*ISNUMBER(MATCH(Recommendations[Id],J64:AW64,0)))/COUNTIF(J64:AW64,"&lt;&gt;"))</f>
        <v>0</v>
      </c>
      <c r="J64" s="90" t="s">
        <v>3313</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4217</v>
      </c>
      <c r="B65" s="81" t="s">
        <v>4235</v>
      </c>
      <c r="C65" s="83" t="s">
        <v>4236</v>
      </c>
      <c r="D65" s="85" t="s">
        <v>4237</v>
      </c>
      <c r="E65" s="85" t="s">
        <v>4238</v>
      </c>
      <c r="F65" s="86" t="s">
        <v>4026</v>
      </c>
      <c r="G65" s="86" t="s">
        <v>4001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4217</v>
      </c>
      <c r="B66" s="81" t="s">
        <v>4239</v>
      </c>
      <c r="C66" s="83" t="s">
        <v>4240</v>
      </c>
      <c r="D66" s="85" t="s">
        <v>4241</v>
      </c>
      <c r="E66" s="85" t="s">
        <v>4242</v>
      </c>
      <c r="F66" s="86" t="s">
        <v>4026</v>
      </c>
      <c r="G66" s="86" t="s">
        <v>4001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4217</v>
      </c>
      <c r="B67" s="81" t="s">
        <v>4243</v>
      </c>
      <c r="C67" s="83" t="s">
        <v>4244</v>
      </c>
      <c r="D67" s="85" t="s">
        <v>4245</v>
      </c>
      <c r="E67" s="85" t="s">
        <v>4246</v>
      </c>
      <c r="F67" s="86" t="s">
        <v>4026</v>
      </c>
      <c r="G67" s="86" t="s">
        <v>4006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4247</v>
      </c>
      <c r="B68" s="80">
        <v>8</v>
      </c>
      <c r="C68" s="82" t="s">
        <v>25</v>
      </c>
      <c r="D68" s="84" t="s">
        <v>4248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4247</v>
      </c>
      <c r="B69" s="81" t="s">
        <v>4249</v>
      </c>
      <c r="C69" s="83" t="s">
        <v>4250</v>
      </c>
      <c r="D69" s="85" t="s">
        <v>4251</v>
      </c>
      <c r="E69" s="85" t="s">
        <v>4252</v>
      </c>
      <c r="F69" s="86" t="s">
        <v>4118</v>
      </c>
      <c r="G69" s="86" t="s">
        <v>4059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4247</v>
      </c>
      <c r="B70" s="81" t="s">
        <v>4253</v>
      </c>
      <c r="C70" s="83" t="s">
        <v>4254</v>
      </c>
      <c r="D70" s="85" t="s">
        <v>4255</v>
      </c>
      <c r="E70" s="85" t="s">
        <v>4256</v>
      </c>
      <c r="F70" s="86" t="s">
        <v>4058</v>
      </c>
      <c r="G70" s="86" t="s">
        <v>4011</v>
      </c>
      <c r="H70" s="86">
        <v>1</v>
      </c>
      <c r="I70" s="88">
        <f>IF(COUNTIF(J70:AW70,"&lt;&gt;")=0,"",SUMPRODUCT(((Recommendations[ImplStatus]="Implemented")+(Recommendations[ImplStatus]="Compensated"))*ISNUMBER(MATCH(Recommendations[Id],J70:AW70,0)))/COUNTIF(J70:AW70,"&lt;&gt;"))</f>
        <v>0</v>
      </c>
      <c r="J70" s="90" t="s">
        <v>1003</v>
      </c>
      <c r="K70" s="90" t="s">
        <v>1046</v>
      </c>
      <c r="L70" s="90" t="s">
        <v>1093</v>
      </c>
      <c r="M70" s="90" t="s">
        <v>3048</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4247</v>
      </c>
      <c r="B71" s="81" t="s">
        <v>4257</v>
      </c>
      <c r="C71" s="83" t="s">
        <v>4258</v>
      </c>
      <c r="D71" s="85" t="s">
        <v>4259</v>
      </c>
      <c r="E71" s="85" t="s">
        <v>4260</v>
      </c>
      <c r="F71" s="86" t="s">
        <v>4058</v>
      </c>
      <c r="G71" s="86" t="s">
        <v>4043</v>
      </c>
      <c r="H71" s="86">
        <v>1</v>
      </c>
      <c r="I71" s="88">
        <f>IF(COUNTIF(J71:AW71,"&lt;&gt;")=0,"",SUMPRODUCT(((Recommendations[ImplStatus]="Implemented")+(Recommendations[ImplStatus]="Compensated"))*ISNUMBER(MATCH(Recommendations[Id],J71:AW71,0)))/COUNTIF(J71:AW71,"&lt;&gt;"))</f>
        <v>0</v>
      </c>
      <c r="J71" s="90" t="s">
        <v>316</v>
      </c>
      <c r="K71" s="90" t="s">
        <v>1010</v>
      </c>
      <c r="L71" s="90" t="s">
        <v>1051</v>
      </c>
      <c r="M71" s="90" t="s">
        <v>1098</v>
      </c>
      <c r="N71" s="90" t="s">
        <v>1405</v>
      </c>
      <c r="O71" s="90" t="s">
        <v>2780</v>
      </c>
      <c r="P71" s="90" t="s">
        <v>2786</v>
      </c>
      <c r="Q71" s="90" t="s">
        <v>2794</v>
      </c>
      <c r="R71" s="90" t="s">
        <v>2798</v>
      </c>
      <c r="S71" s="90" t="s">
        <v>2804</v>
      </c>
      <c r="T71" s="90" t="s">
        <v>2808</v>
      </c>
      <c r="U71" s="90" t="s">
        <v>2812</v>
      </c>
      <c r="V71" s="90" t="s">
        <v>2816</v>
      </c>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4247</v>
      </c>
      <c r="B72" s="81" t="s">
        <v>4261</v>
      </c>
      <c r="C72" s="83" t="s">
        <v>4262</v>
      </c>
      <c r="D72" s="85" t="s">
        <v>4263</v>
      </c>
      <c r="E72" s="85" t="s">
        <v>4264</v>
      </c>
      <c r="F72" s="86" t="s">
        <v>4265</v>
      </c>
      <c r="G72" s="86" t="s">
        <v>4043</v>
      </c>
      <c r="H72" s="86">
        <v>2</v>
      </c>
      <c r="I72" s="88">
        <f>IF(COUNTIF(J72:AW72,"&lt;&gt;")=0,"",SUMPRODUCT(((Recommendations[ImplStatus]="Implemented")+(Recommendations[ImplStatus]="Compensated"))*ISNUMBER(MATCH(Recommendations[Id],J72:AW72,0)))/COUNTIF(J72:AW72,"&lt;&gt;"))</f>
        <v>0</v>
      </c>
      <c r="J72" s="90" t="s">
        <v>2256</v>
      </c>
      <c r="K72" s="90" t="s">
        <v>2263</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4247</v>
      </c>
      <c r="B73" s="81" t="s">
        <v>4266</v>
      </c>
      <c r="C73" s="83" t="s">
        <v>4267</v>
      </c>
      <c r="D73" s="85" t="s">
        <v>4268</v>
      </c>
      <c r="E73" s="85" t="s">
        <v>4269</v>
      </c>
      <c r="F73" s="86" t="s">
        <v>4058</v>
      </c>
      <c r="G73" s="86" t="s">
        <v>4011</v>
      </c>
      <c r="H73" s="86">
        <v>2</v>
      </c>
      <c r="I73" s="88">
        <f>IF(COUNTIF(J73:AW73,"&lt;&gt;")=0,"",SUMPRODUCT(((Recommendations[ImplStatus]="Implemented")+(Recommendations[ImplStatus]="Compensated"))*ISNUMBER(MATCH(Recommendations[Id],J73:AW73,0)))/COUNTIF(J73:AW73,"&lt;&gt;"))</f>
        <v>0</v>
      </c>
      <c r="J73" s="90" t="s">
        <v>241</v>
      </c>
      <c r="K73" s="90" t="s">
        <v>310</v>
      </c>
      <c r="L73" s="90" t="s">
        <v>615</v>
      </c>
      <c r="M73" s="90" t="s">
        <v>622</v>
      </c>
      <c r="N73" s="90" t="s">
        <v>1017</v>
      </c>
      <c r="O73" s="90" t="s">
        <v>1024</v>
      </c>
      <c r="P73" s="90" t="s">
        <v>1055</v>
      </c>
      <c r="Q73" s="90" t="s">
        <v>1059</v>
      </c>
      <c r="R73" s="90" t="s">
        <v>1102</v>
      </c>
      <c r="S73" s="90" t="s">
        <v>1106</v>
      </c>
      <c r="T73" s="90" t="s">
        <v>1111</v>
      </c>
      <c r="U73" s="90" t="s">
        <v>1119</v>
      </c>
      <c r="V73" s="90" t="s">
        <v>1124</v>
      </c>
      <c r="W73" s="90" t="s">
        <v>1130</v>
      </c>
      <c r="X73" s="90" t="s">
        <v>1136</v>
      </c>
      <c r="Y73" s="90" t="s">
        <v>1142</v>
      </c>
      <c r="Z73" s="90" t="s">
        <v>1148</v>
      </c>
      <c r="AA73" s="90" t="s">
        <v>1153</v>
      </c>
      <c r="AB73" s="90" t="s">
        <v>1158</v>
      </c>
      <c r="AC73" s="90" t="s">
        <v>1163</v>
      </c>
      <c r="AD73" s="90" t="s">
        <v>1168</v>
      </c>
      <c r="AE73" s="90" t="s">
        <v>1173</v>
      </c>
      <c r="AF73" s="90" t="s">
        <v>1179</v>
      </c>
      <c r="AG73" s="90" t="s">
        <v>1184</v>
      </c>
      <c r="AH73" s="90" t="s">
        <v>1189</v>
      </c>
      <c r="AI73" s="90" t="s">
        <v>1194</v>
      </c>
      <c r="AJ73" s="90" t="s">
        <v>1200</v>
      </c>
      <c r="AK73" s="90" t="s">
        <v>1205</v>
      </c>
      <c r="AL73" s="90" t="s">
        <v>1210</v>
      </c>
      <c r="AM73" s="90" t="s">
        <v>1215</v>
      </c>
      <c r="AN73" s="90" t="s">
        <v>1220</v>
      </c>
      <c r="AO73" s="90" t="s">
        <v>1226</v>
      </c>
      <c r="AP73" s="90" t="s">
        <v>1232</v>
      </c>
      <c r="AQ73" s="90" t="s">
        <v>1237</v>
      </c>
      <c r="AR73" s="90" t="s">
        <v>1243</v>
      </c>
      <c r="AS73" s="90" t="s">
        <v>1248</v>
      </c>
      <c r="AT73" s="90" t="s">
        <v>1253</v>
      </c>
      <c r="AU73" s="90" t="s">
        <v>1448</v>
      </c>
      <c r="AV73" s="90" t="s">
        <v>1455</v>
      </c>
      <c r="AW73" s="101" t="s">
        <v>1461</v>
      </c>
    </row>
    <row r="74" spans="1:49" ht="60" customHeight="1" x14ac:dyDescent="0.35">
      <c r="A74" s="98" t="s">
        <v>4247</v>
      </c>
      <c r="B74" s="81" t="s">
        <v>4270</v>
      </c>
      <c r="C74" s="83" t="s">
        <v>4271</v>
      </c>
      <c r="D74" s="85" t="s">
        <v>4272</v>
      </c>
      <c r="E74" s="85" t="s">
        <v>4273</v>
      </c>
      <c r="F74" s="86" t="s">
        <v>4058</v>
      </c>
      <c r="G74" s="86" t="s">
        <v>4011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4247</v>
      </c>
      <c r="B75" s="81" t="s">
        <v>4274</v>
      </c>
      <c r="C75" s="83" t="s">
        <v>4275</v>
      </c>
      <c r="D75" s="85" t="s">
        <v>4276</v>
      </c>
      <c r="E75" s="85" t="s">
        <v>4277</v>
      </c>
      <c r="F75" s="86" t="s">
        <v>4058</v>
      </c>
      <c r="G75" s="86" t="s">
        <v>4011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4247</v>
      </c>
      <c r="B76" s="81" t="s">
        <v>4278</v>
      </c>
      <c r="C76" s="83" t="s">
        <v>4279</v>
      </c>
      <c r="D76" s="85" t="s">
        <v>4280</v>
      </c>
      <c r="E76" s="85" t="s">
        <v>4281</v>
      </c>
      <c r="F76" s="86" t="s">
        <v>4058</v>
      </c>
      <c r="G76" s="86" t="s">
        <v>4011</v>
      </c>
      <c r="H76" s="86">
        <v>2</v>
      </c>
      <c r="I76" s="88">
        <f>IF(COUNTIF(J76:AW76,"&lt;&gt;")=0,"",SUMPRODUCT(((Recommendations[ImplStatus]="Implemented")+(Recommendations[ImplStatus]="Compensated"))*ISNUMBER(MATCH(Recommendations[Id],J76:AW76,0)))/COUNTIF(J76:AW76,"&lt;&gt;"))</f>
        <v>0</v>
      </c>
      <c r="J76" s="90" t="s">
        <v>1758</v>
      </c>
      <c r="K76" s="90" t="s">
        <v>3456</v>
      </c>
      <c r="L76" s="90" t="s">
        <v>3463</v>
      </c>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4247</v>
      </c>
      <c r="B77" s="81" t="s">
        <v>4282</v>
      </c>
      <c r="C77" s="83" t="s">
        <v>4283</v>
      </c>
      <c r="D77" s="85" t="s">
        <v>4284</v>
      </c>
      <c r="E77" s="85" t="s">
        <v>4285</v>
      </c>
      <c r="F77" s="86" t="s">
        <v>4058</v>
      </c>
      <c r="G77" s="86" t="s">
        <v>4011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4247</v>
      </c>
      <c r="B78" s="81" t="s">
        <v>4286</v>
      </c>
      <c r="C78" s="83" t="s">
        <v>4287</v>
      </c>
      <c r="D78" s="85" t="s">
        <v>4288</v>
      </c>
      <c r="E78" s="85" t="s">
        <v>4289</v>
      </c>
      <c r="F78" s="86" t="s">
        <v>4058</v>
      </c>
      <c r="G78" s="86" t="s">
        <v>4043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4247</v>
      </c>
      <c r="B79" s="81" t="s">
        <v>4290</v>
      </c>
      <c r="C79" s="83" t="s">
        <v>4291</v>
      </c>
      <c r="D79" s="85" t="s">
        <v>4292</v>
      </c>
      <c r="E79" s="85" t="s">
        <v>4293</v>
      </c>
      <c r="F79" s="86" t="s">
        <v>4058</v>
      </c>
      <c r="G79" s="86" t="s">
        <v>4011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4247</v>
      </c>
      <c r="B80" s="81" t="s">
        <v>4294</v>
      </c>
      <c r="C80" s="83" t="s">
        <v>4295</v>
      </c>
      <c r="D80" s="85" t="s">
        <v>4296</v>
      </c>
      <c r="E80" s="85" t="s">
        <v>4297</v>
      </c>
      <c r="F80" s="86" t="s">
        <v>4058</v>
      </c>
      <c r="G80" s="86" t="s">
        <v>4011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4298</v>
      </c>
      <c r="B81" s="80">
        <v>9</v>
      </c>
      <c r="C81" s="82" t="s">
        <v>25</v>
      </c>
      <c r="D81" s="84" t="s">
        <v>4299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4298</v>
      </c>
      <c r="B82" s="81" t="s">
        <v>4300</v>
      </c>
      <c r="C82" s="83" t="s">
        <v>4301</v>
      </c>
      <c r="D82" s="85" t="s">
        <v>4302</v>
      </c>
      <c r="E82" s="85" t="s">
        <v>4303</v>
      </c>
      <c r="F82" s="86" t="s">
        <v>4026</v>
      </c>
      <c r="G82" s="86" t="s">
        <v>4043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4298</v>
      </c>
      <c r="B83" s="81" t="s">
        <v>4304</v>
      </c>
      <c r="C83" s="83" t="s">
        <v>4305</v>
      </c>
      <c r="D83" s="85" t="s">
        <v>4306</v>
      </c>
      <c r="E83" s="85" t="s">
        <v>4307</v>
      </c>
      <c r="F83" s="86" t="s">
        <v>321</v>
      </c>
      <c r="G83" s="86" t="s">
        <v>4043</v>
      </c>
      <c r="H83" s="86">
        <v>1</v>
      </c>
      <c r="I83" s="88">
        <f>IF(COUNTIF(J83:AW83,"&lt;&gt;")=0,"",SUMPRODUCT(((Recommendations[ImplStatus]="Implemented")+(Recommendations[ImplStatus]="Compensated"))*ISNUMBER(MATCH(Recommendations[Id],J83:AW83,0)))/COUNTIF(J83:AW83,"&lt;&gt;"))</f>
        <v>0</v>
      </c>
      <c r="J83" s="90" t="s">
        <v>2912</v>
      </c>
      <c r="K83" s="90" t="s">
        <v>3357</v>
      </c>
      <c r="L83" s="90" t="s">
        <v>3378</v>
      </c>
      <c r="M83" s="90" t="s">
        <v>3384</v>
      </c>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4298</v>
      </c>
      <c r="B84" s="81" t="s">
        <v>4308</v>
      </c>
      <c r="C84" s="83" t="s">
        <v>4309</v>
      </c>
      <c r="D84" s="85" t="s">
        <v>4310</v>
      </c>
      <c r="E84" s="85" t="s">
        <v>4311</v>
      </c>
      <c r="F84" s="86" t="s">
        <v>4265</v>
      </c>
      <c r="G84" s="86" t="s">
        <v>4043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4298</v>
      </c>
      <c r="B85" s="81" t="s">
        <v>4312</v>
      </c>
      <c r="C85" s="83" t="s">
        <v>4313</v>
      </c>
      <c r="D85" s="85" t="s">
        <v>4314</v>
      </c>
      <c r="E85" s="85" t="s">
        <v>4315</v>
      </c>
      <c r="F85" s="86" t="s">
        <v>4026</v>
      </c>
      <c r="G85" s="86" t="s">
        <v>4043</v>
      </c>
      <c r="H85" s="86">
        <v>2</v>
      </c>
      <c r="I85" s="88">
        <f>IF(COUNTIF(J85:AW85,"&lt;&gt;")=0,"",SUMPRODUCT(((Recommendations[ImplStatus]="Implemented")+(Recommendations[ImplStatus]="Compensated"))*ISNUMBER(MATCH(Recommendations[Id],J85:AW85,0)))/COUNTIF(J85:AW85,"&lt;&gt;"))</f>
        <v>0</v>
      </c>
      <c r="J85" s="90" t="s">
        <v>3248</v>
      </c>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4298</v>
      </c>
      <c r="B86" s="81" t="s">
        <v>4316</v>
      </c>
      <c r="C86" s="83" t="s">
        <v>4317</v>
      </c>
      <c r="D86" s="85" t="s">
        <v>4318</v>
      </c>
      <c r="E86" s="85" t="s">
        <v>4319</v>
      </c>
      <c r="F86" s="86" t="s">
        <v>4265</v>
      </c>
      <c r="G86" s="86" t="s">
        <v>4043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4298</v>
      </c>
      <c r="B87" s="81" t="s">
        <v>4320</v>
      </c>
      <c r="C87" s="83" t="s">
        <v>4321</v>
      </c>
      <c r="D87" s="85" t="s">
        <v>4322</v>
      </c>
      <c r="E87" s="85" t="s">
        <v>4323</v>
      </c>
      <c r="F87" s="86" t="s">
        <v>4265</v>
      </c>
      <c r="G87" s="86" t="s">
        <v>4043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4298</v>
      </c>
      <c r="B88" s="81" t="s">
        <v>4324</v>
      </c>
      <c r="C88" s="83" t="s">
        <v>4325</v>
      </c>
      <c r="D88" s="85" t="s">
        <v>4326</v>
      </c>
      <c r="E88" s="85" t="s">
        <v>4327</v>
      </c>
      <c r="F88" s="86" t="s">
        <v>4265</v>
      </c>
      <c r="G88" s="86" t="s">
        <v>4043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4328</v>
      </c>
      <c r="B89" s="80">
        <v>10</v>
      </c>
      <c r="C89" s="82" t="s">
        <v>25</v>
      </c>
      <c r="D89" s="84" t="s">
        <v>4329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4328</v>
      </c>
      <c r="B90" s="81" t="s">
        <v>4330</v>
      </c>
      <c r="C90" s="83" t="s">
        <v>4331</v>
      </c>
      <c r="D90" s="85" t="s">
        <v>4332</v>
      </c>
      <c r="E90" s="85" t="s">
        <v>4333</v>
      </c>
      <c r="F90" s="86" t="s">
        <v>321</v>
      </c>
      <c r="G90" s="86" t="s">
        <v>4011</v>
      </c>
      <c r="H90" s="86">
        <v>1</v>
      </c>
      <c r="I90" s="88">
        <f>IF(COUNTIF(J90:AW90,"&lt;&gt;")=0,"",SUMPRODUCT(((Recommendations[ImplStatus]="Implemented")+(Recommendations[ImplStatus]="Compensated"))*ISNUMBER(MATCH(Recommendations[Id],J90:AW90,0)))/COUNTIF(J90:AW90,"&lt;&gt;"))</f>
        <v>0</v>
      </c>
      <c r="J90" s="90" t="s">
        <v>1855</v>
      </c>
      <c r="K90" s="90" t="s">
        <v>2834</v>
      </c>
      <c r="L90" s="90" t="s">
        <v>2877</v>
      </c>
      <c r="M90" s="90" t="s">
        <v>2920</v>
      </c>
      <c r="N90" s="90" t="s">
        <v>2928</v>
      </c>
      <c r="O90" s="90" t="s">
        <v>2936</v>
      </c>
      <c r="P90" s="90" t="s">
        <v>2942</v>
      </c>
      <c r="Q90" s="90" t="s">
        <v>2948</v>
      </c>
      <c r="R90" s="90" t="s">
        <v>2960</v>
      </c>
      <c r="S90" s="90" t="s">
        <v>2967</v>
      </c>
      <c r="T90" s="90" t="s">
        <v>2974</v>
      </c>
      <c r="U90" s="90" t="s">
        <v>2982</v>
      </c>
      <c r="V90" s="90" t="s">
        <v>2997</v>
      </c>
      <c r="W90" s="90" t="s">
        <v>3004</v>
      </c>
      <c r="X90" s="90" t="s">
        <v>3018</v>
      </c>
      <c r="Y90" s="90" t="s">
        <v>3025</v>
      </c>
      <c r="Z90" s="90" t="s">
        <v>3033</v>
      </c>
      <c r="AA90" s="90" t="s">
        <v>3040</v>
      </c>
      <c r="AB90" s="90" t="s">
        <v>3350</v>
      </c>
      <c r="AC90" s="90" t="s">
        <v>3371</v>
      </c>
      <c r="AD90" s="90" t="s">
        <v>3546</v>
      </c>
      <c r="AE90" s="90" t="s">
        <v>3637</v>
      </c>
      <c r="AF90" s="90" t="s">
        <v>3643</v>
      </c>
      <c r="AG90" s="90"/>
      <c r="AH90" s="90"/>
      <c r="AI90" s="90"/>
      <c r="AJ90" s="90"/>
      <c r="AK90" s="90"/>
      <c r="AL90" s="90"/>
      <c r="AM90" s="90"/>
      <c r="AN90" s="90"/>
      <c r="AO90" s="90"/>
      <c r="AP90" s="90"/>
      <c r="AQ90" s="90"/>
      <c r="AR90" s="90"/>
      <c r="AS90" s="90"/>
      <c r="AT90" s="90"/>
      <c r="AU90" s="90"/>
      <c r="AV90" s="90"/>
      <c r="AW90" s="101"/>
    </row>
    <row r="91" spans="1:49" ht="60" customHeight="1" x14ac:dyDescent="0.35">
      <c r="A91" s="98" t="s">
        <v>4328</v>
      </c>
      <c r="B91" s="81" t="s">
        <v>4334</v>
      </c>
      <c r="C91" s="83" t="s">
        <v>4335</v>
      </c>
      <c r="D91" s="85" t="s">
        <v>4336</v>
      </c>
      <c r="E91" s="85" t="s">
        <v>4337</v>
      </c>
      <c r="F91" s="86" t="s">
        <v>321</v>
      </c>
      <c r="G91" s="86" t="s">
        <v>4043</v>
      </c>
      <c r="H91" s="86">
        <v>1</v>
      </c>
      <c r="I91" s="88">
        <f>IF(COUNTIF(J91:AW91,"&lt;&gt;")=0,"",SUMPRODUCT(((Recommendations[ImplStatus]="Implemented")+(Recommendations[ImplStatus]="Compensated"))*ISNUMBER(MATCH(Recommendations[Id],J91:AW91,0)))/COUNTIF(J91:AW91,"&lt;&gt;"))</f>
        <v>0</v>
      </c>
      <c r="J91" s="90" t="s">
        <v>2936</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4328</v>
      </c>
      <c r="B92" s="81" t="s">
        <v>4338</v>
      </c>
      <c r="C92" s="83" t="s">
        <v>4339</v>
      </c>
      <c r="D92" s="85" t="s">
        <v>4340</v>
      </c>
      <c r="E92" s="85" t="s">
        <v>4341</v>
      </c>
      <c r="F92" s="86" t="s">
        <v>321</v>
      </c>
      <c r="G92" s="86" t="s">
        <v>4043</v>
      </c>
      <c r="H92" s="86">
        <v>1</v>
      </c>
      <c r="I92" s="88">
        <f>IF(COUNTIF(J92:AW92,"&lt;&gt;")=0,"",SUMPRODUCT(((Recommendations[ImplStatus]="Implemented")+(Recommendations[ImplStatus]="Compensated"))*ISNUMBER(MATCH(Recommendations[Id],J92:AW92,0)))/COUNTIF(J92:AW92,"&lt;&gt;"))</f>
        <v>0</v>
      </c>
      <c r="J92" s="90" t="s">
        <v>2342</v>
      </c>
      <c r="K92" s="90" t="s">
        <v>2349</v>
      </c>
      <c r="L92" s="90" t="s">
        <v>2356</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4328</v>
      </c>
      <c r="B93" s="81" t="s">
        <v>4342</v>
      </c>
      <c r="C93" s="83" t="s">
        <v>4343</v>
      </c>
      <c r="D93" s="85" t="s">
        <v>4344</v>
      </c>
      <c r="E93" s="85" t="s">
        <v>4345</v>
      </c>
      <c r="F93" s="86" t="s">
        <v>321</v>
      </c>
      <c r="G93" s="86" t="s">
        <v>4011</v>
      </c>
      <c r="H93" s="86">
        <v>2</v>
      </c>
      <c r="I93" s="88">
        <f>IF(COUNTIF(J93:AW93,"&lt;&gt;")=0,"",SUMPRODUCT(((Recommendations[ImplStatus]="Implemented")+(Recommendations[ImplStatus]="Compensated"))*ISNUMBER(MATCH(Recommendations[Id],J93:AW93,0)))/COUNTIF(J93:AW93,"&lt;&gt;"))</f>
        <v>0</v>
      </c>
      <c r="J93" s="90" t="s">
        <v>3004</v>
      </c>
      <c r="K93" s="90" t="s">
        <v>3011</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4328</v>
      </c>
      <c r="B94" s="81" t="s">
        <v>4346</v>
      </c>
      <c r="C94" s="83" t="s">
        <v>4347</v>
      </c>
      <c r="D94" s="85" t="s">
        <v>4348</v>
      </c>
      <c r="E94" s="85" t="s">
        <v>4349</v>
      </c>
      <c r="F94" s="86" t="s">
        <v>321</v>
      </c>
      <c r="G94" s="86" t="s">
        <v>4043</v>
      </c>
      <c r="H94" s="86">
        <v>2</v>
      </c>
      <c r="I94" s="88">
        <f>IF(COUNTIF(J94:AW94,"&lt;&gt;")=0,"",SUMPRODUCT(((Recommendations[ImplStatus]="Implemented")+(Recommendations[ImplStatus]="Compensated"))*ISNUMBER(MATCH(Recommendations[Id],J94:AW94,0)))/COUNTIF(J94:AW94,"&lt;&gt;"))</f>
        <v>0</v>
      </c>
      <c r="J94" s="90" t="s">
        <v>1316</v>
      </c>
      <c r="K94" s="90" t="s">
        <v>1389</v>
      </c>
      <c r="L94" s="90" t="s">
        <v>1639</v>
      </c>
      <c r="M94" s="90" t="s">
        <v>1695</v>
      </c>
      <c r="N94" s="90" t="s">
        <v>1766</v>
      </c>
      <c r="O94" s="90" t="s">
        <v>1781</v>
      </c>
      <c r="P94" s="90" t="s">
        <v>1787</v>
      </c>
      <c r="Q94" s="90" t="s">
        <v>1793</v>
      </c>
      <c r="R94" s="90" t="s">
        <v>1799</v>
      </c>
      <c r="S94" s="90" t="s">
        <v>1804</v>
      </c>
      <c r="T94" s="90" t="s">
        <v>1810</v>
      </c>
      <c r="U94" s="90" t="s">
        <v>1817</v>
      </c>
      <c r="V94" s="90" t="s">
        <v>1839</v>
      </c>
      <c r="W94" s="90" t="s">
        <v>1855</v>
      </c>
      <c r="X94" s="90" t="s">
        <v>2067</v>
      </c>
      <c r="Y94" s="90" t="s">
        <v>2074</v>
      </c>
      <c r="Z94" s="90" t="s">
        <v>2464</v>
      </c>
      <c r="AA94" s="90" t="s">
        <v>2828</v>
      </c>
      <c r="AB94" s="90" t="s">
        <v>2834</v>
      </c>
      <c r="AC94" s="90" t="s">
        <v>2840</v>
      </c>
      <c r="AD94" s="90" t="s">
        <v>2846</v>
      </c>
      <c r="AE94" s="90" t="s">
        <v>2899</v>
      </c>
      <c r="AF94" s="90" t="s">
        <v>2906</v>
      </c>
      <c r="AG94" s="90" t="s">
        <v>2967</v>
      </c>
      <c r="AH94" s="90" t="s">
        <v>2974</v>
      </c>
      <c r="AI94" s="90" t="s">
        <v>2982</v>
      </c>
      <c r="AJ94" s="90" t="s">
        <v>3082</v>
      </c>
      <c r="AK94" s="90" t="s">
        <v>3350</v>
      </c>
      <c r="AL94" s="90" t="s">
        <v>3357</v>
      </c>
      <c r="AM94" s="90" t="s">
        <v>3364</v>
      </c>
      <c r="AN94" s="90" t="s">
        <v>3371</v>
      </c>
      <c r="AO94" s="90" t="s">
        <v>3378</v>
      </c>
      <c r="AP94" s="90" t="s">
        <v>3384</v>
      </c>
      <c r="AQ94" s="90" t="s">
        <v>3400</v>
      </c>
      <c r="AR94" s="90" t="s">
        <v>3546</v>
      </c>
      <c r="AS94" s="90"/>
      <c r="AT94" s="90"/>
      <c r="AU94" s="90"/>
      <c r="AV94" s="90"/>
      <c r="AW94" s="101"/>
    </row>
    <row r="95" spans="1:49" ht="60" customHeight="1" x14ac:dyDescent="0.35">
      <c r="A95" s="98" t="s">
        <v>4328</v>
      </c>
      <c r="B95" s="81" t="s">
        <v>4350</v>
      </c>
      <c r="C95" s="83" t="s">
        <v>4351</v>
      </c>
      <c r="D95" s="85" t="s">
        <v>4352</v>
      </c>
      <c r="E95" s="85" t="s">
        <v>4353</v>
      </c>
      <c r="F95" s="86" t="s">
        <v>321</v>
      </c>
      <c r="G95" s="86" t="s">
        <v>4043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4328</v>
      </c>
      <c r="B96" s="81" t="s">
        <v>4354</v>
      </c>
      <c r="C96" s="83" t="s">
        <v>4355</v>
      </c>
      <c r="D96" s="85" t="s">
        <v>4356</v>
      </c>
      <c r="E96" s="85" t="s">
        <v>4357</v>
      </c>
      <c r="F96" s="86" t="s">
        <v>321</v>
      </c>
      <c r="G96" s="86" t="s">
        <v>4011</v>
      </c>
      <c r="H96" s="86">
        <v>2</v>
      </c>
      <c r="I96" s="88">
        <f>IF(COUNTIF(J96:AW96,"&lt;&gt;")=0,"",SUMPRODUCT(((Recommendations[ImplStatus]="Implemented")+(Recommendations[ImplStatus]="Compensated"))*ISNUMBER(MATCH(Recommendations[Id],J96:AW96,0)))/COUNTIF(J96:AW96,"&lt;&gt;"))</f>
        <v>0</v>
      </c>
      <c r="J96" s="90" t="s">
        <v>2877</v>
      </c>
      <c r="K96" s="90" t="s">
        <v>2954</v>
      </c>
      <c r="L96" s="90" t="s">
        <v>2960</v>
      </c>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4358</v>
      </c>
      <c r="B97" s="80">
        <v>11</v>
      </c>
      <c r="C97" s="82" t="s">
        <v>25</v>
      </c>
      <c r="D97" s="84" t="s">
        <v>4359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4358</v>
      </c>
      <c r="B98" s="81" t="s">
        <v>4360</v>
      </c>
      <c r="C98" s="83" t="s">
        <v>4361</v>
      </c>
      <c r="D98" s="85" t="s">
        <v>4362</v>
      </c>
      <c r="E98" s="85" t="s">
        <v>4363</v>
      </c>
      <c r="F98" s="86" t="s">
        <v>4118</v>
      </c>
      <c r="G98" s="86" t="s">
        <v>4059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4358</v>
      </c>
      <c r="B99" s="81" t="s">
        <v>4364</v>
      </c>
      <c r="C99" s="83" t="s">
        <v>4365</v>
      </c>
      <c r="D99" s="85" t="s">
        <v>4366</v>
      </c>
      <c r="E99" s="85" t="s">
        <v>4367</v>
      </c>
      <c r="F99" s="86" t="s">
        <v>4058</v>
      </c>
      <c r="G99" s="86" t="s">
        <v>4368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4358</v>
      </c>
      <c r="B100" s="81" t="s">
        <v>4369</v>
      </c>
      <c r="C100" s="83" t="s">
        <v>4370</v>
      </c>
      <c r="D100" s="85" t="s">
        <v>4371</v>
      </c>
      <c r="E100" s="85" t="s">
        <v>4372</v>
      </c>
      <c r="F100" s="86" t="s">
        <v>4058</v>
      </c>
      <c r="G100" s="86" t="s">
        <v>4043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4358</v>
      </c>
      <c r="B101" s="81" t="s">
        <v>4373</v>
      </c>
      <c r="C101" s="83" t="s">
        <v>4374</v>
      </c>
      <c r="D101" s="85" t="s">
        <v>4375</v>
      </c>
      <c r="E101" s="85" t="s">
        <v>4376</v>
      </c>
      <c r="F101" s="86" t="s">
        <v>4058</v>
      </c>
      <c r="G101" s="86" t="s">
        <v>4368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4358</v>
      </c>
      <c r="B102" s="81" t="s">
        <v>4377</v>
      </c>
      <c r="C102" s="83" t="s">
        <v>4378</v>
      </c>
      <c r="D102" s="85" t="s">
        <v>4379</v>
      </c>
      <c r="E102" s="85" t="s">
        <v>4380</v>
      </c>
      <c r="F102" s="86" t="s">
        <v>4058</v>
      </c>
      <c r="G102" s="86" t="s">
        <v>4368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4381</v>
      </c>
      <c r="B103" s="80">
        <v>12</v>
      </c>
      <c r="C103" s="82" t="s">
        <v>25</v>
      </c>
      <c r="D103" s="84" t="s">
        <v>4382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4381</v>
      </c>
      <c r="B104" s="81" t="s">
        <v>4383</v>
      </c>
      <c r="C104" s="83" t="s">
        <v>4384</v>
      </c>
      <c r="D104" s="85" t="s">
        <v>4385</v>
      </c>
      <c r="E104" s="85" t="s">
        <v>4386</v>
      </c>
      <c r="F104" s="86" t="s">
        <v>4265</v>
      </c>
      <c r="G104" s="86" t="s">
        <v>4043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4381</v>
      </c>
      <c r="B105" s="81" t="s">
        <v>4387</v>
      </c>
      <c r="C105" s="83" t="s">
        <v>4388</v>
      </c>
      <c r="D105" s="85" t="s">
        <v>4389</v>
      </c>
      <c r="E105" s="85" t="s">
        <v>4390</v>
      </c>
      <c r="F105" s="86" t="s">
        <v>4265</v>
      </c>
      <c r="G105" s="86" t="s">
        <v>4043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4381</v>
      </c>
      <c r="B106" s="81" t="s">
        <v>4391</v>
      </c>
      <c r="C106" s="83" t="s">
        <v>4392</v>
      </c>
      <c r="D106" s="85" t="s">
        <v>4393</v>
      </c>
      <c r="E106" s="85" t="s">
        <v>4394</v>
      </c>
      <c r="F106" s="86" t="s">
        <v>4265</v>
      </c>
      <c r="G106" s="86" t="s">
        <v>4043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4381</v>
      </c>
      <c r="B107" s="81" t="s">
        <v>4395</v>
      </c>
      <c r="C107" s="83" t="s">
        <v>4396</v>
      </c>
      <c r="D107" s="85" t="s">
        <v>4397</v>
      </c>
      <c r="E107" s="85" t="s">
        <v>4398</v>
      </c>
      <c r="F107" s="86" t="s">
        <v>4118</v>
      </c>
      <c r="G107" s="86" t="s">
        <v>4059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4381</v>
      </c>
      <c r="B108" s="81" t="s">
        <v>4399</v>
      </c>
      <c r="C108" s="83" t="s">
        <v>4400</v>
      </c>
      <c r="D108" s="85" t="s">
        <v>4401</v>
      </c>
      <c r="E108" s="85" t="s">
        <v>4402</v>
      </c>
      <c r="F108" s="86" t="s">
        <v>4265</v>
      </c>
      <c r="G108" s="86" t="s">
        <v>4043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4381</v>
      </c>
      <c r="B109" s="81" t="s">
        <v>4403</v>
      </c>
      <c r="C109" s="83" t="s">
        <v>4404</v>
      </c>
      <c r="D109" s="85" t="s">
        <v>4405</v>
      </c>
      <c r="E109" s="85" t="s">
        <v>4406</v>
      </c>
      <c r="F109" s="86" t="s">
        <v>4265</v>
      </c>
      <c r="G109" s="86" t="s">
        <v>4043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4381</v>
      </c>
      <c r="B110" s="81" t="s">
        <v>4407</v>
      </c>
      <c r="C110" s="83" t="s">
        <v>4408</v>
      </c>
      <c r="D110" s="85" t="s">
        <v>4409</v>
      </c>
      <c r="E110" s="85" t="s">
        <v>4410</v>
      </c>
      <c r="F110" s="86" t="s">
        <v>321</v>
      </c>
      <c r="G110" s="86" t="s">
        <v>4043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4381</v>
      </c>
      <c r="B111" s="81" t="s">
        <v>4411</v>
      </c>
      <c r="C111" s="83" t="s">
        <v>4412</v>
      </c>
      <c r="D111" s="85" t="s">
        <v>4413</v>
      </c>
      <c r="E111" s="85" t="s">
        <v>4414</v>
      </c>
      <c r="F111" s="86" t="s">
        <v>321</v>
      </c>
      <c r="G111" s="86" t="s">
        <v>4043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4415</v>
      </c>
      <c r="B112" s="80">
        <v>13</v>
      </c>
      <c r="C112" s="82" t="s">
        <v>25</v>
      </c>
      <c r="D112" s="84" t="s">
        <v>4416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4415</v>
      </c>
      <c r="B113" s="81" t="s">
        <v>4417</v>
      </c>
      <c r="C113" s="83" t="s">
        <v>4418</v>
      </c>
      <c r="D113" s="85" t="s">
        <v>4419</v>
      </c>
      <c r="E113" s="85" t="s">
        <v>4420</v>
      </c>
      <c r="F113" s="86" t="s">
        <v>4265</v>
      </c>
      <c r="G113" s="86" t="s">
        <v>4011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4415</v>
      </c>
      <c r="B114" s="81" t="s">
        <v>4421</v>
      </c>
      <c r="C114" s="83" t="s">
        <v>4422</v>
      </c>
      <c r="D114" s="85" t="s">
        <v>4423</v>
      </c>
      <c r="E114" s="85" t="s">
        <v>4424</v>
      </c>
      <c r="F114" s="86" t="s">
        <v>321</v>
      </c>
      <c r="G114" s="86" t="s">
        <v>4011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4415</v>
      </c>
      <c r="B115" s="81" t="s">
        <v>4425</v>
      </c>
      <c r="C115" s="83" t="s">
        <v>4426</v>
      </c>
      <c r="D115" s="85" t="s">
        <v>4427</v>
      </c>
      <c r="E115" s="85" t="s">
        <v>4428</v>
      </c>
      <c r="F115" s="86" t="s">
        <v>4265</v>
      </c>
      <c r="G115" s="86" t="s">
        <v>4011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4415</v>
      </c>
      <c r="B116" s="81" t="s">
        <v>4429</v>
      </c>
      <c r="C116" s="83" t="s">
        <v>4430</v>
      </c>
      <c r="D116" s="85" t="s">
        <v>4431</v>
      </c>
      <c r="E116" s="85" t="s">
        <v>4432</v>
      </c>
      <c r="F116" s="86" t="s">
        <v>4265</v>
      </c>
      <c r="G116" s="86" t="s">
        <v>4043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4415</v>
      </c>
      <c r="B117" s="81" t="s">
        <v>4433</v>
      </c>
      <c r="C117" s="83" t="s">
        <v>4434</v>
      </c>
      <c r="D117" s="85" t="s">
        <v>4435</v>
      </c>
      <c r="E117" s="85" t="s">
        <v>4436</v>
      </c>
      <c r="F117" s="86" t="s">
        <v>321</v>
      </c>
      <c r="G117" s="86" t="s">
        <v>4043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4415</v>
      </c>
      <c r="B118" s="81" t="s">
        <v>4437</v>
      </c>
      <c r="C118" s="83" t="s">
        <v>4438</v>
      </c>
      <c r="D118" s="85" t="s">
        <v>4439</v>
      </c>
      <c r="E118" s="85" t="s">
        <v>4440</v>
      </c>
      <c r="F118" s="86" t="s">
        <v>4265</v>
      </c>
      <c r="G118" s="86" t="s">
        <v>4011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4415</v>
      </c>
      <c r="B119" s="81" t="s">
        <v>4441</v>
      </c>
      <c r="C119" s="83" t="s">
        <v>4442</v>
      </c>
      <c r="D119" s="85" t="s">
        <v>4443</v>
      </c>
      <c r="E119" s="85" t="s">
        <v>4444</v>
      </c>
      <c r="F119" s="86" t="s">
        <v>321</v>
      </c>
      <c r="G119" s="86" t="s">
        <v>4043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4415</v>
      </c>
      <c r="B120" s="81" t="s">
        <v>4445</v>
      </c>
      <c r="C120" s="83" t="s">
        <v>4446</v>
      </c>
      <c r="D120" s="85" t="s">
        <v>4447</v>
      </c>
      <c r="E120" s="85" t="s">
        <v>4448</v>
      </c>
      <c r="F120" s="86" t="s">
        <v>4265</v>
      </c>
      <c r="G120" s="86" t="s">
        <v>4043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4415</v>
      </c>
      <c r="B121" s="81" t="s">
        <v>4449</v>
      </c>
      <c r="C121" s="83" t="s">
        <v>4450</v>
      </c>
      <c r="D121" s="85" t="s">
        <v>4451</v>
      </c>
      <c r="E121" s="85" t="s">
        <v>4452</v>
      </c>
      <c r="F121" s="86" t="s">
        <v>4265</v>
      </c>
      <c r="G121" s="86" t="s">
        <v>4043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4415</v>
      </c>
      <c r="B122" s="81" t="s">
        <v>4453</v>
      </c>
      <c r="C122" s="83" t="s">
        <v>4454</v>
      </c>
      <c r="D122" s="85" t="s">
        <v>4455</v>
      </c>
      <c r="E122" s="85" t="s">
        <v>4456</v>
      </c>
      <c r="F122" s="86" t="s">
        <v>4265</v>
      </c>
      <c r="G122" s="86" t="s">
        <v>4043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4415</v>
      </c>
      <c r="B123" s="81" t="s">
        <v>4457</v>
      </c>
      <c r="C123" s="83" t="s">
        <v>4458</v>
      </c>
      <c r="D123" s="85" t="s">
        <v>4459</v>
      </c>
      <c r="E123" s="85" t="s">
        <v>4460</v>
      </c>
      <c r="F123" s="86" t="s">
        <v>4265</v>
      </c>
      <c r="G123" s="86" t="s">
        <v>4011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4461</v>
      </c>
      <c r="B124" s="80">
        <v>14</v>
      </c>
      <c r="C124" s="82" t="s">
        <v>25</v>
      </c>
      <c r="D124" s="84" t="s">
        <v>4462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4461</v>
      </c>
      <c r="B125" s="81" t="s">
        <v>4463</v>
      </c>
      <c r="C125" s="83" t="s">
        <v>4464</v>
      </c>
      <c r="D125" s="85" t="s">
        <v>4465</v>
      </c>
      <c r="E125" s="85" t="s">
        <v>4466</v>
      </c>
      <c r="F125" s="86" t="s">
        <v>4118</v>
      </c>
      <c r="G125" s="86" t="s">
        <v>4059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4461</v>
      </c>
      <c r="B126" s="81" t="s">
        <v>4467</v>
      </c>
      <c r="C126" s="83" t="s">
        <v>4468</v>
      </c>
      <c r="D126" s="85" t="s">
        <v>4469</v>
      </c>
      <c r="E126" s="85" t="s">
        <v>4470</v>
      </c>
      <c r="F126" s="86" t="s">
        <v>4143</v>
      </c>
      <c r="G126" s="86" t="s">
        <v>4043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4461</v>
      </c>
      <c r="B127" s="81" t="s">
        <v>4471</v>
      </c>
      <c r="C127" s="83" t="s">
        <v>4472</v>
      </c>
      <c r="D127" s="85" t="s">
        <v>4473</v>
      </c>
      <c r="E127" s="85" t="s">
        <v>4474</v>
      </c>
      <c r="F127" s="86" t="s">
        <v>4143</v>
      </c>
      <c r="G127" s="86" t="s">
        <v>4043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4461</v>
      </c>
      <c r="B128" s="81" t="s">
        <v>4475</v>
      </c>
      <c r="C128" s="83" t="s">
        <v>4476</v>
      </c>
      <c r="D128" s="85" t="s">
        <v>4477</v>
      </c>
      <c r="E128" s="85" t="s">
        <v>4478</v>
      </c>
      <c r="F128" s="86" t="s">
        <v>4143</v>
      </c>
      <c r="G128" s="86" t="s">
        <v>4043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4461</v>
      </c>
      <c r="B129" s="81" t="s">
        <v>4479</v>
      </c>
      <c r="C129" s="83" t="s">
        <v>4480</v>
      </c>
      <c r="D129" s="85" t="s">
        <v>4481</v>
      </c>
      <c r="E129" s="85" t="s">
        <v>4482</v>
      </c>
      <c r="F129" s="86" t="s">
        <v>4143</v>
      </c>
      <c r="G129" s="86" t="s">
        <v>4043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4461</v>
      </c>
      <c r="B130" s="81" t="s">
        <v>4483</v>
      </c>
      <c r="C130" s="83" t="s">
        <v>4484</v>
      </c>
      <c r="D130" s="85" t="s">
        <v>4485</v>
      </c>
      <c r="E130" s="85" t="s">
        <v>4486</v>
      </c>
      <c r="F130" s="86" t="s">
        <v>4143</v>
      </c>
      <c r="G130" s="86" t="s">
        <v>4043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4461</v>
      </c>
      <c r="B131" s="81" t="s">
        <v>4487</v>
      </c>
      <c r="C131" s="83" t="s">
        <v>4488</v>
      </c>
      <c r="D131" s="85" t="s">
        <v>4489</v>
      </c>
      <c r="E131" s="85" t="s">
        <v>4490</v>
      </c>
      <c r="F131" s="86" t="s">
        <v>4143</v>
      </c>
      <c r="G131" s="86" t="s">
        <v>4043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4461</v>
      </c>
      <c r="B132" s="81" t="s">
        <v>4491</v>
      </c>
      <c r="C132" s="83" t="s">
        <v>4492</v>
      </c>
      <c r="D132" s="85" t="s">
        <v>4493</v>
      </c>
      <c r="E132" s="85" t="s">
        <v>4494</v>
      </c>
      <c r="F132" s="86" t="s">
        <v>4143</v>
      </c>
      <c r="G132" s="86" t="s">
        <v>4043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4461</v>
      </c>
      <c r="B133" s="81" t="s">
        <v>4495</v>
      </c>
      <c r="C133" s="83" t="s">
        <v>4496</v>
      </c>
      <c r="D133" s="85" t="s">
        <v>4497</v>
      </c>
      <c r="E133" s="85" t="s">
        <v>4498</v>
      </c>
      <c r="F133" s="86" t="s">
        <v>4143</v>
      </c>
      <c r="G133" s="86" t="s">
        <v>4043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4499</v>
      </c>
      <c r="B134" s="80">
        <v>15</v>
      </c>
      <c r="C134" s="82" t="s">
        <v>25</v>
      </c>
      <c r="D134" s="84" t="s">
        <v>4500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4499</v>
      </c>
      <c r="B135" s="81" t="s">
        <v>4501</v>
      </c>
      <c r="C135" s="83" t="s">
        <v>4502</v>
      </c>
      <c r="D135" s="85" t="s">
        <v>4503</v>
      </c>
      <c r="E135" s="85" t="s">
        <v>4504</v>
      </c>
      <c r="F135" s="86" t="s">
        <v>4143</v>
      </c>
      <c r="G135" s="86" t="s">
        <v>4001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4499</v>
      </c>
      <c r="B136" s="81" t="s">
        <v>4505</v>
      </c>
      <c r="C136" s="83" t="s">
        <v>4506</v>
      </c>
      <c r="D136" s="85" t="s">
        <v>4507</v>
      </c>
      <c r="E136" s="85" t="s">
        <v>4508</v>
      </c>
      <c r="F136" s="86" t="s">
        <v>4118</v>
      </c>
      <c r="G136" s="86" t="s">
        <v>4059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4499</v>
      </c>
      <c r="B137" s="81" t="s">
        <v>4509</v>
      </c>
      <c r="C137" s="83" t="s">
        <v>4510</v>
      </c>
      <c r="D137" s="85" t="s">
        <v>4511</v>
      </c>
      <c r="E137" s="85" t="s">
        <v>4512</v>
      </c>
      <c r="F137" s="86" t="s">
        <v>4143</v>
      </c>
      <c r="G137" s="86" t="s">
        <v>4059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4499</v>
      </c>
      <c r="B138" s="81" t="s">
        <v>4513</v>
      </c>
      <c r="C138" s="83" t="s">
        <v>4514</v>
      </c>
      <c r="D138" s="85" t="s">
        <v>4515</v>
      </c>
      <c r="E138" s="85" t="s">
        <v>4516</v>
      </c>
      <c r="F138" s="86" t="s">
        <v>4118</v>
      </c>
      <c r="G138" s="86" t="s">
        <v>4059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4499</v>
      </c>
      <c r="B139" s="81" t="s">
        <v>4517</v>
      </c>
      <c r="C139" s="83" t="s">
        <v>4518</v>
      </c>
      <c r="D139" s="85" t="s">
        <v>4519</v>
      </c>
      <c r="E139" s="85" t="s">
        <v>4520</v>
      </c>
      <c r="F139" s="86" t="s">
        <v>4143</v>
      </c>
      <c r="G139" s="86" t="s">
        <v>4059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4499</v>
      </c>
      <c r="B140" s="81" t="s">
        <v>4521</v>
      </c>
      <c r="C140" s="83" t="s">
        <v>4522</v>
      </c>
      <c r="D140" s="85" t="s">
        <v>4523</v>
      </c>
      <c r="E140" s="85" t="s">
        <v>4524</v>
      </c>
      <c r="F140" s="86" t="s">
        <v>4058</v>
      </c>
      <c r="G140" s="86" t="s">
        <v>4059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4499</v>
      </c>
      <c r="B141" s="81" t="s">
        <v>4525</v>
      </c>
      <c r="C141" s="83" t="s">
        <v>4526</v>
      </c>
      <c r="D141" s="85" t="s">
        <v>4527</v>
      </c>
      <c r="E141" s="85" t="s">
        <v>4528</v>
      </c>
      <c r="F141" s="86" t="s">
        <v>4058</v>
      </c>
      <c r="G141" s="86" t="s">
        <v>4043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4529</v>
      </c>
      <c r="B142" s="80">
        <v>16</v>
      </c>
      <c r="C142" s="82" t="s">
        <v>25</v>
      </c>
      <c r="D142" s="84" t="s">
        <v>4530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4529</v>
      </c>
      <c r="B143" s="81" t="s">
        <v>4531</v>
      </c>
      <c r="C143" s="83" t="s">
        <v>4532</v>
      </c>
      <c r="D143" s="85" t="s">
        <v>4533</v>
      </c>
      <c r="E143" s="85" t="s">
        <v>4534</v>
      </c>
      <c r="F143" s="86" t="s">
        <v>4118</v>
      </c>
      <c r="G143" s="86" t="s">
        <v>4059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4529</v>
      </c>
      <c r="B144" s="81" t="s">
        <v>4535</v>
      </c>
      <c r="C144" s="83" t="s">
        <v>4536</v>
      </c>
      <c r="D144" s="85" t="s">
        <v>4537</v>
      </c>
      <c r="E144" s="85" t="s">
        <v>4538</v>
      </c>
      <c r="F144" s="86" t="s">
        <v>4118</v>
      </c>
      <c r="G144" s="86" t="s">
        <v>4059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4529</v>
      </c>
      <c r="B145" s="81" t="s">
        <v>4539</v>
      </c>
      <c r="C145" s="83" t="s">
        <v>4540</v>
      </c>
      <c r="D145" s="85" t="s">
        <v>4541</v>
      </c>
      <c r="E145" s="85" t="s">
        <v>4542</v>
      </c>
      <c r="F145" s="86" t="s">
        <v>4026</v>
      </c>
      <c r="G145" s="86" t="s">
        <v>4011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4529</v>
      </c>
      <c r="B146" s="81" t="s">
        <v>4543</v>
      </c>
      <c r="C146" s="83" t="s">
        <v>4544</v>
      </c>
      <c r="D146" s="85" t="s">
        <v>4545</v>
      </c>
      <c r="E146" s="85" t="s">
        <v>4546</v>
      </c>
      <c r="F146" s="86" t="s">
        <v>4026</v>
      </c>
      <c r="G146" s="86" t="s">
        <v>4001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4529</v>
      </c>
      <c r="B147" s="81" t="s">
        <v>4547</v>
      </c>
      <c r="C147" s="83" t="s">
        <v>4548</v>
      </c>
      <c r="D147" s="85" t="s">
        <v>4549</v>
      </c>
      <c r="E147" s="85" t="s">
        <v>4550</v>
      </c>
      <c r="F147" s="86" t="s">
        <v>4026</v>
      </c>
      <c r="G147" s="86" t="s">
        <v>4043</v>
      </c>
      <c r="H147" s="86">
        <v>2</v>
      </c>
      <c r="I147" s="88">
        <f>IF(COUNTIF(J147:AW147,"&lt;&gt;")=0,"",SUMPRODUCT(((Recommendations[ImplStatus]="Implemented")+(Recommendations[ImplStatus]="Compensated"))*ISNUMBER(MATCH(Recommendations[Id],J147:AW147,0)))/COUNTIF(J147:AW147,"&lt;&gt;"))</f>
        <v>0</v>
      </c>
      <c r="J147" s="90" t="s">
        <v>1440</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4529</v>
      </c>
      <c r="B148" s="81" t="s">
        <v>4551</v>
      </c>
      <c r="C148" s="83" t="s">
        <v>4552</v>
      </c>
      <c r="D148" s="85" t="s">
        <v>4553</v>
      </c>
      <c r="E148" s="85" t="s">
        <v>4554</v>
      </c>
      <c r="F148" s="86" t="s">
        <v>4118</v>
      </c>
      <c r="G148" s="86" t="s">
        <v>4059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4529</v>
      </c>
      <c r="B149" s="81" t="s">
        <v>4555</v>
      </c>
      <c r="C149" s="83" t="s">
        <v>4556</v>
      </c>
      <c r="D149" s="85" t="s">
        <v>4557</v>
      </c>
      <c r="E149" s="85" t="s">
        <v>4558</v>
      </c>
      <c r="F149" s="86" t="s">
        <v>4026</v>
      </c>
      <c r="G149" s="86" t="s">
        <v>4043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4529</v>
      </c>
      <c r="B150" s="81" t="s">
        <v>4559</v>
      </c>
      <c r="C150" s="83" t="s">
        <v>4560</v>
      </c>
      <c r="D150" s="85" t="s">
        <v>4561</v>
      </c>
      <c r="E150" s="85" t="s">
        <v>4562</v>
      </c>
      <c r="F150" s="86" t="s">
        <v>4265</v>
      </c>
      <c r="G150" s="86" t="s">
        <v>4043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4529</v>
      </c>
      <c r="B151" s="81" t="s">
        <v>4563</v>
      </c>
      <c r="C151" s="83" t="s">
        <v>4564</v>
      </c>
      <c r="D151" s="85" t="s">
        <v>4565</v>
      </c>
      <c r="E151" s="85" t="s">
        <v>4566</v>
      </c>
      <c r="F151" s="86" t="s">
        <v>4143</v>
      </c>
      <c r="G151" s="86" t="s">
        <v>4043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4529</v>
      </c>
      <c r="B152" s="81" t="s">
        <v>4567</v>
      </c>
      <c r="C152" s="83" t="s">
        <v>4568</v>
      </c>
      <c r="D152" s="85" t="s">
        <v>4569</v>
      </c>
      <c r="E152" s="85" t="s">
        <v>4570</v>
      </c>
      <c r="F152" s="86" t="s">
        <v>4026</v>
      </c>
      <c r="G152" s="86" t="s">
        <v>4043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4529</v>
      </c>
      <c r="B153" s="81" t="s">
        <v>4571</v>
      </c>
      <c r="C153" s="83" t="s">
        <v>4572</v>
      </c>
      <c r="D153" s="85" t="s">
        <v>4573</v>
      </c>
      <c r="E153" s="85" t="s">
        <v>4574</v>
      </c>
      <c r="F153" s="86" t="s">
        <v>4026</v>
      </c>
      <c r="G153" s="86" t="s">
        <v>4043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4529</v>
      </c>
      <c r="B154" s="81" t="s">
        <v>4575</v>
      </c>
      <c r="C154" s="83" t="s">
        <v>4576</v>
      </c>
      <c r="D154" s="85" t="s">
        <v>4577</v>
      </c>
      <c r="E154" s="85" t="s">
        <v>4578</v>
      </c>
      <c r="F154" s="86" t="s">
        <v>4026</v>
      </c>
      <c r="G154" s="86" t="s">
        <v>4043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4529</v>
      </c>
      <c r="B155" s="81" t="s">
        <v>4579</v>
      </c>
      <c r="C155" s="83" t="s">
        <v>4580</v>
      </c>
      <c r="D155" s="85" t="s">
        <v>4581</v>
      </c>
      <c r="E155" s="85" t="s">
        <v>4582</v>
      </c>
      <c r="F155" s="86" t="s">
        <v>4026</v>
      </c>
      <c r="G155" s="86" t="s">
        <v>4011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4529</v>
      </c>
      <c r="B156" s="81" t="s">
        <v>4583</v>
      </c>
      <c r="C156" s="83" t="s">
        <v>4584</v>
      </c>
      <c r="D156" s="85" t="s">
        <v>4585</v>
      </c>
      <c r="E156" s="85" t="s">
        <v>4586</v>
      </c>
      <c r="F156" s="86" t="s">
        <v>4026</v>
      </c>
      <c r="G156" s="86" t="s">
        <v>4043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4587</v>
      </c>
      <c r="B157" s="80">
        <v>17</v>
      </c>
      <c r="C157" s="82" t="s">
        <v>25</v>
      </c>
      <c r="D157" s="84" t="s">
        <v>4588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4587</v>
      </c>
      <c r="B158" s="81" t="s">
        <v>4589</v>
      </c>
      <c r="C158" s="83" t="s">
        <v>4590</v>
      </c>
      <c r="D158" s="85" t="s">
        <v>4591</v>
      </c>
      <c r="E158" s="85" t="s">
        <v>4592</v>
      </c>
      <c r="F158" s="86" t="s">
        <v>4143</v>
      </c>
      <c r="G158" s="86" t="s">
        <v>4006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4587</v>
      </c>
      <c r="B159" s="81" t="s">
        <v>4593</v>
      </c>
      <c r="C159" s="83" t="s">
        <v>4594</v>
      </c>
      <c r="D159" s="85" t="s">
        <v>4595</v>
      </c>
      <c r="E159" s="85" t="s">
        <v>4596</v>
      </c>
      <c r="F159" s="86" t="s">
        <v>4118</v>
      </c>
      <c r="G159" s="86" t="s">
        <v>4059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4587</v>
      </c>
      <c r="B160" s="81" t="s">
        <v>4597</v>
      </c>
      <c r="C160" s="83" t="s">
        <v>4598</v>
      </c>
      <c r="D160" s="85" t="s">
        <v>4599</v>
      </c>
      <c r="E160" s="85" t="s">
        <v>4600</v>
      </c>
      <c r="F160" s="86" t="s">
        <v>4118</v>
      </c>
      <c r="G160" s="86" t="s">
        <v>4059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4587</v>
      </c>
      <c r="B161" s="81" t="s">
        <v>4601</v>
      </c>
      <c r="C161" s="83" t="s">
        <v>4602</v>
      </c>
      <c r="D161" s="85" t="s">
        <v>4603</v>
      </c>
      <c r="E161" s="85" t="s">
        <v>4604</v>
      </c>
      <c r="F161" s="86" t="s">
        <v>4118</v>
      </c>
      <c r="G161" s="86" t="s">
        <v>4059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4587</v>
      </c>
      <c r="B162" s="81" t="s">
        <v>4605</v>
      </c>
      <c r="C162" s="83" t="s">
        <v>4606</v>
      </c>
      <c r="D162" s="85" t="s">
        <v>4607</v>
      </c>
      <c r="E162" s="85" t="s">
        <v>4608</v>
      </c>
      <c r="F162" s="86" t="s">
        <v>4143</v>
      </c>
      <c r="G162" s="86" t="s">
        <v>4006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4587</v>
      </c>
      <c r="B163" s="81" t="s">
        <v>4609</v>
      </c>
      <c r="C163" s="83" t="s">
        <v>4610</v>
      </c>
      <c r="D163" s="85" t="s">
        <v>4611</v>
      </c>
      <c r="E163" s="85" t="s">
        <v>4612</v>
      </c>
      <c r="F163" s="86" t="s">
        <v>4143</v>
      </c>
      <c r="G163" s="86" t="s">
        <v>4006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4587</v>
      </c>
      <c r="B164" s="81" t="s">
        <v>4613</v>
      </c>
      <c r="C164" s="83" t="s">
        <v>4614</v>
      </c>
      <c r="D164" s="85" t="s">
        <v>4615</v>
      </c>
      <c r="E164" s="85" t="s">
        <v>4616</v>
      </c>
      <c r="F164" s="86" t="s">
        <v>4143</v>
      </c>
      <c r="G164" s="86" t="s">
        <v>4368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4587</v>
      </c>
      <c r="B165" s="81" t="s">
        <v>4617</v>
      </c>
      <c r="C165" s="83" t="s">
        <v>4618</v>
      </c>
      <c r="D165" s="85" t="s">
        <v>4619</v>
      </c>
      <c r="E165" s="85" t="s">
        <v>4620</v>
      </c>
      <c r="F165" s="86" t="s">
        <v>4143</v>
      </c>
      <c r="G165" s="86" t="s">
        <v>4368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4587</v>
      </c>
      <c r="B166" s="81" t="s">
        <v>4621</v>
      </c>
      <c r="C166" s="83" t="s">
        <v>4622</v>
      </c>
      <c r="D166" s="85" t="s">
        <v>4623</v>
      </c>
      <c r="E166" s="85" t="s">
        <v>4624</v>
      </c>
      <c r="F166" s="86" t="s">
        <v>4118</v>
      </c>
      <c r="G166" s="86" t="s">
        <v>4368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4625</v>
      </c>
      <c r="B167" s="80">
        <v>18</v>
      </c>
      <c r="C167" s="82" t="s">
        <v>25</v>
      </c>
      <c r="D167" s="84" t="s">
        <v>4626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4625</v>
      </c>
      <c r="B168" s="81" t="s">
        <v>4627</v>
      </c>
      <c r="C168" s="83" t="s">
        <v>4628</v>
      </c>
      <c r="D168" s="85" t="s">
        <v>4629</v>
      </c>
      <c r="E168" s="85" t="s">
        <v>4630</v>
      </c>
      <c r="F168" s="86" t="s">
        <v>4118</v>
      </c>
      <c r="G168" s="86" t="s">
        <v>4059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4625</v>
      </c>
      <c r="B169" s="81" t="s">
        <v>4631</v>
      </c>
      <c r="C169" s="83" t="s">
        <v>4632</v>
      </c>
      <c r="D169" s="85" t="s">
        <v>4633</v>
      </c>
      <c r="E169" s="85" t="s">
        <v>4634</v>
      </c>
      <c r="F169" s="86" t="s">
        <v>4265</v>
      </c>
      <c r="G169" s="86" t="s">
        <v>4011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4625</v>
      </c>
      <c r="B170" s="81" t="s">
        <v>4635</v>
      </c>
      <c r="C170" s="83" t="s">
        <v>4636</v>
      </c>
      <c r="D170" s="85" t="s">
        <v>4637</v>
      </c>
      <c r="E170" s="85" t="s">
        <v>4638</v>
      </c>
      <c r="F170" s="86" t="s">
        <v>4265</v>
      </c>
      <c r="G170" s="86" t="s">
        <v>4043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4625</v>
      </c>
      <c r="B171" s="81" t="s">
        <v>4639</v>
      </c>
      <c r="C171" s="83" t="s">
        <v>4640</v>
      </c>
      <c r="D171" s="85" t="s">
        <v>4641</v>
      </c>
      <c r="E171" s="85" t="s">
        <v>4642</v>
      </c>
      <c r="F171" s="86" t="s">
        <v>4265</v>
      </c>
      <c r="G171" s="86" t="s">
        <v>4043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4625</v>
      </c>
      <c r="B172" s="91" t="s">
        <v>4643</v>
      </c>
      <c r="C172" s="92" t="s">
        <v>4644</v>
      </c>
      <c r="D172" s="93" t="s">
        <v>4645</v>
      </c>
      <c r="E172" s="93" t="s">
        <v>4646</v>
      </c>
      <c r="F172" s="94" t="s">
        <v>4265</v>
      </c>
      <c r="G172" s="94" t="s">
        <v>4011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3701</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IFERROR(INDEX('Recommendations'!$I$2:$I$561, MATCH(J2,'Recommendations'!$B$2:$B$561,0))="Implemented", FALSE))</xm:f>
            <x14:dxf>
              <font>
                <color rgb="FF000000"/>
              </font>
              <fill>
                <patternFill>
                  <bgColor rgb="FF3C7D22"/>
                </patternFill>
              </fill>
            </x14:dxf>
          </x14:cfRule>
          <x14:cfRule type="expression" priority="2" id="{00000000-000E-0000-0400-000002000000}">
            <xm:f>AND(J2&lt;&gt;"", IFERROR(INDEX('Recommendations'!$I$2:$I$561, MATCH(J2,'Recommendations'!$B$2:$B$561,0))="Compensated", FALSE))</xm:f>
            <x14:dxf>
              <font>
                <color rgb="FF000000"/>
              </font>
              <fill>
                <patternFill>
                  <bgColor rgb="FFC6E0B4"/>
                </patternFill>
              </fill>
            </x14:dxf>
          </x14:cfRule>
          <x14:cfRule type="expression" priority="3" id="{00000000-000E-0000-0400-000003000000}">
            <xm:f>AND(J2&lt;&gt;"", IFERROR(INDEX('Recommendations'!$I$2:$I$561, MATCH(J2,'Recommendations'!$B$2:$B$561,0))="Testing", FALSE))</xm:f>
            <x14:dxf>
              <font>
                <color rgb="FF000000"/>
              </font>
              <fill>
                <patternFill>
                  <bgColor rgb="FFFFC000"/>
                </patternFill>
              </fill>
            </x14:dxf>
          </x14:cfRule>
          <x14:cfRule type="expression" priority="4" id="{00000000-000E-0000-0400-000004000000}">
            <xm:f>AND(J2&lt;&gt;"", IFERROR(INDEX('Recommendations'!$I$2:$I$561, MATCH(J2,'Recommendations'!$B$2:$B$561,0))="Failed", FALSE))</xm:f>
            <x14:dxf>
              <font>
                <color rgb="FF000000"/>
              </font>
              <fill>
                <patternFill>
                  <bgColor rgb="FFD82891"/>
                </patternFill>
              </fill>
            </x14:dxf>
          </x14:cfRule>
          <x14:cfRule type="expression" priority="5" id="{00000000-000E-0000-0400-000005000000}">
            <xm:f>AND(J2&lt;&gt;"", IFERROR(INDEX('Recommendations'!$I$2:$I$561, MATCH(J2,'Recommendations'!$B$2:$B$561,0))="Risk Accepted", FALSE))</xm:f>
            <x14:dxf>
              <font>
                <color rgb="FF000000"/>
              </font>
              <fill>
                <patternFill>
                  <bgColor rgb="FFD9D9D9"/>
                </patternFill>
              </fill>
            </x14:dxf>
          </x14:cfRule>
          <x14:cfRule type="expression" priority="6" id="{00000000-000E-0000-0400-000006000000}">
            <xm:f>AND(J2&lt;&gt;"", IFERROR(INDEX('Recommendations'!$I$2:$I$561, MATCH(J2,'Recommendations'!$B$2:$B$561,0))="N/A",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4647</v>
      </c>
      <c r="C1" s="121" t="s">
        <v>11</v>
      </c>
      <c r="D1" s="121" t="s">
        <v>3860</v>
      </c>
      <c r="E1" s="121" t="s">
        <v>4648</v>
      </c>
      <c r="F1" s="121" t="s">
        <v>4649</v>
      </c>
      <c r="G1" s="121" t="s">
        <v>3954</v>
      </c>
      <c r="H1" s="121" t="s">
        <v>3955</v>
      </c>
      <c r="I1" s="121" t="s">
        <v>3956</v>
      </c>
      <c r="J1" s="121" t="s">
        <v>3957</v>
      </c>
      <c r="K1" s="121" t="s">
        <v>3958</v>
      </c>
      <c r="L1" s="121" t="s">
        <v>3959</v>
      </c>
      <c r="M1" s="121" t="s">
        <v>3960</v>
      </c>
      <c r="N1" s="121" t="s">
        <v>3961</v>
      </c>
      <c r="O1" s="121" t="s">
        <v>3962</v>
      </c>
      <c r="P1" s="121" t="s">
        <v>3963</v>
      </c>
      <c r="Q1" s="121" t="s">
        <v>3964</v>
      </c>
      <c r="R1" s="121" t="s">
        <v>3965</v>
      </c>
      <c r="S1" s="121" t="s">
        <v>3966</v>
      </c>
      <c r="T1" s="121" t="s">
        <v>3967</v>
      </c>
      <c r="U1" s="121" t="s">
        <v>3968</v>
      </c>
      <c r="V1" s="121" t="s">
        <v>3969</v>
      </c>
      <c r="W1" s="121" t="s">
        <v>3970</v>
      </c>
      <c r="X1" s="121" t="s">
        <v>3971</v>
      </c>
      <c r="Y1" s="121" t="s">
        <v>3972</v>
      </c>
      <c r="Z1" s="121" t="s">
        <v>3973</v>
      </c>
      <c r="AA1" s="121" t="s">
        <v>3974</v>
      </c>
      <c r="AB1" s="121" t="s">
        <v>3975</v>
      </c>
      <c r="AC1" s="121" t="s">
        <v>3976</v>
      </c>
      <c r="AD1" s="121" t="s">
        <v>3977</v>
      </c>
      <c r="AE1" s="121" t="s">
        <v>3978</v>
      </c>
      <c r="AF1" s="121" t="s">
        <v>3979</v>
      </c>
      <c r="AG1" s="121" t="s">
        <v>3980</v>
      </c>
      <c r="AH1" s="121" t="s">
        <v>3981</v>
      </c>
      <c r="AI1" s="121" t="s">
        <v>3982</v>
      </c>
      <c r="AJ1" s="121" t="s">
        <v>3983</v>
      </c>
      <c r="AK1" s="121" t="s">
        <v>3984</v>
      </c>
      <c r="AL1" s="121" t="s">
        <v>3985</v>
      </c>
      <c r="AM1" s="121" t="s">
        <v>3986</v>
      </c>
      <c r="AN1" s="121" t="s">
        <v>3987</v>
      </c>
      <c r="AO1" s="121" t="s">
        <v>3988</v>
      </c>
      <c r="AP1" s="121" t="s">
        <v>3989</v>
      </c>
      <c r="AQ1" s="121" t="s">
        <v>3990</v>
      </c>
      <c r="AR1" s="121" t="s">
        <v>3991</v>
      </c>
      <c r="AS1" s="121" t="s">
        <v>3992</v>
      </c>
      <c r="AT1" s="121" t="s">
        <v>3993</v>
      </c>
      <c r="AU1" s="122" t="s">
        <v>3994</v>
      </c>
    </row>
    <row r="2" spans="1:47" ht="60" customHeight="1" x14ac:dyDescent="0.35">
      <c r="A2" s="116" t="s">
        <v>4650</v>
      </c>
      <c r="B2" s="106" t="s">
        <v>4651</v>
      </c>
      <c r="C2" s="107" t="s">
        <v>4652</v>
      </c>
      <c r="D2" s="107" t="s">
        <v>4653</v>
      </c>
      <c r="E2" s="107" t="s">
        <v>4654</v>
      </c>
      <c r="F2" s="108" t="s">
        <v>4655</v>
      </c>
      <c r="G2" s="109">
        <f>IF(COUNTIF(H2:AU2,"&lt;&gt;")=0,"",SUMPRODUCT(((Recommendations[ImplStatus]="Implemented")+(Recommendations[ImplStatus]="Compensated"))*ISNUMBER(MATCH(Recommendations[Id],H2:AU2,0)))/COUNTIF(H2:AU2,"&lt;&gt;"))</f>
        <v>0</v>
      </c>
      <c r="H2" s="110" t="s">
        <v>69</v>
      </c>
      <c r="I2" s="110" t="s">
        <v>75</v>
      </c>
      <c r="J2" s="110" t="s">
        <v>81</v>
      </c>
      <c r="K2" s="110" t="s">
        <v>88</v>
      </c>
      <c r="L2" s="110" t="s">
        <v>2967</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4656</v>
      </c>
      <c r="B3" s="106" t="s">
        <v>4657</v>
      </c>
      <c r="C3" s="107" t="s">
        <v>4658</v>
      </c>
      <c r="D3" s="107" t="s">
        <v>4659</v>
      </c>
      <c r="E3" s="107" t="s">
        <v>4660</v>
      </c>
      <c r="F3" s="108" t="s">
        <v>4661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4662</v>
      </c>
      <c r="B4" s="106" t="s">
        <v>4663</v>
      </c>
      <c r="C4" s="107" t="s">
        <v>4664</v>
      </c>
      <c r="D4" s="107" t="s">
        <v>4665</v>
      </c>
      <c r="E4" s="107" t="s">
        <v>4666</v>
      </c>
      <c r="F4" s="108" t="s">
        <v>4667</v>
      </c>
      <c r="G4" s="109">
        <f>IF(COUNTIF(H4:AU4,"&lt;&gt;")=0,"",SUMPRODUCT(((Recommendations[ImplStatus]="Implemented")+(Recommendations[ImplStatus]="Compensated"))*ISNUMBER(MATCH(Recommendations[Id],H4:AU4,0)))/COUNTIF(H4:AU4,"&lt;&gt;"))</f>
        <v>0</v>
      </c>
      <c r="H4" s="110" t="s">
        <v>2834</v>
      </c>
      <c r="I4" s="110" t="s">
        <v>2928</v>
      </c>
      <c r="J4" s="110" t="s">
        <v>2942</v>
      </c>
      <c r="K4" s="110" t="s">
        <v>2948</v>
      </c>
      <c r="L4" s="110" t="s">
        <v>2954</v>
      </c>
      <c r="M4" s="110" t="s">
        <v>2960</v>
      </c>
      <c r="N4" s="110" t="s">
        <v>3011</v>
      </c>
      <c r="O4" s="110" t="s">
        <v>3025</v>
      </c>
      <c r="P4" s="110" t="s">
        <v>3033</v>
      </c>
      <c r="Q4" s="110" t="s">
        <v>3350</v>
      </c>
      <c r="R4" s="110" t="s">
        <v>3637</v>
      </c>
      <c r="S4" s="110" t="s">
        <v>3643</v>
      </c>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4668</v>
      </c>
      <c r="B5" s="106" t="s">
        <v>4669</v>
      </c>
      <c r="C5" s="107" t="s">
        <v>4670</v>
      </c>
      <c r="D5" s="107" t="s">
        <v>4671</v>
      </c>
      <c r="E5" s="107" t="s">
        <v>4672</v>
      </c>
      <c r="F5" s="108" t="s">
        <v>4673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4674</v>
      </c>
      <c r="B6" s="106" t="s">
        <v>4675</v>
      </c>
      <c r="C6" s="107" t="s">
        <v>4676</v>
      </c>
      <c r="D6" s="107" t="s">
        <v>4677</v>
      </c>
      <c r="E6" s="107" t="s">
        <v>25</v>
      </c>
      <c r="F6" s="108" t="s">
        <v>4678</v>
      </c>
      <c r="G6" s="109">
        <f>IF(COUNTIF(H6:AU6,"&lt;&gt;")=0,"",SUMPRODUCT(((Recommendations[ImplStatus]="Implemented")+(Recommendations[ImplStatus]="Compensated"))*ISNUMBER(MATCH(Recommendations[Id],H6:AU6,0)))/COUNTIF(H6:AU6,"&lt;&gt;"))</f>
        <v>0</v>
      </c>
      <c r="H6" s="110" t="s">
        <v>3062</v>
      </c>
      <c r="I6" s="110" t="s">
        <v>3069</v>
      </c>
      <c r="J6" s="110" t="s">
        <v>3075</v>
      </c>
      <c r="K6" s="110" t="s">
        <v>3082</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4679</v>
      </c>
      <c r="B7" s="106" t="s">
        <v>13</v>
      </c>
      <c r="C7" s="107" t="s">
        <v>4680</v>
      </c>
      <c r="D7" s="107" t="s">
        <v>4681</v>
      </c>
      <c r="E7" s="107" t="s">
        <v>25</v>
      </c>
      <c r="F7" s="108" t="s">
        <v>4682</v>
      </c>
      <c r="G7" s="109">
        <f>IF(COUNTIF(H7:AU7,"&lt;&gt;")=0,"",SUMPRODUCT(((Recommendations[ImplStatus]="Implemented")+(Recommendations[ImplStatus]="Compensated"))*ISNUMBER(MATCH(Recommendations[Id],H7:AU7,0)))/COUNTIF(H7:AU7,"&lt;&gt;"))</f>
        <v>0</v>
      </c>
      <c r="H7" s="110" t="s">
        <v>241</v>
      </c>
      <c r="I7" s="110" t="s">
        <v>310</v>
      </c>
      <c r="J7" s="110" t="s">
        <v>615</v>
      </c>
      <c r="K7" s="110" t="s">
        <v>622</v>
      </c>
      <c r="L7" s="110" t="s">
        <v>1111</v>
      </c>
      <c r="M7" s="110" t="s">
        <v>1130</v>
      </c>
      <c r="N7" s="110" t="s">
        <v>1142</v>
      </c>
      <c r="O7" s="110" t="s">
        <v>1153</v>
      </c>
      <c r="P7" s="110" t="s">
        <v>1163</v>
      </c>
      <c r="Q7" s="110" t="s">
        <v>1173</v>
      </c>
      <c r="R7" s="110" t="s">
        <v>1200</v>
      </c>
      <c r="S7" s="110" t="s">
        <v>1226</v>
      </c>
      <c r="T7" s="110" t="s">
        <v>1243</v>
      </c>
      <c r="U7" s="110" t="s">
        <v>1253</v>
      </c>
      <c r="V7" s="110" t="s">
        <v>1758</v>
      </c>
      <c r="W7" s="110" t="s">
        <v>2920</v>
      </c>
      <c r="X7" s="110" t="s">
        <v>3048</v>
      </c>
      <c r="Y7" s="110" t="s">
        <v>3456</v>
      </c>
      <c r="Z7" s="110" t="s">
        <v>3463</v>
      </c>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4683</v>
      </c>
      <c r="B8" s="106" t="s">
        <v>4684</v>
      </c>
      <c r="C8" s="107" t="s">
        <v>4685</v>
      </c>
      <c r="D8" s="107" t="s">
        <v>4686</v>
      </c>
      <c r="E8" s="107" t="s">
        <v>25</v>
      </c>
      <c r="F8" s="108" t="s">
        <v>4687</v>
      </c>
      <c r="G8" s="109">
        <f>IF(COUNTIF(H8:AU8,"&lt;&gt;")=0,"",SUMPRODUCT(((Recommendations[ImplStatus]="Implemented")+(Recommendations[ImplStatus]="Compensated"))*ISNUMBER(MATCH(Recommendations[Id],H8:AU8,0)))/COUNTIF(H8:AU8,"&lt;&gt;"))</f>
        <v>0</v>
      </c>
      <c r="H8" s="110" t="s">
        <v>2877</v>
      </c>
      <c r="I8" s="110" t="s">
        <v>2899</v>
      </c>
      <c r="J8" s="110" t="s">
        <v>2906</v>
      </c>
      <c r="K8" s="110" t="s">
        <v>2948</v>
      </c>
      <c r="L8" s="110" t="s">
        <v>2974</v>
      </c>
      <c r="M8" s="110" t="s">
        <v>2982</v>
      </c>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4688</v>
      </c>
      <c r="B9" s="106" t="s">
        <v>4689</v>
      </c>
      <c r="C9" s="107" t="s">
        <v>4690</v>
      </c>
      <c r="D9" s="107" t="s">
        <v>4691</v>
      </c>
      <c r="E9" s="107" t="s">
        <v>25</v>
      </c>
      <c r="F9" s="108" t="s">
        <v>4692</v>
      </c>
      <c r="G9" s="109">
        <f>IF(COUNTIF(H9:AU9,"&lt;&gt;")=0,"",SUMPRODUCT(((Recommendations[ImplStatus]="Implemented")+(Recommendations[ImplStatus]="Compensated"))*ISNUMBER(MATCH(Recommendations[Id],H9:AU9,0)))/COUNTIF(H9:AU9,"&lt;&gt;"))</f>
        <v>0</v>
      </c>
      <c r="H9" s="110" t="s">
        <v>1781</v>
      </c>
      <c r="I9" s="110" t="s">
        <v>1787</v>
      </c>
      <c r="J9" s="110" t="s">
        <v>1793</v>
      </c>
      <c r="K9" s="110" t="s">
        <v>1799</v>
      </c>
      <c r="L9" s="110" t="s">
        <v>1810</v>
      </c>
      <c r="M9" s="110" t="s">
        <v>1855</v>
      </c>
      <c r="N9" s="110" t="s">
        <v>2464</v>
      </c>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4693</v>
      </c>
      <c r="B10" s="106" t="s">
        <v>4694</v>
      </c>
      <c r="C10" s="107" t="s">
        <v>4695</v>
      </c>
      <c r="D10" s="107" t="s">
        <v>4696</v>
      </c>
      <c r="E10" s="107" t="s">
        <v>25</v>
      </c>
      <c r="F10" s="108" t="s">
        <v>4697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4698</v>
      </c>
      <c r="B11" s="106" t="s">
        <v>4699</v>
      </c>
      <c r="C11" s="107" t="s">
        <v>4700</v>
      </c>
      <c r="D11" s="107" t="s">
        <v>4701</v>
      </c>
      <c r="E11" s="107" t="s">
        <v>25</v>
      </c>
      <c r="F11" s="108" t="s">
        <v>4702</v>
      </c>
      <c r="G11" s="109">
        <f>IF(COUNTIF(H11:AU11,"&lt;&gt;")=0,"",SUMPRODUCT(((Recommendations[ImplStatus]="Implemented")+(Recommendations[ImplStatus]="Compensated"))*ISNUMBER(MATCH(Recommendations[Id],H11:AU11,0)))/COUNTIF(H11:AU11,"&lt;&gt;"))</f>
        <v>0</v>
      </c>
      <c r="H11" s="110" t="s">
        <v>1330</v>
      </c>
      <c r="I11" s="110" t="s">
        <v>1773</v>
      </c>
      <c r="J11" s="110" t="s">
        <v>1804</v>
      </c>
      <c r="K11" s="110" t="s">
        <v>2067</v>
      </c>
      <c r="L11" s="110" t="s">
        <v>2074</v>
      </c>
      <c r="M11" s="110" t="s">
        <v>2714</v>
      </c>
      <c r="N11" s="110" t="s">
        <v>3441</v>
      </c>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4703</v>
      </c>
      <c r="B12" s="106" t="s">
        <v>4704</v>
      </c>
      <c r="C12" s="107" t="s">
        <v>4705</v>
      </c>
      <c r="D12" s="107" t="s">
        <v>4706</v>
      </c>
      <c r="E12" s="107" t="s">
        <v>25</v>
      </c>
      <c r="F12" s="108" t="s">
        <v>4707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4708</v>
      </c>
      <c r="B13" s="106" t="s">
        <v>4709</v>
      </c>
      <c r="C13" s="107" t="s">
        <v>4710</v>
      </c>
      <c r="D13" s="107" t="s">
        <v>4711</v>
      </c>
      <c r="E13" s="107" t="s">
        <v>25</v>
      </c>
      <c r="F13" s="108" t="s">
        <v>4712</v>
      </c>
      <c r="G13" s="109">
        <f>IF(COUNTIF(H13:AU13,"&lt;&gt;")=0,"",SUMPRODUCT(((Recommendations[ImplStatus]="Implemented")+(Recommendations[ImplStatus]="Compensated"))*ISNUMBER(MATCH(Recommendations[Id],H13:AU13,0)))/COUNTIF(H13:AU13,"&lt;&gt;"))</f>
        <v>0</v>
      </c>
      <c r="H13" s="110" t="s">
        <v>3113</v>
      </c>
      <c r="I13" s="110" t="s">
        <v>3149</v>
      </c>
      <c r="J13" s="110" t="s">
        <v>3184</v>
      </c>
      <c r="K13" s="110" t="s">
        <v>3342</v>
      </c>
      <c r="L13" s="110" t="s">
        <v>3524</v>
      </c>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4713</v>
      </c>
      <c r="B14" s="106" t="s">
        <v>4714</v>
      </c>
      <c r="C14" s="107" t="s">
        <v>4715</v>
      </c>
      <c r="D14" s="107" t="s">
        <v>4716</v>
      </c>
      <c r="E14" s="107" t="s">
        <v>25</v>
      </c>
      <c r="F14" s="108" t="s">
        <v>4717</v>
      </c>
      <c r="G14" s="109">
        <f>IF(COUNTIF(H14:AU14,"&lt;&gt;")=0,"",SUMPRODUCT(((Recommendations[ImplStatus]="Implemented")+(Recommendations[ImplStatus]="Compensated"))*ISNUMBER(MATCH(Recommendations[Id],H14:AU14,0)))/COUNTIF(H14:AU14,"&lt;&gt;"))</f>
        <v>0</v>
      </c>
      <c r="H14" s="110" t="s">
        <v>705</v>
      </c>
      <c r="I14" s="110" t="s">
        <v>712</v>
      </c>
      <c r="J14" s="110" t="s">
        <v>719</v>
      </c>
      <c r="K14" s="110" t="s">
        <v>746</v>
      </c>
      <c r="L14" s="110" t="s">
        <v>767</v>
      </c>
      <c r="M14" s="110" t="s">
        <v>779</v>
      </c>
      <c r="N14" s="110" t="s">
        <v>786</v>
      </c>
      <c r="O14" s="110" t="s">
        <v>792</v>
      </c>
      <c r="P14" s="110" t="s">
        <v>798</v>
      </c>
      <c r="Q14" s="110" t="s">
        <v>804</v>
      </c>
      <c r="R14" s="110" t="s">
        <v>809</v>
      </c>
      <c r="S14" s="110" t="s">
        <v>828</v>
      </c>
      <c r="T14" s="110" t="s">
        <v>834</v>
      </c>
      <c r="U14" s="110" t="s">
        <v>852</v>
      </c>
      <c r="V14" s="110" t="s">
        <v>859</v>
      </c>
      <c r="W14" s="110" t="s">
        <v>866</v>
      </c>
      <c r="X14" s="110" t="s">
        <v>873</v>
      </c>
      <c r="Y14" s="110" t="s">
        <v>879</v>
      </c>
      <c r="Z14" s="110" t="s">
        <v>885</v>
      </c>
      <c r="AA14" s="110" t="s">
        <v>891</v>
      </c>
      <c r="AB14" s="110" t="s">
        <v>897</v>
      </c>
      <c r="AC14" s="110" t="s">
        <v>903</v>
      </c>
      <c r="AD14" s="110" t="s">
        <v>946</v>
      </c>
      <c r="AE14" s="110" t="s">
        <v>952</v>
      </c>
      <c r="AF14" s="110" t="s">
        <v>1296</v>
      </c>
      <c r="AG14" s="110" t="s">
        <v>1303</v>
      </c>
      <c r="AH14" s="110" t="s">
        <v>1413</v>
      </c>
      <c r="AI14" s="110" t="s">
        <v>1433</v>
      </c>
      <c r="AJ14" s="110" t="s">
        <v>1480</v>
      </c>
      <c r="AK14" s="110" t="s">
        <v>1522</v>
      </c>
      <c r="AL14" s="110" t="s">
        <v>1534</v>
      </c>
      <c r="AM14" s="110" t="s">
        <v>1541</v>
      </c>
      <c r="AN14" s="110" t="s">
        <v>1548</v>
      </c>
      <c r="AO14" s="110" t="s">
        <v>1556</v>
      </c>
      <c r="AP14" s="110" t="s">
        <v>1563</v>
      </c>
      <c r="AQ14" s="110" t="s">
        <v>1632</v>
      </c>
      <c r="AR14" s="110" t="s">
        <v>1639</v>
      </c>
      <c r="AS14" s="110" t="s">
        <v>2197</v>
      </c>
      <c r="AT14" s="110" t="s">
        <v>2203</v>
      </c>
      <c r="AU14" s="118" t="s">
        <v>2342</v>
      </c>
    </row>
    <row r="15" spans="1:47" ht="60" customHeight="1" x14ac:dyDescent="0.35">
      <c r="A15" s="116" t="s">
        <v>4718</v>
      </c>
      <c r="B15" s="106" t="s">
        <v>4719</v>
      </c>
      <c r="C15" s="107" t="s">
        <v>4720</v>
      </c>
      <c r="D15" s="107" t="s">
        <v>4721</v>
      </c>
      <c r="E15" s="107" t="s">
        <v>25</v>
      </c>
      <c r="F15" s="108" t="s">
        <v>4722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4723</v>
      </c>
      <c r="B16" s="106" t="s">
        <v>4724</v>
      </c>
      <c r="C16" s="107" t="s">
        <v>4725</v>
      </c>
      <c r="D16" s="107" t="s">
        <v>4726</v>
      </c>
      <c r="E16" s="107" t="s">
        <v>25</v>
      </c>
      <c r="F16" s="108" t="s">
        <v>4727</v>
      </c>
      <c r="G16" s="109">
        <f>IF(COUNTIF(H16:AU16,"&lt;&gt;")=0,"",SUMPRODUCT(((Recommendations[ImplStatus]="Implemented")+(Recommendations[ImplStatus]="Compensated"))*ISNUMBER(MATCH(Recommendations[Id],H16:AU16,0)))/COUNTIF(H16:AU16,"&lt;&gt;"))</f>
        <v>0</v>
      </c>
      <c r="H16" s="110" t="s">
        <v>330</v>
      </c>
      <c r="I16" s="110" t="s">
        <v>364</v>
      </c>
      <c r="J16" s="110" t="s">
        <v>428</v>
      </c>
      <c r="K16" s="110" t="s">
        <v>435</v>
      </c>
      <c r="L16" s="110" t="s">
        <v>450</v>
      </c>
      <c r="M16" s="110" t="s">
        <v>569</v>
      </c>
      <c r="N16" s="110" t="s">
        <v>602</v>
      </c>
      <c r="O16" s="110" t="s">
        <v>609</v>
      </c>
      <c r="P16" s="110" t="s">
        <v>1526</v>
      </c>
      <c r="Q16" s="110" t="s">
        <v>1578</v>
      </c>
      <c r="R16" s="110" t="s">
        <v>1713</v>
      </c>
      <c r="S16" s="110" t="s">
        <v>2379</v>
      </c>
      <c r="T16" s="110" t="s">
        <v>2436</v>
      </c>
      <c r="U16" s="110" t="s">
        <v>2470</v>
      </c>
      <c r="V16" s="110" t="s">
        <v>2521</v>
      </c>
      <c r="W16" s="110" t="s">
        <v>2534</v>
      </c>
      <c r="X16" s="110" t="s">
        <v>2582</v>
      </c>
      <c r="Y16" s="110" t="s">
        <v>2606</v>
      </c>
      <c r="Z16" s="110" t="s">
        <v>3205</v>
      </c>
      <c r="AA16" s="110" t="s">
        <v>3219</v>
      </c>
      <c r="AB16" s="110" t="s">
        <v>3477</v>
      </c>
      <c r="AC16" s="110" t="s">
        <v>3503</v>
      </c>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4728</v>
      </c>
      <c r="B17" s="106" t="s">
        <v>4729</v>
      </c>
      <c r="C17" s="107" t="s">
        <v>4730</v>
      </c>
      <c r="D17" s="107" t="s">
        <v>4731</v>
      </c>
      <c r="E17" s="107" t="s">
        <v>25</v>
      </c>
      <c r="F17" s="108" t="s">
        <v>4732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4733</v>
      </c>
      <c r="B18" s="106" t="s">
        <v>4734</v>
      </c>
      <c r="C18" s="107" t="s">
        <v>4735</v>
      </c>
      <c r="D18" s="107" t="s">
        <v>4736</v>
      </c>
      <c r="E18" s="107" t="s">
        <v>25</v>
      </c>
      <c r="F18" s="108" t="s">
        <v>4737</v>
      </c>
      <c r="G18" s="109">
        <f>IF(COUNTIF(H18:AU18,"&lt;&gt;")=0,"",SUMPRODUCT(((Recommendations[ImplStatus]="Implemented")+(Recommendations[ImplStatus]="Compensated"))*ISNUMBER(MATCH(Recommendations[Id],H18:AU18,0)))/COUNTIF(H18:AU18,"&lt;&gt;"))</f>
        <v>0</v>
      </c>
      <c r="H18" s="110" t="s">
        <v>2334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4738</v>
      </c>
      <c r="B19" s="106" t="s">
        <v>4739</v>
      </c>
      <c r="C19" s="107" t="s">
        <v>4740</v>
      </c>
      <c r="D19" s="107" t="s">
        <v>4741</v>
      </c>
      <c r="E19" s="107" t="s">
        <v>25</v>
      </c>
      <c r="F19" s="108" t="s">
        <v>4742</v>
      </c>
      <c r="G19" s="109">
        <f>IF(COUNTIF(H19:AU19,"&lt;&gt;")=0,"",SUMPRODUCT(((Recommendations[ImplStatus]="Implemented")+(Recommendations[ImplStatus]="Compensated"))*ISNUMBER(MATCH(Recommendations[Id],H19:AU19,0)))/COUNTIF(H19:AU19,"&lt;&gt;"))</f>
        <v>0</v>
      </c>
      <c r="H19" s="110" t="s">
        <v>1316</v>
      </c>
      <c r="I19" s="110" t="s">
        <v>1817</v>
      </c>
      <c r="J19" s="110" t="s">
        <v>2828</v>
      </c>
      <c r="K19" s="110" t="s">
        <v>2840</v>
      </c>
      <c r="L19" s="110" t="s">
        <v>2846</v>
      </c>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4743</v>
      </c>
      <c r="B20" s="106" t="s">
        <v>4744</v>
      </c>
      <c r="C20" s="107" t="s">
        <v>4745</v>
      </c>
      <c r="D20" s="107" t="s">
        <v>4746</v>
      </c>
      <c r="E20" s="107" t="s">
        <v>25</v>
      </c>
      <c r="F20" s="108" t="s">
        <v>4747</v>
      </c>
      <c r="G20" s="109">
        <f>IF(COUNTIF(H20:AU20,"&lt;&gt;")=0,"",SUMPRODUCT(((Recommendations[ImplStatus]="Implemented")+(Recommendations[ImplStatus]="Compensated"))*ISNUMBER(MATCH(Recommendations[Id],H20:AU20,0)))/COUNTIF(H20:AU20,"&lt;&gt;"))</f>
        <v>0</v>
      </c>
      <c r="H20" s="110" t="s">
        <v>984</v>
      </c>
      <c r="I20" s="110" t="s">
        <v>990</v>
      </c>
      <c r="J20" s="110" t="s">
        <v>1032</v>
      </c>
      <c r="K20" s="110" t="s">
        <v>1037</v>
      </c>
      <c r="L20" s="110" t="s">
        <v>1064</v>
      </c>
      <c r="M20" s="110" t="s">
        <v>1069</v>
      </c>
      <c r="N20" s="110" t="s">
        <v>1343</v>
      </c>
      <c r="O20" s="110" t="s">
        <v>1350</v>
      </c>
      <c r="P20" s="110" t="s">
        <v>1363</v>
      </c>
      <c r="Q20" s="110" t="s">
        <v>1377</v>
      </c>
      <c r="R20" s="110" t="s">
        <v>1382</v>
      </c>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4748</v>
      </c>
      <c r="B21" s="106" t="s">
        <v>4749</v>
      </c>
      <c r="C21" s="107" t="s">
        <v>4750</v>
      </c>
      <c r="D21" s="107" t="s">
        <v>4751</v>
      </c>
      <c r="E21" s="107" t="s">
        <v>4752</v>
      </c>
      <c r="F21" s="108" t="s">
        <v>4753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4754</v>
      </c>
      <c r="B22" s="106" t="s">
        <v>4755</v>
      </c>
      <c r="C22" s="107" t="s">
        <v>4756</v>
      </c>
      <c r="D22" s="107" t="s">
        <v>4757</v>
      </c>
      <c r="E22" s="107" t="s">
        <v>4758</v>
      </c>
      <c r="F22" s="108" t="s">
        <v>4759</v>
      </c>
      <c r="G22" s="109">
        <f>IF(COUNTIF(H22:AU22,"&lt;&gt;")=0,"",SUMPRODUCT(((Recommendations[ImplStatus]="Implemented")+(Recommendations[ImplStatus]="Compensated"))*ISNUMBER(MATCH(Recommendations[Id],H22:AU22,0)))/COUNTIF(H22:AU22,"&lt;&gt;"))</f>
        <v>0</v>
      </c>
      <c r="H22" s="110" t="s">
        <v>1825</v>
      </c>
      <c r="I22" s="110" t="s">
        <v>1832</v>
      </c>
      <c r="J22" s="110" t="s">
        <v>1839</v>
      </c>
      <c r="K22" s="110" t="s">
        <v>2004</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4760</v>
      </c>
      <c r="B23" s="106" t="s">
        <v>4761</v>
      </c>
      <c r="C23" s="107" t="s">
        <v>4762</v>
      </c>
      <c r="D23" s="107" t="s">
        <v>4763</v>
      </c>
      <c r="E23" s="107" t="s">
        <v>4764</v>
      </c>
      <c r="F23" s="108" t="s">
        <v>4765</v>
      </c>
      <c r="G23" s="109">
        <f>IF(COUNTIF(H23:AU23,"&lt;&gt;")=0,"",SUMPRODUCT(((Recommendations[ImplStatus]="Implemented")+(Recommendations[ImplStatus]="Compensated"))*ISNUMBER(MATCH(Recommendations[Id],H23:AU23,0)))/COUNTIF(H23:AU23,"&lt;&gt;"))</f>
        <v>0</v>
      </c>
      <c r="H23" s="110" t="s">
        <v>322</v>
      </c>
      <c r="I23" s="110" t="s">
        <v>1682</v>
      </c>
      <c r="J23" s="110" t="s">
        <v>1689</v>
      </c>
      <c r="K23" s="110" t="s">
        <v>1847</v>
      </c>
      <c r="L23" s="110" t="s">
        <v>1898</v>
      </c>
      <c r="M23" s="110" t="s">
        <v>2305</v>
      </c>
      <c r="N23" s="110" t="s">
        <v>2311</v>
      </c>
      <c r="O23" s="110" t="s">
        <v>2730</v>
      </c>
      <c r="P23" s="110" t="s">
        <v>2737</v>
      </c>
      <c r="Q23" s="110" t="s">
        <v>2744</v>
      </c>
      <c r="R23" s="110" t="s">
        <v>2751</v>
      </c>
      <c r="S23" s="110" t="s">
        <v>2758</v>
      </c>
      <c r="T23" s="110" t="s">
        <v>2765</v>
      </c>
      <c r="U23" s="110" t="s">
        <v>2772</v>
      </c>
      <c r="V23" s="110" t="s">
        <v>3106</v>
      </c>
      <c r="W23" s="110" t="s">
        <v>3326</v>
      </c>
      <c r="X23" s="110" t="s">
        <v>3422</v>
      </c>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4766</v>
      </c>
      <c r="B24" s="106" t="s">
        <v>4767</v>
      </c>
      <c r="C24" s="107" t="s">
        <v>4768</v>
      </c>
      <c r="D24" s="107" t="s">
        <v>4769</v>
      </c>
      <c r="E24" s="107" t="s">
        <v>25</v>
      </c>
      <c r="F24" s="108" t="s">
        <v>4770</v>
      </c>
      <c r="G24" s="109">
        <f>IF(COUNTIF(H24:AU24,"&lt;&gt;")=0,"",SUMPRODUCT(((Recommendations[ImplStatus]="Implemented")+(Recommendations[ImplStatus]="Compensated"))*ISNUMBER(MATCH(Recommendations[Id],H24:AU24,0)))/COUNTIF(H24:AU24,"&lt;&gt;"))</f>
        <v>0</v>
      </c>
      <c r="H24" s="110" t="s">
        <v>2364</v>
      </c>
      <c r="I24" s="110" t="s">
        <v>3400</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4771</v>
      </c>
      <c r="B25" s="106" t="s">
        <v>4772</v>
      </c>
      <c r="C25" s="107" t="s">
        <v>4773</v>
      </c>
      <c r="D25" s="107" t="s">
        <v>25</v>
      </c>
      <c r="E25" s="107" t="s">
        <v>25</v>
      </c>
      <c r="F25" s="108" t="s">
        <v>4774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4775</v>
      </c>
      <c r="B26" s="106" t="s">
        <v>4776</v>
      </c>
      <c r="C26" s="107" t="s">
        <v>4777</v>
      </c>
      <c r="D26" s="107" t="s">
        <v>4778</v>
      </c>
      <c r="E26" s="107" t="s">
        <v>25</v>
      </c>
      <c r="F26" s="108" t="s">
        <v>4779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4780</v>
      </c>
      <c r="B27" s="106" t="s">
        <v>4781</v>
      </c>
      <c r="C27" s="107" t="s">
        <v>4782</v>
      </c>
      <c r="D27" s="107" t="s">
        <v>4783</v>
      </c>
      <c r="E27" s="107" t="s">
        <v>4784</v>
      </c>
      <c r="F27" s="108" t="s">
        <v>4785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4786</v>
      </c>
      <c r="B28" s="106" t="s">
        <v>4787</v>
      </c>
      <c r="C28" s="107" t="s">
        <v>4788</v>
      </c>
      <c r="D28" s="107" t="s">
        <v>25</v>
      </c>
      <c r="E28" s="107" t="s">
        <v>25</v>
      </c>
      <c r="F28" s="108" t="s">
        <v>4789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4790</v>
      </c>
      <c r="B29" s="106" t="s">
        <v>4791</v>
      </c>
      <c r="C29" s="107" t="s">
        <v>4792</v>
      </c>
      <c r="D29" s="107" t="s">
        <v>4793</v>
      </c>
      <c r="E29" s="107" t="s">
        <v>4794</v>
      </c>
      <c r="F29" s="108" t="s">
        <v>4795</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62</v>
      </c>
      <c r="N29" s="110" t="s">
        <v>293</v>
      </c>
      <c r="O29" s="110" t="s">
        <v>358</v>
      </c>
      <c r="P29" s="110" t="s">
        <v>489</v>
      </c>
      <c r="Q29" s="110" t="s">
        <v>581</v>
      </c>
      <c r="R29" s="110" t="s">
        <v>1356</v>
      </c>
      <c r="S29" s="110" t="s">
        <v>2033</v>
      </c>
      <c r="T29" s="110" t="s">
        <v>2039</v>
      </c>
      <c r="U29" s="110" t="s">
        <v>2046</v>
      </c>
      <c r="V29" s="110" t="s">
        <v>2059</v>
      </c>
      <c r="W29" s="110" t="s">
        <v>2124</v>
      </c>
      <c r="X29" s="110" t="s">
        <v>2225</v>
      </c>
      <c r="Y29" s="110" t="s">
        <v>2671</v>
      </c>
      <c r="Z29" s="110" t="s">
        <v>3119</v>
      </c>
      <c r="AA29" s="110" t="s">
        <v>3508</v>
      </c>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4796</v>
      </c>
      <c r="B30" s="106" t="s">
        <v>4797</v>
      </c>
      <c r="C30" s="107" t="s">
        <v>4798</v>
      </c>
      <c r="D30" s="107" t="s">
        <v>4799</v>
      </c>
      <c r="E30" s="107" t="s">
        <v>25</v>
      </c>
      <c r="F30" s="108" t="s">
        <v>4800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4801</v>
      </c>
      <c r="B31" s="106" t="s">
        <v>4802</v>
      </c>
      <c r="C31" s="107" t="s">
        <v>4803</v>
      </c>
      <c r="D31" s="107" t="s">
        <v>4804</v>
      </c>
      <c r="E31" s="107" t="s">
        <v>4805</v>
      </c>
      <c r="F31" s="108" t="s">
        <v>4806</v>
      </c>
      <c r="G31" s="109">
        <f>IF(COUNTIF(H31:AU31,"&lt;&gt;")=0,"",SUMPRODUCT(((Recommendations[ImplStatus]="Implemented")+(Recommendations[ImplStatus]="Compensated"))*ISNUMBER(MATCH(Recommendations[Id],H31:AU31,0)))/COUNTIF(H31:AU31,"&lt;&gt;"))</f>
        <v>4.3478260869565216E-2</v>
      </c>
      <c r="H31" s="110" t="s">
        <v>94</v>
      </c>
      <c r="I31" s="110" t="s">
        <v>106</v>
      </c>
      <c r="J31" s="110" t="s">
        <v>128</v>
      </c>
      <c r="K31" s="110" t="s">
        <v>145</v>
      </c>
      <c r="L31" s="110" t="s">
        <v>154</v>
      </c>
      <c r="M31" s="110" t="s">
        <v>163</v>
      </c>
      <c r="N31" s="110" t="s">
        <v>168</v>
      </c>
      <c r="O31" s="110" t="s">
        <v>194</v>
      </c>
      <c r="P31" s="110" t="s">
        <v>198</v>
      </c>
      <c r="Q31" s="110" t="s">
        <v>209</v>
      </c>
      <c r="R31" s="110" t="s">
        <v>219</v>
      </c>
      <c r="S31" s="110" t="s">
        <v>245</v>
      </c>
      <c r="T31" s="110" t="s">
        <v>249</v>
      </c>
      <c r="U31" s="110" t="s">
        <v>266</v>
      </c>
      <c r="V31" s="110" t="s">
        <v>283</v>
      </c>
      <c r="W31" s="110" t="s">
        <v>288</v>
      </c>
      <c r="X31" s="110" t="s">
        <v>299</v>
      </c>
      <c r="Y31" s="110" t="s">
        <v>529</v>
      </c>
      <c r="Z31" s="110" t="s">
        <v>1290</v>
      </c>
      <c r="AA31" s="110" t="s">
        <v>1701</v>
      </c>
      <c r="AB31" s="110" t="s">
        <v>1707</v>
      </c>
      <c r="AC31" s="110" t="s">
        <v>2012</v>
      </c>
      <c r="AD31" s="110" t="s">
        <v>3428</v>
      </c>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4807</v>
      </c>
      <c r="B32" s="106" t="s">
        <v>4808</v>
      </c>
      <c r="C32" s="107" t="s">
        <v>4809</v>
      </c>
      <c r="D32" s="107" t="s">
        <v>4810</v>
      </c>
      <c r="E32" s="107" t="s">
        <v>4811</v>
      </c>
      <c r="F32" s="108" t="s">
        <v>4812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4813</v>
      </c>
      <c r="B33" s="106" t="s">
        <v>4814</v>
      </c>
      <c r="C33" s="107" t="s">
        <v>4815</v>
      </c>
      <c r="D33" s="107" t="s">
        <v>4816</v>
      </c>
      <c r="E33" s="107" t="s">
        <v>25</v>
      </c>
      <c r="F33" s="108" t="s">
        <v>4817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4818</v>
      </c>
      <c r="B34" s="106" t="s">
        <v>4819</v>
      </c>
      <c r="C34" s="107" t="s">
        <v>4820</v>
      </c>
      <c r="D34" s="107" t="s">
        <v>4821</v>
      </c>
      <c r="E34" s="107" t="s">
        <v>25</v>
      </c>
      <c r="F34" s="108" t="s">
        <v>4822</v>
      </c>
      <c r="G34" s="109">
        <f>IF(COUNTIF(H34:AU34,"&lt;&gt;")=0,"",SUMPRODUCT(((Recommendations[ImplStatus]="Implemented")+(Recommendations[ImplStatus]="Compensated"))*ISNUMBER(MATCH(Recommendations[Id],H34:AU34,0)))/COUNTIF(H34:AU34,"&lt;&gt;"))</f>
        <v>0</v>
      </c>
      <c r="H34" s="110" t="s">
        <v>644</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4823</v>
      </c>
      <c r="B35" s="106" t="s">
        <v>4824</v>
      </c>
      <c r="C35" s="107" t="s">
        <v>4825</v>
      </c>
      <c r="D35" s="107" t="s">
        <v>4826</v>
      </c>
      <c r="E35" s="107" t="s">
        <v>4827</v>
      </c>
      <c r="F35" s="108" t="s">
        <v>4828</v>
      </c>
      <c r="G35" s="109">
        <f>IF(COUNTIF(H35:AU35,"&lt;&gt;")=0,"",SUMPRODUCT(((Recommendations[ImplStatus]="Implemented")+(Recommendations[ImplStatus]="Compensated"))*ISNUMBER(MATCH(Recommendations[Id],H35:AU35,0)))/COUNTIF(H35:AU35,"&lt;&gt;"))</f>
        <v>0</v>
      </c>
      <c r="H35" s="110" t="s">
        <v>1389</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4829</v>
      </c>
      <c r="B36" s="106" t="s">
        <v>4830</v>
      </c>
      <c r="C36" s="107" t="s">
        <v>4831</v>
      </c>
      <c r="D36" s="107" t="s">
        <v>4832</v>
      </c>
      <c r="E36" s="107" t="s">
        <v>4833</v>
      </c>
      <c r="F36" s="108" t="s">
        <v>4834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4835</v>
      </c>
      <c r="B37" s="106" t="s">
        <v>4836</v>
      </c>
      <c r="C37" s="107" t="s">
        <v>4837</v>
      </c>
      <c r="D37" s="107" t="s">
        <v>4838</v>
      </c>
      <c r="E37" s="107" t="s">
        <v>25</v>
      </c>
      <c r="F37" s="108" t="s">
        <v>4839</v>
      </c>
      <c r="G37" s="109">
        <f>IF(COUNTIF(H37:AU37,"&lt;&gt;")=0,"",SUMPRODUCT(((Recommendations[ImplStatus]="Implemented")+(Recommendations[ImplStatus]="Compensated"))*ISNUMBER(MATCH(Recommendations[Id],H37:AU37,0)))/COUNTIF(H37:AU37,"&lt;&gt;"))</f>
        <v>0</v>
      </c>
      <c r="H37" s="110" t="s">
        <v>2912</v>
      </c>
      <c r="I37" s="110" t="s">
        <v>3357</v>
      </c>
      <c r="J37" s="110" t="s">
        <v>3371</v>
      </c>
      <c r="K37" s="110" t="s">
        <v>3378</v>
      </c>
      <c r="L37" s="110" t="s">
        <v>3384</v>
      </c>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4840</v>
      </c>
      <c r="B38" s="106" t="s">
        <v>4841</v>
      </c>
      <c r="C38" s="107" t="s">
        <v>4842</v>
      </c>
      <c r="D38" s="107" t="s">
        <v>4843</v>
      </c>
      <c r="E38" s="107" t="s">
        <v>4844</v>
      </c>
      <c r="F38" s="108" t="s">
        <v>4845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4846</v>
      </c>
      <c r="B39" s="106" t="s">
        <v>4847</v>
      </c>
      <c r="C39" s="107" t="s">
        <v>4848</v>
      </c>
      <c r="D39" s="107" t="s">
        <v>4849</v>
      </c>
      <c r="E39" s="107" t="s">
        <v>25</v>
      </c>
      <c r="F39" s="108" t="s">
        <v>4850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4851</v>
      </c>
      <c r="B40" s="106" t="s">
        <v>4852</v>
      </c>
      <c r="C40" s="107" t="s">
        <v>4853</v>
      </c>
      <c r="D40" s="107" t="s">
        <v>4854</v>
      </c>
      <c r="E40" s="107" t="s">
        <v>4855</v>
      </c>
      <c r="F40" s="108" t="s">
        <v>4856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4857</v>
      </c>
      <c r="B41" s="106" t="s">
        <v>4858</v>
      </c>
      <c r="C41" s="107" t="s">
        <v>4859</v>
      </c>
      <c r="D41" s="107" t="s">
        <v>4860</v>
      </c>
      <c r="E41" s="107" t="s">
        <v>4861</v>
      </c>
      <c r="F41" s="108" t="s">
        <v>4862</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4863</v>
      </c>
      <c r="B42" s="106" t="s">
        <v>650</v>
      </c>
      <c r="C42" s="107" t="s">
        <v>4864</v>
      </c>
      <c r="D42" s="107" t="s">
        <v>4865</v>
      </c>
      <c r="E42" s="107" t="s">
        <v>4866</v>
      </c>
      <c r="F42" s="108" t="s">
        <v>4867</v>
      </c>
      <c r="G42" s="109">
        <f>IF(COUNTIF(H42:AU42,"&lt;&gt;")=0,"",SUMPRODUCT(((Recommendations[ImplStatus]="Implemented")+(Recommendations[ImplStatus]="Compensated"))*ISNUMBER(MATCH(Recommendations[Id],H42:AU42,0)))/COUNTIF(H42:AU42,"&lt;&gt;"))</f>
        <v>0</v>
      </c>
      <c r="H42" s="110" t="s">
        <v>651</v>
      </c>
      <c r="I42" s="110" t="s">
        <v>658</v>
      </c>
      <c r="J42" s="110" t="s">
        <v>665</v>
      </c>
      <c r="K42" s="110" t="s">
        <v>672</v>
      </c>
      <c r="L42" s="110" t="s">
        <v>679</v>
      </c>
      <c r="M42" s="110" t="s">
        <v>685</v>
      </c>
      <c r="N42" s="110" t="s">
        <v>692</v>
      </c>
      <c r="O42" s="110" t="s">
        <v>698</v>
      </c>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4868</v>
      </c>
      <c r="B43" s="106" t="s">
        <v>4869</v>
      </c>
      <c r="C43" s="107" t="s">
        <v>4870</v>
      </c>
      <c r="D43" s="107" t="s">
        <v>4871</v>
      </c>
      <c r="E43" s="107" t="s">
        <v>4872</v>
      </c>
      <c r="F43" s="108" t="s">
        <v>4873</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4874</v>
      </c>
      <c r="B44" s="106" t="s">
        <v>4875</v>
      </c>
      <c r="C44" s="107" t="s">
        <v>4876</v>
      </c>
      <c r="D44" s="107" t="s">
        <v>4877</v>
      </c>
      <c r="E44" s="107" t="s">
        <v>25</v>
      </c>
      <c r="F44" s="108" t="s">
        <v>4878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4879</v>
      </c>
      <c r="B45" s="111" t="s">
        <v>4880</v>
      </c>
      <c r="C45" s="112" t="s">
        <v>4881</v>
      </c>
      <c r="D45" s="112" t="s">
        <v>4882</v>
      </c>
      <c r="E45" s="112" t="s">
        <v>4883</v>
      </c>
      <c r="F45" s="113" t="s">
        <v>4884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3701</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IFERROR(INDEX('Recommendations'!$I$2:$I$561, MATCH(H2,'Recommendations'!$B$2:$B$561,0))="Implemented", FALSE))</xm:f>
            <x14:dxf>
              <font>
                <color rgb="FF000000"/>
              </font>
              <fill>
                <patternFill>
                  <bgColor rgb="FF3C7D22"/>
                </patternFill>
              </fill>
            </x14:dxf>
          </x14:cfRule>
          <x14:cfRule type="expression" priority="2" id="{00000000-000E-0000-0500-000002000000}">
            <xm:f>AND(H2&lt;&gt;"", IFERROR(INDEX('Recommendations'!$I$2:$I$561, MATCH(H2,'Recommendations'!$B$2:$B$561,0))="Compensated", FALSE))</xm:f>
            <x14:dxf>
              <font>
                <color rgb="FF000000"/>
              </font>
              <fill>
                <patternFill>
                  <bgColor rgb="FFC6E0B4"/>
                </patternFill>
              </fill>
            </x14:dxf>
          </x14:cfRule>
          <x14:cfRule type="expression" priority="3" id="{00000000-000E-0000-0500-000003000000}">
            <xm:f>AND(H2&lt;&gt;"", IFERROR(INDEX('Recommendations'!$I$2:$I$561, MATCH(H2,'Recommendations'!$B$2:$B$561,0))="Testing", FALSE))</xm:f>
            <x14:dxf>
              <font>
                <color rgb="FF000000"/>
              </font>
              <fill>
                <patternFill>
                  <bgColor rgb="FFFFC000"/>
                </patternFill>
              </fill>
            </x14:dxf>
          </x14:cfRule>
          <x14:cfRule type="expression" priority="4" id="{00000000-000E-0000-0500-000004000000}">
            <xm:f>AND(H2&lt;&gt;"", IFERROR(INDEX('Recommendations'!$I$2:$I$561, MATCH(H2,'Recommendations'!$B$2:$B$561,0))="Failed", FALSE))</xm:f>
            <x14:dxf>
              <font>
                <color rgb="FF000000"/>
              </font>
              <fill>
                <patternFill>
                  <bgColor rgb="FFD82891"/>
                </patternFill>
              </fill>
            </x14:dxf>
          </x14:cfRule>
          <x14:cfRule type="expression" priority="5" id="{00000000-000E-0000-0500-000005000000}">
            <xm:f>AND(H2&lt;&gt;"", IFERROR(INDEX('Recommendations'!$I$2:$I$561, MATCH(H2,'Recommendations'!$B$2:$B$561,0))="Risk Accepted", FALSE))</xm:f>
            <x14:dxf>
              <font>
                <color rgb="FF000000"/>
              </font>
              <fill>
                <patternFill>
                  <bgColor rgb="FFD9D9D9"/>
                </patternFill>
              </fill>
            </x14:dxf>
          </x14:cfRule>
          <x14:cfRule type="expression" priority="6" id="{00000000-000E-0000-0500-000006000000}">
            <xm:f>AND(H2&lt;&gt;"", IFERROR(INDEX('Recommendations'!$I$2:$I$561, MATCH(H2,'Recommendations'!$B$2:$B$561,0))="N/A",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4885</v>
      </c>
      <c r="B1" s="145" t="s">
        <v>3948</v>
      </c>
      <c r="C1" s="145" t="s">
        <v>1</v>
      </c>
      <c r="D1" s="145" t="s">
        <v>3949</v>
      </c>
      <c r="E1" s="145" t="s">
        <v>4886</v>
      </c>
      <c r="F1" s="145" t="s">
        <v>4887</v>
      </c>
      <c r="G1" s="145" t="s">
        <v>4888</v>
      </c>
      <c r="H1" s="145" t="s">
        <v>4889</v>
      </c>
      <c r="I1" s="145" t="s">
        <v>3954</v>
      </c>
      <c r="J1" s="145" t="s">
        <v>3955</v>
      </c>
      <c r="K1" s="145" t="s">
        <v>3956</v>
      </c>
      <c r="L1" s="145" t="s">
        <v>3957</v>
      </c>
      <c r="M1" s="145" t="s">
        <v>3958</v>
      </c>
      <c r="N1" s="145" t="s">
        <v>3959</v>
      </c>
      <c r="O1" s="145" t="s">
        <v>3960</v>
      </c>
      <c r="P1" s="145" t="s">
        <v>3961</v>
      </c>
      <c r="Q1" s="145" t="s">
        <v>3962</v>
      </c>
      <c r="R1" s="145" t="s">
        <v>3963</v>
      </c>
      <c r="S1" s="145" t="s">
        <v>3964</v>
      </c>
      <c r="T1" s="145" t="s">
        <v>3965</v>
      </c>
      <c r="U1" s="145" t="s">
        <v>3966</v>
      </c>
      <c r="V1" s="145" t="s">
        <v>3967</v>
      </c>
      <c r="W1" s="145" t="s">
        <v>3968</v>
      </c>
      <c r="X1" s="145" t="s">
        <v>3969</v>
      </c>
      <c r="Y1" s="145" t="s">
        <v>3970</v>
      </c>
      <c r="Z1" s="145" t="s">
        <v>3971</v>
      </c>
      <c r="AA1" s="145" t="s">
        <v>3972</v>
      </c>
      <c r="AB1" s="145" t="s">
        <v>3973</v>
      </c>
      <c r="AC1" s="145" t="s">
        <v>3974</v>
      </c>
      <c r="AD1" s="145" t="s">
        <v>3975</v>
      </c>
      <c r="AE1" s="145" t="s">
        <v>3976</v>
      </c>
      <c r="AF1" s="145" t="s">
        <v>3977</v>
      </c>
      <c r="AG1" s="145" t="s">
        <v>3978</v>
      </c>
      <c r="AH1" s="145" t="s">
        <v>3979</v>
      </c>
      <c r="AI1" s="145" t="s">
        <v>3980</v>
      </c>
      <c r="AJ1" s="145" t="s">
        <v>3981</v>
      </c>
      <c r="AK1" s="145" t="s">
        <v>3982</v>
      </c>
      <c r="AL1" s="145" t="s">
        <v>3983</v>
      </c>
      <c r="AM1" s="145" t="s">
        <v>3984</v>
      </c>
      <c r="AN1" s="145" t="s">
        <v>3985</v>
      </c>
      <c r="AO1" s="145" t="s">
        <v>3986</v>
      </c>
      <c r="AP1" s="145" t="s">
        <v>3987</v>
      </c>
      <c r="AQ1" s="145" t="s">
        <v>3988</v>
      </c>
      <c r="AR1" s="145" t="s">
        <v>3989</v>
      </c>
      <c r="AS1" s="145" t="s">
        <v>3990</v>
      </c>
      <c r="AT1" s="145" t="s">
        <v>3991</v>
      </c>
      <c r="AU1" s="145" t="s">
        <v>3992</v>
      </c>
      <c r="AV1" s="145" t="s">
        <v>3993</v>
      </c>
      <c r="AW1" s="146" t="s">
        <v>3994</v>
      </c>
    </row>
    <row r="2" spans="1:49" ht="60" customHeight="1" outlineLevel="1" x14ac:dyDescent="0.35">
      <c r="A2" s="138" t="s">
        <v>4890</v>
      </c>
      <c r="B2" s="124"/>
      <c r="C2" s="123" t="s">
        <v>4891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4890</v>
      </c>
      <c r="B3" s="125" t="s">
        <v>1118</v>
      </c>
      <c r="C3" s="126" t="s">
        <v>4892</v>
      </c>
      <c r="D3" s="128" t="s">
        <v>4893</v>
      </c>
      <c r="E3" s="128" t="s">
        <v>4894</v>
      </c>
      <c r="F3" s="128" t="s">
        <v>4895</v>
      </c>
      <c r="G3" s="128" t="s">
        <v>4896</v>
      </c>
      <c r="H3" s="128" t="s">
        <v>4897</v>
      </c>
      <c r="I3" s="130">
        <f>IF(COUNTIF(J3:AW3,"&lt;&gt;")=0,"",SUMPRODUCT(((Recommendations[ImplStatus]="Implemented")+(Recommendations[ImplStatus]="Compensated"))*ISNUMBER(MATCH(Recommendations[Id],J3:AW3,0)))/COUNTIF(J3:AW3,"&lt;&gt;"))</f>
        <v>0</v>
      </c>
      <c r="J3" s="132" t="s">
        <v>288</v>
      </c>
      <c r="K3" s="132" t="s">
        <v>2869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4890</v>
      </c>
      <c r="B4" s="125" t="s">
        <v>4898</v>
      </c>
      <c r="C4" s="126" t="s">
        <v>4899</v>
      </c>
      <c r="D4" s="128" t="s">
        <v>4900</v>
      </c>
      <c r="E4" s="128" t="s">
        <v>4901</v>
      </c>
      <c r="F4" s="128" t="s">
        <v>4902</v>
      </c>
      <c r="G4" s="128" t="s">
        <v>4903</v>
      </c>
      <c r="H4" s="128" t="s">
        <v>4904</v>
      </c>
      <c r="I4" s="130">
        <f>IF(COUNTIF(J4:AW4,"&lt;&gt;")=0,"",SUMPRODUCT(((Recommendations[ImplStatus]="Implemented")+(Recommendations[ImplStatus]="Compensated"))*ISNUMBER(MATCH(Recommendations[Id],J4:AW4,0)))/COUNTIF(J4:AW4,"&lt;&gt;"))</f>
        <v>0</v>
      </c>
      <c r="J4" s="132" t="s">
        <v>100</v>
      </c>
      <c r="K4" s="132" t="s">
        <v>116</v>
      </c>
      <c r="L4" s="132" t="s">
        <v>122</v>
      </c>
      <c r="M4" s="132" t="s">
        <v>168</v>
      </c>
      <c r="N4" s="132" t="s">
        <v>184</v>
      </c>
      <c r="O4" s="132" t="s">
        <v>189</v>
      </c>
      <c r="P4" s="132" t="s">
        <v>470</v>
      </c>
      <c r="Q4" s="132" t="s">
        <v>475</v>
      </c>
      <c r="R4" s="132" t="s">
        <v>482</v>
      </c>
      <c r="S4" s="132" t="s">
        <v>496</v>
      </c>
      <c r="T4" s="132" t="s">
        <v>502</v>
      </c>
      <c r="U4" s="132" t="s">
        <v>522</v>
      </c>
      <c r="V4" s="132" t="s">
        <v>535</v>
      </c>
      <c r="W4" s="132" t="s">
        <v>2104</v>
      </c>
      <c r="X4" s="132" t="s">
        <v>2111</v>
      </c>
      <c r="Y4" s="132" t="s">
        <v>2665</v>
      </c>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4890</v>
      </c>
      <c r="B5" s="125" t="s">
        <v>4905</v>
      </c>
      <c r="C5" s="126" t="s">
        <v>4906</v>
      </c>
      <c r="D5" s="128" t="s">
        <v>4907</v>
      </c>
      <c r="E5" s="128" t="s">
        <v>4908</v>
      </c>
      <c r="F5" s="128" t="s">
        <v>4909</v>
      </c>
      <c r="G5" s="128" t="s">
        <v>4910</v>
      </c>
      <c r="H5" s="128" t="s">
        <v>4911</v>
      </c>
      <c r="I5" s="130">
        <f>IF(COUNTIF(J5:AW5,"&lt;&gt;")=0,"",SUMPRODUCT(((Recommendations[ImplStatus]="Implemented")+(Recommendations[ImplStatus]="Compensated"))*ISNUMBER(MATCH(Recommendations[Id],J5:AW5,0)))/COUNTIF(J5:AW5,"&lt;&gt;"))</f>
        <v>0</v>
      </c>
      <c r="J5" s="132" t="s">
        <v>2145</v>
      </c>
      <c r="K5" s="132" t="s">
        <v>2299</v>
      </c>
      <c r="L5" s="132" t="s">
        <v>3069</v>
      </c>
      <c r="M5" s="132" t="s">
        <v>3098</v>
      </c>
      <c r="N5" s="132" t="s">
        <v>3113</v>
      </c>
      <c r="O5" s="132" t="s">
        <v>3149</v>
      </c>
      <c r="P5" s="132" t="s">
        <v>3184</v>
      </c>
      <c r="Q5" s="132" t="s">
        <v>3342</v>
      </c>
      <c r="R5" s="132" t="s">
        <v>3524</v>
      </c>
      <c r="S5" s="132" t="s">
        <v>3686</v>
      </c>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4890</v>
      </c>
      <c r="B6" s="125" t="s">
        <v>4912</v>
      </c>
      <c r="C6" s="126" t="s">
        <v>4913</v>
      </c>
      <c r="D6" s="128" t="s">
        <v>4914</v>
      </c>
      <c r="E6" s="128" t="s">
        <v>4915</v>
      </c>
      <c r="F6" s="128" t="s">
        <v>4916</v>
      </c>
      <c r="G6" s="128" t="s">
        <v>4917</v>
      </c>
      <c r="H6" s="128" t="s">
        <v>4918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4890</v>
      </c>
      <c r="B7" s="125" t="s">
        <v>4919</v>
      </c>
      <c r="C7" s="126" t="s">
        <v>4920</v>
      </c>
      <c r="D7" s="128" t="s">
        <v>4921</v>
      </c>
      <c r="E7" s="128" t="s">
        <v>4922</v>
      </c>
      <c r="F7" s="128" t="s">
        <v>4923</v>
      </c>
      <c r="G7" s="128" t="s">
        <v>4924</v>
      </c>
      <c r="H7" s="128" t="s">
        <v>4925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4890</v>
      </c>
      <c r="B8" s="125" t="s">
        <v>4926</v>
      </c>
      <c r="C8" s="126" t="s">
        <v>4927</v>
      </c>
      <c r="D8" s="128" t="s">
        <v>4928</v>
      </c>
      <c r="E8" s="128" t="s">
        <v>4929</v>
      </c>
      <c r="F8" s="128" t="s">
        <v>4930</v>
      </c>
      <c r="G8" s="128" t="s">
        <v>4924</v>
      </c>
      <c r="H8" s="128" t="s">
        <v>4931</v>
      </c>
      <c r="I8" s="130">
        <f>IF(COUNTIF(J8:AW8,"&lt;&gt;")=0,"",SUMPRODUCT(((Recommendations[ImplStatus]="Implemented")+(Recommendations[ImplStatus]="Compensated"))*ISNUMBER(MATCH(Recommendations[Id],J8:AW8,0)))/COUNTIF(J8:AW8,"&lt;&gt;"))</f>
        <v>3.0303030303030304E-2</v>
      </c>
      <c r="J8" s="132" t="s">
        <v>94</v>
      </c>
      <c r="K8" s="132" t="s">
        <v>106</v>
      </c>
      <c r="L8" s="132" t="s">
        <v>111</v>
      </c>
      <c r="M8" s="132" t="s">
        <v>128</v>
      </c>
      <c r="N8" s="132" t="s">
        <v>134</v>
      </c>
      <c r="O8" s="132" t="s">
        <v>140</v>
      </c>
      <c r="P8" s="132" t="s">
        <v>145</v>
      </c>
      <c r="Q8" s="132" t="s">
        <v>149</v>
      </c>
      <c r="R8" s="132" t="s">
        <v>154</v>
      </c>
      <c r="S8" s="132" t="s">
        <v>158</v>
      </c>
      <c r="T8" s="132" t="s">
        <v>163</v>
      </c>
      <c r="U8" s="132" t="s">
        <v>174</v>
      </c>
      <c r="V8" s="132" t="s">
        <v>179</v>
      </c>
      <c r="W8" s="132" t="s">
        <v>194</v>
      </c>
      <c r="X8" s="132" t="s">
        <v>198</v>
      </c>
      <c r="Y8" s="132" t="s">
        <v>203</v>
      </c>
      <c r="Z8" s="132" t="s">
        <v>209</v>
      </c>
      <c r="AA8" s="132" t="s">
        <v>214</v>
      </c>
      <c r="AB8" s="132" t="s">
        <v>219</v>
      </c>
      <c r="AC8" s="132" t="s">
        <v>224</v>
      </c>
      <c r="AD8" s="132" t="s">
        <v>228</v>
      </c>
      <c r="AE8" s="132" t="s">
        <v>235</v>
      </c>
      <c r="AF8" s="132" t="s">
        <v>245</v>
      </c>
      <c r="AG8" s="132" t="s">
        <v>249</v>
      </c>
      <c r="AH8" s="132" t="s">
        <v>253</v>
      </c>
      <c r="AI8" s="132" t="s">
        <v>257</v>
      </c>
      <c r="AJ8" s="132" t="s">
        <v>261</v>
      </c>
      <c r="AK8" s="132" t="s">
        <v>266</v>
      </c>
      <c r="AL8" s="132" t="s">
        <v>272</v>
      </c>
      <c r="AM8" s="132" t="s">
        <v>277</v>
      </c>
      <c r="AN8" s="132" t="s">
        <v>283</v>
      </c>
      <c r="AO8" s="132" t="s">
        <v>529</v>
      </c>
      <c r="AP8" s="132" t="s">
        <v>1290</v>
      </c>
      <c r="AQ8" s="132"/>
      <c r="AR8" s="132"/>
      <c r="AS8" s="132"/>
      <c r="AT8" s="132"/>
      <c r="AU8" s="132"/>
      <c r="AV8" s="132"/>
      <c r="AW8" s="142"/>
    </row>
    <row r="9" spans="1:49" ht="60" customHeight="1" x14ac:dyDescent="0.35">
      <c r="A9" s="139" t="s">
        <v>4890</v>
      </c>
      <c r="B9" s="125" t="s">
        <v>4932</v>
      </c>
      <c r="C9" s="126" t="s">
        <v>4933</v>
      </c>
      <c r="D9" s="128" t="s">
        <v>4934</v>
      </c>
      <c r="E9" s="128" t="s">
        <v>4935</v>
      </c>
      <c r="F9" s="128" t="s">
        <v>4936</v>
      </c>
      <c r="G9" s="128" t="s">
        <v>4937</v>
      </c>
      <c r="H9" s="128" t="s">
        <v>4938</v>
      </c>
      <c r="I9" s="130">
        <f>IF(COUNTIF(J9:AW9,"&lt;&gt;")=0,"",SUMPRODUCT(((Recommendations[ImplStatus]="Implemented")+(Recommendations[ImplStatus]="Compensated"))*ISNUMBER(MATCH(Recommendations[Id],J9:AW9,0)))/COUNTIF(J9:AW9,"&lt;&gt;"))</f>
        <v>0</v>
      </c>
      <c r="J9" s="132" t="s">
        <v>322</v>
      </c>
      <c r="K9" s="132" t="s">
        <v>651</v>
      </c>
      <c r="L9" s="132" t="s">
        <v>658</v>
      </c>
      <c r="M9" s="132" t="s">
        <v>665</v>
      </c>
      <c r="N9" s="132" t="s">
        <v>672</v>
      </c>
      <c r="O9" s="132" t="s">
        <v>679</v>
      </c>
      <c r="P9" s="132" t="s">
        <v>685</v>
      </c>
      <c r="Q9" s="132" t="s">
        <v>692</v>
      </c>
      <c r="R9" s="132" t="s">
        <v>698</v>
      </c>
      <c r="S9" s="132" t="s">
        <v>1570</v>
      </c>
      <c r="T9" s="132" t="s">
        <v>1701</v>
      </c>
      <c r="U9" s="132" t="s">
        <v>1707</v>
      </c>
      <c r="V9" s="132" t="s">
        <v>2269</v>
      </c>
      <c r="W9" s="132" t="s">
        <v>2311</v>
      </c>
      <c r="X9" s="132" t="s">
        <v>3422</v>
      </c>
      <c r="Y9" s="132" t="s">
        <v>3428</v>
      </c>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4890</v>
      </c>
      <c r="B10" s="125" t="s">
        <v>4939</v>
      </c>
      <c r="C10" s="126" t="s">
        <v>4940</v>
      </c>
      <c r="D10" s="128" t="s">
        <v>4941</v>
      </c>
      <c r="E10" s="128" t="s">
        <v>4942</v>
      </c>
      <c r="F10" s="128" t="s">
        <v>4943</v>
      </c>
      <c r="G10" s="128" t="s">
        <v>4944</v>
      </c>
      <c r="H10" s="128" t="s">
        <v>4945</v>
      </c>
      <c r="I10" s="130">
        <f>IF(COUNTIF(J10:AW10,"&lt;&gt;")=0,"",SUMPRODUCT(((Recommendations[ImplStatus]="Implemented")+(Recommendations[ImplStatus]="Compensated"))*ISNUMBER(MATCH(Recommendations[Id],J10:AW10,0)))/COUNTIF(J10:AW10,"&lt;&gt;"))</f>
        <v>0</v>
      </c>
      <c r="J10" s="132" t="s">
        <v>69</v>
      </c>
      <c r="K10" s="132" t="s">
        <v>75</v>
      </c>
      <c r="L10" s="132" t="s">
        <v>81</v>
      </c>
      <c r="M10" s="132" t="s">
        <v>88</v>
      </c>
      <c r="N10" s="132" t="s">
        <v>1467</v>
      </c>
      <c r="O10" s="132" t="s">
        <v>1487</v>
      </c>
      <c r="P10" s="132" t="s">
        <v>2967</v>
      </c>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4890</v>
      </c>
      <c r="B11" s="125" t="s">
        <v>4946</v>
      </c>
      <c r="C11" s="126" t="s">
        <v>4947</v>
      </c>
      <c r="D11" s="128" t="s">
        <v>4948</v>
      </c>
      <c r="E11" s="128" t="s">
        <v>4949</v>
      </c>
      <c r="F11" s="128" t="s">
        <v>4950</v>
      </c>
      <c r="G11" s="128" t="s">
        <v>4951</v>
      </c>
      <c r="H11" s="128" t="s">
        <v>4952</v>
      </c>
      <c r="I11" s="130">
        <f>IF(COUNTIF(J11:AW11,"&lt;&gt;")=0,"",SUMPRODUCT(((Recommendations[ImplStatus]="Implemented")+(Recommendations[ImplStatus]="Compensated"))*ISNUMBER(MATCH(Recommendations[Id],J11:AW11,0)))/COUNTIF(J11:AW11,"&lt;&gt;"))</f>
        <v>0</v>
      </c>
      <c r="J11" s="132" t="s">
        <v>393</v>
      </c>
      <c r="K11" s="132" t="s">
        <v>400</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4890</v>
      </c>
      <c r="B12" s="125" t="s">
        <v>4953</v>
      </c>
      <c r="C12" s="126" t="s">
        <v>4954</v>
      </c>
      <c r="D12" s="128" t="s">
        <v>4955</v>
      </c>
      <c r="E12" s="128" t="s">
        <v>4956</v>
      </c>
      <c r="F12" s="128" t="s">
        <v>4957</v>
      </c>
      <c r="G12" s="128" t="s">
        <v>4944</v>
      </c>
      <c r="H12" s="128" t="s">
        <v>4958</v>
      </c>
      <c r="I12" s="130">
        <f>IF(COUNTIF(J12:AW12,"&lt;&gt;")=0,"",SUMPRODUCT(((Recommendations[ImplStatus]="Implemented")+(Recommendations[ImplStatus]="Compensated"))*ISNUMBER(MATCH(Recommendations[Id],J12:AW12,0)))/COUNTIF(J12:AW12,"&lt;&gt;"))</f>
        <v>0</v>
      </c>
      <c r="J12" s="132" t="s">
        <v>379</v>
      </c>
      <c r="K12" s="132" t="s">
        <v>386</v>
      </c>
      <c r="L12" s="132" t="s">
        <v>420</v>
      </c>
      <c r="M12" s="132" t="s">
        <v>1259</v>
      </c>
      <c r="N12" s="132" t="s">
        <v>1266</v>
      </c>
      <c r="O12" s="132" t="s">
        <v>2082</v>
      </c>
      <c r="P12" s="132" t="s">
        <v>2090</v>
      </c>
      <c r="Q12" s="132" t="s">
        <v>2097</v>
      </c>
      <c r="R12" s="132" t="s">
        <v>2117</v>
      </c>
      <c r="S12" s="132" t="s">
        <v>2185</v>
      </c>
      <c r="T12" s="132" t="s">
        <v>2191</v>
      </c>
      <c r="U12" s="132" t="s">
        <v>2319</v>
      </c>
      <c r="V12" s="132" t="s">
        <v>3270</v>
      </c>
      <c r="W12" s="132" t="s">
        <v>3414</v>
      </c>
      <c r="X12" s="132" t="s">
        <v>3622</v>
      </c>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4890</v>
      </c>
      <c r="B13" s="125" t="s">
        <v>4959</v>
      </c>
      <c r="C13" s="126" t="s">
        <v>4960</v>
      </c>
      <c r="D13" s="128" t="s">
        <v>4961</v>
      </c>
      <c r="E13" s="128" t="s">
        <v>4962</v>
      </c>
      <c r="F13" s="128" t="s">
        <v>4963</v>
      </c>
      <c r="G13" s="128" t="s">
        <v>4944</v>
      </c>
      <c r="H13" s="128" t="s">
        <v>4964</v>
      </c>
      <c r="I13" s="130">
        <f>IF(COUNTIF(J13:AW13,"&lt;&gt;")=0,"",SUMPRODUCT(((Recommendations[ImplStatus]="Implemented")+(Recommendations[ImplStatus]="Compensated"))*ISNUMBER(MATCH(Recommendations[Id],J13:AW13,0)))/COUNTIF(J13:AW13,"&lt;&gt;"))</f>
        <v>0</v>
      </c>
      <c r="J13" s="132" t="s">
        <v>443</v>
      </c>
      <c r="K13" s="132" t="s">
        <v>455</v>
      </c>
      <c r="L13" s="132" t="s">
        <v>576</v>
      </c>
      <c r="M13" s="132" t="s">
        <v>3226</v>
      </c>
      <c r="N13" s="132" t="s">
        <v>3233</v>
      </c>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4890</v>
      </c>
      <c r="B14" s="125" t="s">
        <v>4965</v>
      </c>
      <c r="C14" s="126" t="s">
        <v>4966</v>
      </c>
      <c r="D14" s="128" t="s">
        <v>4967</v>
      </c>
      <c r="E14" s="128" t="s">
        <v>4968</v>
      </c>
      <c r="F14" s="128" t="s">
        <v>4969</v>
      </c>
      <c r="G14" s="128" t="s">
        <v>4970</v>
      </c>
      <c r="H14" s="128" t="s">
        <v>4971</v>
      </c>
      <c r="I14" s="130">
        <f>IF(COUNTIF(J14:AW14,"&lt;&gt;")=0,"",SUMPRODUCT(((Recommendations[ImplStatus]="Implemented")+(Recommendations[ImplStatus]="Compensated"))*ISNUMBER(MATCH(Recommendations[Id],J14:AW14,0)))/COUNTIF(J14:AW14,"&lt;&gt;"))</f>
        <v>0</v>
      </c>
      <c r="J14" s="132" t="s">
        <v>2197</v>
      </c>
      <c r="K14" s="132" t="s">
        <v>2203</v>
      </c>
      <c r="L14" s="132" t="s">
        <v>3127</v>
      </c>
      <c r="M14" s="132" t="s">
        <v>3191</v>
      </c>
      <c r="N14" s="132" t="s">
        <v>3212</v>
      </c>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4890</v>
      </c>
      <c r="B15" s="125" t="s">
        <v>4972</v>
      </c>
      <c r="C15" s="126" t="s">
        <v>4973</v>
      </c>
      <c r="D15" s="128" t="s">
        <v>4974</v>
      </c>
      <c r="E15" s="128" t="s">
        <v>4975</v>
      </c>
      <c r="F15" s="128" t="s">
        <v>4976</v>
      </c>
      <c r="G15" s="128" t="s">
        <v>4977</v>
      </c>
      <c r="H15" s="128" t="s">
        <v>4978</v>
      </c>
      <c r="I15" s="130">
        <f>IF(COUNTIF(J15:AW15,"&lt;&gt;")=0,"",SUMPRODUCT(((Recommendations[ImplStatus]="Implemented")+(Recommendations[ImplStatus]="Compensated"))*ISNUMBER(MATCH(Recommendations[Id],J15:AW15,0)))/COUNTIF(J15:AW15,"&lt;&gt;"))</f>
        <v>0</v>
      </c>
      <c r="J15" s="132" t="s">
        <v>1594</v>
      </c>
      <c r="K15" s="132" t="s">
        <v>1601</v>
      </c>
      <c r="L15" s="132" t="s">
        <v>1624</v>
      </c>
      <c r="M15" s="132" t="s">
        <v>2650</v>
      </c>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4890</v>
      </c>
      <c r="B16" s="125" t="s">
        <v>4979</v>
      </c>
      <c r="C16" s="126" t="s">
        <v>4980</v>
      </c>
      <c r="D16" s="128" t="s">
        <v>4981</v>
      </c>
      <c r="E16" s="128" t="s">
        <v>4982</v>
      </c>
      <c r="F16" s="128" t="s">
        <v>4983</v>
      </c>
      <c r="G16" s="128" t="s">
        <v>4984</v>
      </c>
      <c r="H16" s="128" t="s">
        <v>4985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4890</v>
      </c>
      <c r="B17" s="125" t="s">
        <v>4986</v>
      </c>
      <c r="C17" s="126" t="s">
        <v>4987</v>
      </c>
      <c r="D17" s="128" t="s">
        <v>4988</v>
      </c>
      <c r="E17" s="128" t="s">
        <v>4989</v>
      </c>
      <c r="F17" s="128" t="s">
        <v>4990</v>
      </c>
      <c r="G17" s="128" t="s">
        <v>4991</v>
      </c>
      <c r="H17" s="128" t="s">
        <v>4992</v>
      </c>
      <c r="I17" s="130">
        <f>IF(COUNTIF(J17:AW17,"&lt;&gt;")=0,"",SUMPRODUCT(((Recommendations[ImplStatus]="Implemented")+(Recommendations[ImplStatus]="Compensated"))*ISNUMBER(MATCH(Recommendations[Id],J17:AW17,0)))/COUNTIF(J17:AW17,"&lt;&gt;"))</f>
        <v>0</v>
      </c>
      <c r="J17" s="132" t="s">
        <v>1884</v>
      </c>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4890</v>
      </c>
      <c r="B18" s="125" t="s">
        <v>4993</v>
      </c>
      <c r="C18" s="126" t="s">
        <v>4994</v>
      </c>
      <c r="D18" s="128" t="s">
        <v>4995</v>
      </c>
      <c r="E18" s="128" t="s">
        <v>4996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4997</v>
      </c>
      <c r="B19" s="124"/>
      <c r="C19" s="123" t="s">
        <v>4998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4997</v>
      </c>
      <c r="B20" s="125" t="s">
        <v>4999</v>
      </c>
      <c r="C20" s="126" t="s">
        <v>5000</v>
      </c>
      <c r="D20" s="128" t="s">
        <v>5001</v>
      </c>
      <c r="E20" s="128" t="s">
        <v>5002</v>
      </c>
      <c r="F20" s="128" t="s">
        <v>5003</v>
      </c>
      <c r="G20" s="128" t="s">
        <v>5004</v>
      </c>
      <c r="H20" s="128" t="s">
        <v>5005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4997</v>
      </c>
      <c r="B21" s="125" t="s">
        <v>5006</v>
      </c>
      <c r="C21" s="126" t="s">
        <v>5007</v>
      </c>
      <c r="D21" s="128" t="s">
        <v>5008</v>
      </c>
      <c r="E21" s="128" t="s">
        <v>5009</v>
      </c>
      <c r="F21" s="128" t="s">
        <v>5010</v>
      </c>
      <c r="G21" s="128" t="s">
        <v>5011</v>
      </c>
      <c r="H21" s="128" t="s">
        <v>5012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5013</v>
      </c>
      <c r="B22" s="124"/>
      <c r="C22" s="123" t="s">
        <v>5014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5013</v>
      </c>
      <c r="B23" s="125" t="s">
        <v>5015</v>
      </c>
      <c r="C23" s="126" t="s">
        <v>5016</v>
      </c>
      <c r="D23" s="128" t="s">
        <v>5017</v>
      </c>
      <c r="E23" s="128" t="s">
        <v>5018</v>
      </c>
      <c r="F23" s="128" t="s">
        <v>5019</v>
      </c>
      <c r="G23" s="128" t="s">
        <v>5020</v>
      </c>
      <c r="H23" s="128" t="s">
        <v>5021</v>
      </c>
      <c r="I23" s="130">
        <f>IF(COUNTIF(J23:AW23,"&lt;&gt;")=0,"",SUMPRODUCT(((Recommendations[ImplStatus]="Implemented")+(Recommendations[ImplStatus]="Compensated"))*ISNUMBER(MATCH(Recommendations[Id],J23:AW23,0)))/COUNTIF(J23:AW23,"&lt;&gt;"))</f>
        <v>0</v>
      </c>
      <c r="J23" s="132" t="s">
        <v>310</v>
      </c>
      <c r="K23" s="132" t="s">
        <v>615</v>
      </c>
      <c r="L23" s="132" t="s">
        <v>622</v>
      </c>
      <c r="M23" s="132" t="s">
        <v>1017</v>
      </c>
      <c r="N23" s="132" t="s">
        <v>1024</v>
      </c>
      <c r="O23" s="132" t="s">
        <v>1055</v>
      </c>
      <c r="P23" s="132" t="s">
        <v>1059</v>
      </c>
      <c r="Q23" s="132" t="s">
        <v>1102</v>
      </c>
      <c r="R23" s="132" t="s">
        <v>1106</v>
      </c>
      <c r="S23" s="132" t="s">
        <v>1111</v>
      </c>
      <c r="T23" s="132" t="s">
        <v>1119</v>
      </c>
      <c r="U23" s="132" t="s">
        <v>1124</v>
      </c>
      <c r="V23" s="132" t="s">
        <v>1130</v>
      </c>
      <c r="W23" s="132" t="s">
        <v>1136</v>
      </c>
      <c r="X23" s="132" t="s">
        <v>1142</v>
      </c>
      <c r="Y23" s="132" t="s">
        <v>1148</v>
      </c>
      <c r="Z23" s="132" t="s">
        <v>1153</v>
      </c>
      <c r="AA23" s="132" t="s">
        <v>1158</v>
      </c>
      <c r="AB23" s="132" t="s">
        <v>1163</v>
      </c>
      <c r="AC23" s="132" t="s">
        <v>1168</v>
      </c>
      <c r="AD23" s="132" t="s">
        <v>1173</v>
      </c>
      <c r="AE23" s="132" t="s">
        <v>1179</v>
      </c>
      <c r="AF23" s="132" t="s">
        <v>1184</v>
      </c>
      <c r="AG23" s="132" t="s">
        <v>1189</v>
      </c>
      <c r="AH23" s="132" t="s">
        <v>1194</v>
      </c>
      <c r="AI23" s="132" t="s">
        <v>1200</v>
      </c>
      <c r="AJ23" s="132" t="s">
        <v>1205</v>
      </c>
      <c r="AK23" s="132" t="s">
        <v>1210</v>
      </c>
      <c r="AL23" s="132" t="s">
        <v>1215</v>
      </c>
      <c r="AM23" s="132" t="s">
        <v>1220</v>
      </c>
      <c r="AN23" s="132" t="s">
        <v>1226</v>
      </c>
      <c r="AO23" s="132" t="s">
        <v>1232</v>
      </c>
      <c r="AP23" s="132" t="s">
        <v>1237</v>
      </c>
      <c r="AQ23" s="132" t="s">
        <v>1243</v>
      </c>
      <c r="AR23" s="132" t="s">
        <v>1248</v>
      </c>
      <c r="AS23" s="132" t="s">
        <v>1253</v>
      </c>
      <c r="AT23" s="132" t="s">
        <v>1448</v>
      </c>
      <c r="AU23" s="132" t="s">
        <v>1455</v>
      </c>
      <c r="AV23" s="132" t="s">
        <v>1461</v>
      </c>
      <c r="AW23" s="142" t="s">
        <v>1495</v>
      </c>
    </row>
    <row r="24" spans="1:49" ht="60" customHeight="1" x14ac:dyDescent="0.35">
      <c r="A24" s="139" t="s">
        <v>5013</v>
      </c>
      <c r="B24" s="125" t="s">
        <v>5022</v>
      </c>
      <c r="C24" s="126" t="s">
        <v>5023</v>
      </c>
      <c r="D24" s="128" t="s">
        <v>5024</v>
      </c>
      <c r="E24" s="128" t="s">
        <v>5025</v>
      </c>
      <c r="F24" s="128" t="s">
        <v>5026</v>
      </c>
      <c r="G24" s="128" t="s">
        <v>5027</v>
      </c>
      <c r="H24" s="128" t="s">
        <v>5028</v>
      </c>
      <c r="I24" s="130">
        <f>IF(COUNTIF(J24:AW24,"&lt;&gt;")=0,"",SUMPRODUCT(((Recommendations[ImplStatus]="Implemented")+(Recommendations[ImplStatus]="Compensated"))*ISNUMBER(MATCH(Recommendations[Id],J24:AW24,0)))/COUNTIF(J24:AW24,"&lt;&gt;"))</f>
        <v>0</v>
      </c>
      <c r="J24" s="132" t="s">
        <v>1758</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5013</v>
      </c>
      <c r="B25" s="125" t="s">
        <v>5029</v>
      </c>
      <c r="C25" s="126" t="s">
        <v>5030</v>
      </c>
      <c r="D25" s="128" t="s">
        <v>5031</v>
      </c>
      <c r="E25" s="128" t="s">
        <v>5032</v>
      </c>
      <c r="F25" s="128" t="s">
        <v>5033</v>
      </c>
      <c r="G25" s="128" t="s">
        <v>5034</v>
      </c>
      <c r="H25" s="128" t="s">
        <v>5035</v>
      </c>
      <c r="I25" s="130">
        <f>IF(COUNTIF(J25:AW25,"&lt;&gt;")=0,"",SUMPRODUCT(((Recommendations[ImplStatus]="Implemented")+(Recommendations[ImplStatus]="Compensated"))*ISNUMBER(MATCH(Recommendations[Id],J25:AW25,0)))/COUNTIF(J25:AW25,"&lt;&gt;"))</f>
        <v>0</v>
      </c>
      <c r="J25" s="132" t="s">
        <v>1003</v>
      </c>
      <c r="K25" s="132" t="s">
        <v>1010</v>
      </c>
      <c r="L25" s="132" t="s">
        <v>1046</v>
      </c>
      <c r="M25" s="132" t="s">
        <v>1051</v>
      </c>
      <c r="N25" s="132" t="s">
        <v>1093</v>
      </c>
      <c r="O25" s="132" t="s">
        <v>1098</v>
      </c>
      <c r="P25" s="132" t="s">
        <v>2780</v>
      </c>
      <c r="Q25" s="132" t="s">
        <v>2786</v>
      </c>
      <c r="R25" s="132" t="s">
        <v>2794</v>
      </c>
      <c r="S25" s="132" t="s">
        <v>2798</v>
      </c>
      <c r="T25" s="132" t="s">
        <v>2804</v>
      </c>
      <c r="U25" s="132" t="s">
        <v>2808</v>
      </c>
      <c r="V25" s="132" t="s">
        <v>2812</v>
      </c>
      <c r="W25" s="132" t="s">
        <v>2816</v>
      </c>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5013</v>
      </c>
      <c r="B26" s="125" t="s">
        <v>5036</v>
      </c>
      <c r="C26" s="126" t="s">
        <v>5037</v>
      </c>
      <c r="D26" s="128" t="s">
        <v>5038</v>
      </c>
      <c r="E26" s="128" t="s">
        <v>5039</v>
      </c>
      <c r="F26" s="128" t="s">
        <v>5040</v>
      </c>
      <c r="G26" s="128" t="s">
        <v>5027</v>
      </c>
      <c r="H26" s="128" t="s">
        <v>5041</v>
      </c>
      <c r="I26" s="130">
        <f>IF(COUNTIF(J26:AW26,"&lt;&gt;")=0,"",SUMPRODUCT(((Recommendations[ImplStatus]="Implemented")+(Recommendations[ImplStatus]="Compensated"))*ISNUMBER(MATCH(Recommendations[Id],J26:AW26,0)))/COUNTIF(J26:AW26,"&lt;&gt;"))</f>
        <v>0</v>
      </c>
      <c r="J26" s="132" t="s">
        <v>316</v>
      </c>
      <c r="K26" s="132" t="s">
        <v>1405</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5013</v>
      </c>
      <c r="B27" s="125" t="s">
        <v>5042</v>
      </c>
      <c r="C27" s="126" t="s">
        <v>5043</v>
      </c>
      <c r="D27" s="128" t="s">
        <v>5044</v>
      </c>
      <c r="E27" s="128" t="s">
        <v>5045</v>
      </c>
      <c r="F27" s="128" t="s">
        <v>5046</v>
      </c>
      <c r="G27" s="128" t="s">
        <v>5047</v>
      </c>
      <c r="H27" s="128" t="s">
        <v>5048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5013</v>
      </c>
      <c r="B28" s="125" t="s">
        <v>5049</v>
      </c>
      <c r="C28" s="126" t="s">
        <v>5050</v>
      </c>
      <c r="D28" s="128" t="s">
        <v>5051</v>
      </c>
      <c r="E28" s="128" t="s">
        <v>5052</v>
      </c>
      <c r="F28" s="128" t="s">
        <v>5053</v>
      </c>
      <c r="G28" s="128" t="s">
        <v>5054</v>
      </c>
      <c r="H28" s="128" t="s">
        <v>5055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5013</v>
      </c>
      <c r="B29" s="125" t="s">
        <v>5056</v>
      </c>
      <c r="C29" s="126" t="s">
        <v>5057</v>
      </c>
      <c r="D29" s="128" t="s">
        <v>5058</v>
      </c>
      <c r="E29" s="128" t="s">
        <v>5059</v>
      </c>
      <c r="F29" s="128" t="s">
        <v>5060</v>
      </c>
      <c r="G29" s="128" t="s">
        <v>4944</v>
      </c>
      <c r="H29" s="128" t="s">
        <v>5061</v>
      </c>
      <c r="I29" s="130">
        <f>IF(COUNTIF(J29:AW29,"&lt;&gt;")=0,"",SUMPRODUCT(((Recommendations[ImplStatus]="Implemented")+(Recommendations[ImplStatus]="Compensated"))*ISNUMBER(MATCH(Recommendations[Id],J29:AW29,0)))/COUNTIF(J29:AW29,"&lt;&gt;"))</f>
        <v>0</v>
      </c>
      <c r="J29" s="132" t="s">
        <v>2256</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5013</v>
      </c>
      <c r="B30" s="125" t="s">
        <v>5062</v>
      </c>
      <c r="C30" s="126" t="s">
        <v>5063</v>
      </c>
      <c r="D30" s="128" t="s">
        <v>5064</v>
      </c>
      <c r="E30" s="128" t="s">
        <v>5065</v>
      </c>
      <c r="F30" s="128" t="s">
        <v>5066</v>
      </c>
      <c r="G30" s="128" t="s">
        <v>5027</v>
      </c>
      <c r="H30" s="128" t="s">
        <v>5067</v>
      </c>
      <c r="I30" s="130">
        <f>IF(COUNTIF(J30:AW30,"&lt;&gt;")=0,"",SUMPRODUCT(((Recommendations[ImplStatus]="Implemented")+(Recommendations[ImplStatus]="Compensated"))*ISNUMBER(MATCH(Recommendations[Id],J30:AW30,0)))/COUNTIF(J30:AW30,"&lt;&gt;"))</f>
        <v>0</v>
      </c>
      <c r="J30" s="132" t="s">
        <v>241</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5068</v>
      </c>
      <c r="B31" s="124"/>
      <c r="C31" s="123" t="s">
        <v>5069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5068</v>
      </c>
      <c r="B32" s="125" t="s">
        <v>5070</v>
      </c>
      <c r="C32" s="126" t="s">
        <v>5071</v>
      </c>
      <c r="D32" s="128" t="s">
        <v>5072</v>
      </c>
      <c r="E32" s="128" t="s">
        <v>5073</v>
      </c>
      <c r="F32" s="128" t="s">
        <v>5074</v>
      </c>
      <c r="G32" s="128" t="s">
        <v>5075</v>
      </c>
      <c r="H32" s="128" t="s">
        <v>5076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5068</v>
      </c>
      <c r="B33" s="125" t="s">
        <v>5077</v>
      </c>
      <c r="C33" s="126" t="s">
        <v>5078</v>
      </c>
      <c r="D33" s="128" t="s">
        <v>5079</v>
      </c>
      <c r="E33" s="128" t="s">
        <v>5080</v>
      </c>
      <c r="F33" s="128" t="s">
        <v>5081</v>
      </c>
      <c r="G33" s="128" t="s">
        <v>5082</v>
      </c>
      <c r="H33" s="128" t="s">
        <v>5083</v>
      </c>
      <c r="I33" s="130">
        <f>IF(COUNTIF(J33:AW33,"&lt;&gt;")=0,"",SUMPRODUCT(((Recommendations[ImplStatus]="Implemented")+(Recommendations[ImplStatus]="Compensated"))*ISNUMBER(MATCH(Recommendations[Id],J33:AW33,0)))/COUNTIF(J33:AW33,"&lt;&gt;"))</f>
        <v>0</v>
      </c>
      <c r="J33" s="132" t="s">
        <v>509</v>
      </c>
      <c r="K33" s="132" t="s">
        <v>516</v>
      </c>
      <c r="L33" s="132" t="s">
        <v>638</v>
      </c>
      <c r="M33" s="132" t="s">
        <v>644</v>
      </c>
      <c r="N33" s="132" t="s">
        <v>1689</v>
      </c>
      <c r="O33" s="132" t="s">
        <v>1870</v>
      </c>
      <c r="P33" s="132" t="s">
        <v>1877</v>
      </c>
      <c r="Q33" s="132" t="s">
        <v>1891</v>
      </c>
      <c r="R33" s="132" t="s">
        <v>2722</v>
      </c>
      <c r="S33" s="132" t="s">
        <v>2885</v>
      </c>
      <c r="T33" s="132" t="s">
        <v>3589</v>
      </c>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5068</v>
      </c>
      <c r="B34" s="125" t="s">
        <v>5084</v>
      </c>
      <c r="C34" s="126" t="s">
        <v>5085</v>
      </c>
      <c r="D34" s="128" t="s">
        <v>5086</v>
      </c>
      <c r="E34" s="128" t="s">
        <v>5087</v>
      </c>
      <c r="F34" s="128" t="s">
        <v>5088</v>
      </c>
      <c r="G34" s="128" t="s">
        <v>5089</v>
      </c>
      <c r="H34" s="128" t="s">
        <v>5090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5068</v>
      </c>
      <c r="B35" s="125" t="s">
        <v>5091</v>
      </c>
      <c r="C35" s="126" t="s">
        <v>5092</v>
      </c>
      <c r="D35" s="128" t="s">
        <v>5093</v>
      </c>
      <c r="E35" s="128" t="s">
        <v>5094</v>
      </c>
      <c r="F35" s="128" t="s">
        <v>5095</v>
      </c>
      <c r="G35" s="128" t="s">
        <v>5096</v>
      </c>
      <c r="H35" s="128" t="s">
        <v>5097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5068</v>
      </c>
      <c r="B36" s="125" t="s">
        <v>5098</v>
      </c>
      <c r="C36" s="126" t="s">
        <v>5099</v>
      </c>
      <c r="D36" s="128" t="s">
        <v>5100</v>
      </c>
      <c r="E36" s="128" t="s">
        <v>5101</v>
      </c>
      <c r="F36" s="128" t="s">
        <v>5102</v>
      </c>
      <c r="G36" s="128" t="s">
        <v>5103</v>
      </c>
      <c r="H36" s="128" t="s">
        <v>5104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5068</v>
      </c>
      <c r="B37" s="125" t="s">
        <v>5105</v>
      </c>
      <c r="C37" s="126" t="s">
        <v>5106</v>
      </c>
      <c r="D37" s="128" t="s">
        <v>5107</v>
      </c>
      <c r="E37" s="128" t="s">
        <v>5108</v>
      </c>
      <c r="F37" s="128" t="s">
        <v>5109</v>
      </c>
      <c r="G37" s="128" t="s">
        <v>5110</v>
      </c>
      <c r="H37" s="128" t="s">
        <v>5111</v>
      </c>
      <c r="I37" s="130">
        <f>IF(COUNTIF(J37:AW37,"&lt;&gt;")=0,"",SUMPRODUCT(((Recommendations[ImplStatus]="Implemented")+(Recommendations[ImplStatus]="Compensated"))*ISNUMBER(MATCH(Recommendations[Id],J37:AW37,0)))/COUNTIF(J37:AW37,"&lt;&gt;"))</f>
        <v>0</v>
      </c>
      <c r="J37" s="132" t="s">
        <v>705</v>
      </c>
      <c r="K37" s="132" t="s">
        <v>712</v>
      </c>
      <c r="L37" s="132" t="s">
        <v>719</v>
      </c>
      <c r="M37" s="132" t="s">
        <v>726</v>
      </c>
      <c r="N37" s="132" t="s">
        <v>733</v>
      </c>
      <c r="O37" s="132" t="s">
        <v>740</v>
      </c>
      <c r="P37" s="132" t="s">
        <v>746</v>
      </c>
      <c r="Q37" s="132" t="s">
        <v>753</v>
      </c>
      <c r="R37" s="132" t="s">
        <v>760</v>
      </c>
      <c r="S37" s="132" t="s">
        <v>767</v>
      </c>
      <c r="T37" s="132" t="s">
        <v>773</v>
      </c>
      <c r="U37" s="132" t="s">
        <v>779</v>
      </c>
      <c r="V37" s="132" t="s">
        <v>786</v>
      </c>
      <c r="W37" s="132" t="s">
        <v>792</v>
      </c>
      <c r="X37" s="132" t="s">
        <v>798</v>
      </c>
      <c r="Y37" s="132" t="s">
        <v>804</v>
      </c>
      <c r="Z37" s="132" t="s">
        <v>809</v>
      </c>
      <c r="AA37" s="132" t="s">
        <v>816</v>
      </c>
      <c r="AB37" s="132" t="s">
        <v>822</v>
      </c>
      <c r="AC37" s="132" t="s">
        <v>828</v>
      </c>
      <c r="AD37" s="132" t="s">
        <v>834</v>
      </c>
      <c r="AE37" s="132" t="s">
        <v>840</v>
      </c>
      <c r="AF37" s="132" t="s">
        <v>846</v>
      </c>
      <c r="AG37" s="132" t="s">
        <v>852</v>
      </c>
      <c r="AH37" s="132" t="s">
        <v>859</v>
      </c>
      <c r="AI37" s="132" t="s">
        <v>866</v>
      </c>
      <c r="AJ37" s="132" t="s">
        <v>873</v>
      </c>
      <c r="AK37" s="132" t="s">
        <v>879</v>
      </c>
      <c r="AL37" s="132" t="s">
        <v>885</v>
      </c>
      <c r="AM37" s="132" t="s">
        <v>891</v>
      </c>
      <c r="AN37" s="132" t="s">
        <v>897</v>
      </c>
      <c r="AO37" s="132" t="s">
        <v>903</v>
      </c>
      <c r="AP37" s="132" t="s">
        <v>909</v>
      </c>
      <c r="AQ37" s="132" t="s">
        <v>916</v>
      </c>
      <c r="AR37" s="132" t="s">
        <v>922</v>
      </c>
      <c r="AS37" s="132" t="s">
        <v>928</v>
      </c>
      <c r="AT37" s="132" t="s">
        <v>934</v>
      </c>
      <c r="AU37" s="132" t="s">
        <v>940</v>
      </c>
      <c r="AV37" s="132" t="s">
        <v>946</v>
      </c>
      <c r="AW37" s="142" t="s">
        <v>952</v>
      </c>
    </row>
    <row r="38" spans="1:49" ht="60" customHeight="1" x14ac:dyDescent="0.35">
      <c r="A38" s="139" t="s">
        <v>5068</v>
      </c>
      <c r="B38" s="125" t="s">
        <v>5112</v>
      </c>
      <c r="C38" s="126" t="s">
        <v>5113</v>
      </c>
      <c r="D38" s="128" t="s">
        <v>5114</v>
      </c>
      <c r="E38" s="128" t="s">
        <v>5115</v>
      </c>
      <c r="F38" s="128" t="s">
        <v>5116</v>
      </c>
      <c r="G38" s="128" t="s">
        <v>5117</v>
      </c>
      <c r="H38" s="128" t="s">
        <v>5118</v>
      </c>
      <c r="I38" s="130">
        <f>IF(COUNTIF(J38:AW38,"&lt;&gt;")=0,"",SUMPRODUCT(((Recommendations[ImplStatus]="Implemented")+(Recommendations[ImplStatus]="Compensated"))*ISNUMBER(MATCH(Recommendations[Id],J38:AW38,0)))/COUNTIF(J38:AW38,"&lt;&gt;"))</f>
        <v>0</v>
      </c>
      <c r="J38" s="132" t="s">
        <v>2334</v>
      </c>
      <c r="K38" s="132" t="s">
        <v>2744</v>
      </c>
      <c r="L38" s="132" t="s">
        <v>2765</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5068</v>
      </c>
      <c r="B39" s="125" t="s">
        <v>5119</v>
      </c>
      <c r="C39" s="126" t="s">
        <v>5120</v>
      </c>
      <c r="D39" s="128" t="s">
        <v>5121</v>
      </c>
      <c r="E39" s="128" t="s">
        <v>5122</v>
      </c>
      <c r="F39" s="128" t="s">
        <v>5123</v>
      </c>
      <c r="G39" s="128" t="s">
        <v>5124</v>
      </c>
      <c r="H39" s="128" t="s">
        <v>5125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5068</v>
      </c>
      <c r="B40" s="125" t="s">
        <v>5126</v>
      </c>
      <c r="C40" s="126" t="s">
        <v>5127</v>
      </c>
      <c r="D40" s="128" t="s">
        <v>5128</v>
      </c>
      <c r="E40" s="128" t="s">
        <v>5129</v>
      </c>
      <c r="F40" s="128" t="s">
        <v>5130</v>
      </c>
      <c r="G40" s="128" t="s">
        <v>5131</v>
      </c>
      <c r="H40" s="128" t="s">
        <v>5132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5068</v>
      </c>
      <c r="B41" s="125" t="s">
        <v>5133</v>
      </c>
      <c r="C41" s="126" t="s">
        <v>5134</v>
      </c>
      <c r="D41" s="128" t="s">
        <v>5135</v>
      </c>
      <c r="E41" s="128" t="s">
        <v>5136</v>
      </c>
      <c r="F41" s="128" t="s">
        <v>5137</v>
      </c>
      <c r="G41" s="128" t="s">
        <v>5075</v>
      </c>
      <c r="H41" s="128" t="s">
        <v>5138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5139</v>
      </c>
      <c r="B42" s="124"/>
      <c r="C42" s="123" t="s">
        <v>5140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5139</v>
      </c>
      <c r="B43" s="125" t="s">
        <v>5141</v>
      </c>
      <c r="C43" s="126" t="s">
        <v>5142</v>
      </c>
      <c r="D43" s="128" t="s">
        <v>5143</v>
      </c>
      <c r="E43" s="128" t="s">
        <v>5144</v>
      </c>
      <c r="F43" s="128" t="s">
        <v>5145</v>
      </c>
      <c r="G43" s="128" t="s">
        <v>5146</v>
      </c>
      <c r="H43" s="128" t="s">
        <v>5147</v>
      </c>
      <c r="I43" s="130">
        <f>IF(COUNTIF(J43:AW43,"&lt;&gt;")=0,"",SUMPRODUCT(((Recommendations[ImplStatus]="Implemented")+(Recommendations[ImplStatus]="Compensated"))*ISNUMBER(MATCH(Recommendations[Id],J43:AW43,0)))/COUNTIF(J43:AW43,"&lt;&gt;"))</f>
        <v>0</v>
      </c>
      <c r="J43" s="132" t="s">
        <v>372</v>
      </c>
      <c r="K43" s="132" t="s">
        <v>406</v>
      </c>
      <c r="L43" s="132" t="s">
        <v>541</v>
      </c>
      <c r="M43" s="132" t="s">
        <v>549</v>
      </c>
      <c r="N43" s="132" t="s">
        <v>556</v>
      </c>
      <c r="O43" s="132" t="s">
        <v>563</v>
      </c>
      <c r="P43" s="132" t="s">
        <v>581</v>
      </c>
      <c r="Q43" s="132" t="s">
        <v>1330</v>
      </c>
      <c r="R43" s="132" t="s">
        <v>1338</v>
      </c>
      <c r="S43" s="132" t="s">
        <v>1510</v>
      </c>
      <c r="T43" s="132" t="s">
        <v>2067</v>
      </c>
      <c r="U43" s="132" t="s">
        <v>2131</v>
      </c>
      <c r="V43" s="132" t="s">
        <v>2327</v>
      </c>
      <c r="W43" s="132" t="s">
        <v>3441</v>
      </c>
      <c r="X43" s="132" t="s">
        <v>3448</v>
      </c>
      <c r="Y43" s="132" t="s">
        <v>3471</v>
      </c>
      <c r="Z43" s="132" t="s">
        <v>3483</v>
      </c>
      <c r="AA43" s="132" t="s">
        <v>3491</v>
      </c>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5139</v>
      </c>
      <c r="B44" s="125" t="s">
        <v>5148</v>
      </c>
      <c r="C44" s="126" t="s">
        <v>5149</v>
      </c>
      <c r="D44" s="128" t="s">
        <v>5150</v>
      </c>
      <c r="E44" s="128" t="s">
        <v>5151</v>
      </c>
      <c r="F44" s="128" t="s">
        <v>5152</v>
      </c>
      <c r="G44" s="128" t="s">
        <v>5153</v>
      </c>
      <c r="H44" s="128" t="s">
        <v>5154</v>
      </c>
      <c r="I44" s="130">
        <f>IF(COUNTIF(J44:AW44,"&lt;&gt;")=0,"",SUMPRODUCT(((Recommendations[ImplStatus]="Implemented")+(Recommendations[ImplStatus]="Compensated"))*ISNUMBER(MATCH(Recommendations[Id],J44:AW44,0)))/COUNTIF(J44:AW44,"&lt;&gt;"))</f>
        <v>0</v>
      </c>
      <c r="J44" s="132" t="s">
        <v>1997</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5139</v>
      </c>
      <c r="B45" s="125" t="s">
        <v>5155</v>
      </c>
      <c r="C45" s="126" t="s">
        <v>5156</v>
      </c>
      <c r="D45" s="128" t="s">
        <v>5157</v>
      </c>
      <c r="E45" s="128" t="s">
        <v>5158</v>
      </c>
      <c r="F45" s="128" t="s">
        <v>5159</v>
      </c>
      <c r="G45" s="128" t="s">
        <v>5160</v>
      </c>
      <c r="H45" s="128" t="s">
        <v>5161</v>
      </c>
      <c r="I45" s="130">
        <f>IF(COUNTIF(J45:AW45,"&lt;&gt;")=0,"",SUMPRODUCT(((Recommendations[ImplStatus]="Implemented")+(Recommendations[ImplStatus]="Compensated"))*ISNUMBER(MATCH(Recommendations[Id],J45:AW45,0)))/COUNTIF(J45:AW45,"&lt;&gt;"))</f>
        <v>0</v>
      </c>
      <c r="J45" s="132" t="s">
        <v>1804</v>
      </c>
      <c r="K45" s="132" t="s">
        <v>2074</v>
      </c>
      <c r="L45" s="132" t="s">
        <v>2364</v>
      </c>
      <c r="M45" s="132" t="s">
        <v>3400</v>
      </c>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5139</v>
      </c>
      <c r="B46" s="125" t="s">
        <v>5162</v>
      </c>
      <c r="C46" s="126" t="s">
        <v>5163</v>
      </c>
      <c r="D46" s="128" t="s">
        <v>5164</v>
      </c>
      <c r="E46" s="128" t="s">
        <v>5165</v>
      </c>
      <c r="F46" s="128" t="s">
        <v>5166</v>
      </c>
      <c r="G46" s="128" t="s">
        <v>5160</v>
      </c>
      <c r="H46" s="128" t="s">
        <v>5167</v>
      </c>
      <c r="I46" s="130">
        <f>IF(COUNTIF(J46:AW46,"&lt;&gt;")=0,"",SUMPRODUCT(((Recommendations[ImplStatus]="Implemented")+(Recommendations[ImplStatus]="Compensated"))*ISNUMBER(MATCH(Recommendations[Id],J46:AW46,0)))/COUNTIF(J46:AW46,"&lt;&gt;"))</f>
        <v>0</v>
      </c>
      <c r="J46" s="132" t="s">
        <v>1773</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5139</v>
      </c>
      <c r="B47" s="125" t="s">
        <v>5168</v>
      </c>
      <c r="C47" s="126" t="s">
        <v>5169</v>
      </c>
      <c r="D47" s="128" t="s">
        <v>5170</v>
      </c>
      <c r="E47" s="128" t="s">
        <v>5171</v>
      </c>
      <c r="F47" s="128" t="s">
        <v>5172</v>
      </c>
      <c r="G47" s="128" t="s">
        <v>5173</v>
      </c>
      <c r="H47" s="128" t="s">
        <v>5174</v>
      </c>
      <c r="I47" s="130">
        <f>IF(COUNTIF(J47:AW47,"&lt;&gt;")=0,"",SUMPRODUCT(((Recommendations[ImplStatus]="Implemented")+(Recommendations[ImplStatus]="Compensated"))*ISNUMBER(MATCH(Recommendations[Id],J47:AW47,0)))/COUNTIF(J47:AW47,"&lt;&gt;"))</f>
        <v>0</v>
      </c>
      <c r="J47" s="132" t="s">
        <v>299</v>
      </c>
      <c r="K47" s="132" t="s">
        <v>305</v>
      </c>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5139</v>
      </c>
      <c r="B48" s="125" t="s">
        <v>5175</v>
      </c>
      <c r="C48" s="126" t="s">
        <v>5176</v>
      </c>
      <c r="D48" s="128" t="s">
        <v>5177</v>
      </c>
      <c r="E48" s="128" t="s">
        <v>5178</v>
      </c>
      <c r="F48" s="128" t="s">
        <v>5179</v>
      </c>
      <c r="G48" s="128" t="s">
        <v>5180</v>
      </c>
      <c r="H48" s="128" t="s">
        <v>5181</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55</v>
      </c>
      <c r="P48" s="132" t="s">
        <v>62</v>
      </c>
      <c r="Q48" s="132" t="s">
        <v>293</v>
      </c>
      <c r="R48" s="132" t="s">
        <v>351</v>
      </c>
      <c r="S48" s="132" t="s">
        <v>358</v>
      </c>
      <c r="T48" s="132" t="s">
        <v>413</v>
      </c>
      <c r="U48" s="132" t="s">
        <v>489</v>
      </c>
      <c r="V48" s="132" t="s">
        <v>630</v>
      </c>
      <c r="W48" s="132" t="s">
        <v>1356</v>
      </c>
      <c r="X48" s="132" t="s">
        <v>2012</v>
      </c>
      <c r="Y48" s="132" t="s">
        <v>2019</v>
      </c>
      <c r="Z48" s="132" t="s">
        <v>2026</v>
      </c>
      <c r="AA48" s="132" t="s">
        <v>2033</v>
      </c>
      <c r="AB48" s="132" t="s">
        <v>2039</v>
      </c>
      <c r="AC48" s="132" t="s">
        <v>2046</v>
      </c>
      <c r="AD48" s="132" t="s">
        <v>2052</v>
      </c>
      <c r="AE48" s="132" t="s">
        <v>2059</v>
      </c>
      <c r="AF48" s="132" t="s">
        <v>2225</v>
      </c>
      <c r="AG48" s="132" t="s">
        <v>2671</v>
      </c>
      <c r="AH48" s="132" t="s">
        <v>3119</v>
      </c>
      <c r="AI48" s="132" t="s">
        <v>3364</v>
      </c>
      <c r="AJ48" s="132" t="s">
        <v>3508</v>
      </c>
      <c r="AK48" s="132"/>
      <c r="AL48" s="132"/>
      <c r="AM48" s="132"/>
      <c r="AN48" s="132"/>
      <c r="AO48" s="132"/>
      <c r="AP48" s="132"/>
      <c r="AQ48" s="132"/>
      <c r="AR48" s="132"/>
      <c r="AS48" s="132"/>
      <c r="AT48" s="132"/>
      <c r="AU48" s="132"/>
      <c r="AV48" s="132"/>
      <c r="AW48" s="142"/>
    </row>
    <row r="49" spans="1:49" ht="60" customHeight="1" x14ac:dyDescent="0.35">
      <c r="A49" s="139" t="s">
        <v>5139</v>
      </c>
      <c r="B49" s="125" t="s">
        <v>5182</v>
      </c>
      <c r="C49" s="126" t="s">
        <v>5183</v>
      </c>
      <c r="D49" s="128" t="s">
        <v>5184</v>
      </c>
      <c r="E49" s="128" t="s">
        <v>5185</v>
      </c>
      <c r="F49" s="128" t="s">
        <v>5186</v>
      </c>
      <c r="G49" s="128" t="s">
        <v>4944</v>
      </c>
      <c r="H49" s="128" t="s">
        <v>5187</v>
      </c>
      <c r="I49" s="130">
        <f>IF(COUNTIF(J49:AW49,"&lt;&gt;")=0,"",SUMPRODUCT(((Recommendations[ImplStatus]="Implemented")+(Recommendations[ImplStatus]="Compensated"))*ISNUMBER(MATCH(Recommendations[Id],J49:AW49,0)))/COUNTIF(J49:AW49,"&lt;&gt;"))</f>
        <v>0</v>
      </c>
      <c r="J49" s="132" t="s">
        <v>2124</v>
      </c>
      <c r="K49" s="132" t="s">
        <v>2658</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5139</v>
      </c>
      <c r="B50" s="125" t="s">
        <v>5188</v>
      </c>
      <c r="C50" s="126" t="s">
        <v>5189</v>
      </c>
      <c r="D50" s="128" t="s">
        <v>5190</v>
      </c>
      <c r="E50" s="128" t="s">
        <v>5191</v>
      </c>
      <c r="F50" s="128" t="s">
        <v>5192</v>
      </c>
      <c r="G50" s="128" t="s">
        <v>5193</v>
      </c>
      <c r="H50" s="128" t="s">
        <v>5194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5195</v>
      </c>
      <c r="B51" s="124"/>
      <c r="C51" s="123" t="s">
        <v>5196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5195</v>
      </c>
      <c r="B52" s="125" t="s">
        <v>5197</v>
      </c>
      <c r="C52" s="126" t="s">
        <v>5198</v>
      </c>
      <c r="D52" s="128" t="s">
        <v>5199</v>
      </c>
      <c r="E52" s="128" t="s">
        <v>5200</v>
      </c>
      <c r="F52" s="128" t="s">
        <v>5201</v>
      </c>
      <c r="G52" s="128" t="s">
        <v>5202</v>
      </c>
      <c r="H52" s="128" t="s">
        <v>5203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5195</v>
      </c>
      <c r="B53" s="125" t="s">
        <v>5204</v>
      </c>
      <c r="C53" s="126" t="s">
        <v>5205</v>
      </c>
      <c r="D53" s="128" t="s">
        <v>5206</v>
      </c>
      <c r="E53" s="128" t="s">
        <v>5207</v>
      </c>
      <c r="F53" s="128" t="s">
        <v>5208</v>
      </c>
      <c r="G53" s="128" t="s">
        <v>5209</v>
      </c>
      <c r="H53" s="128" t="s">
        <v>5210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5195</v>
      </c>
      <c r="B54" s="125" t="s">
        <v>5211</v>
      </c>
      <c r="C54" s="126" t="s">
        <v>5212</v>
      </c>
      <c r="D54" s="128" t="s">
        <v>5213</v>
      </c>
      <c r="E54" s="128" t="s">
        <v>5214</v>
      </c>
      <c r="F54" s="128" t="s">
        <v>5215</v>
      </c>
      <c r="G54" s="128" t="s">
        <v>5216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5195</v>
      </c>
      <c r="B55" s="125" t="s">
        <v>5217</v>
      </c>
      <c r="C55" s="126" t="s">
        <v>5218</v>
      </c>
      <c r="D55" s="128" t="s">
        <v>5219</v>
      </c>
      <c r="E55" s="128" t="s">
        <v>5220</v>
      </c>
      <c r="F55" s="128" t="s">
        <v>5221</v>
      </c>
      <c r="G55" s="128" t="s">
        <v>5222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5195</v>
      </c>
      <c r="B56" s="125" t="s">
        <v>5223</v>
      </c>
      <c r="C56" s="126" t="s">
        <v>5224</v>
      </c>
      <c r="D56" s="128" t="s">
        <v>5225</v>
      </c>
      <c r="E56" s="128" t="s">
        <v>5226</v>
      </c>
      <c r="F56" s="128" t="s">
        <v>5227</v>
      </c>
      <c r="G56" s="128" t="s">
        <v>5228</v>
      </c>
      <c r="H56" s="128" t="s">
        <v>5229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5230</v>
      </c>
      <c r="B57" s="124"/>
      <c r="C57" s="123" t="s">
        <v>5231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5230</v>
      </c>
      <c r="B58" s="125" t="s">
        <v>5232</v>
      </c>
      <c r="C58" s="126" t="s">
        <v>5233</v>
      </c>
      <c r="D58" s="128" t="s">
        <v>5234</v>
      </c>
      <c r="E58" s="128" t="s">
        <v>5235</v>
      </c>
      <c r="F58" s="128" t="s">
        <v>5236</v>
      </c>
      <c r="G58" s="128" t="s">
        <v>5237</v>
      </c>
      <c r="H58" s="128" t="s">
        <v>5238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5230</v>
      </c>
      <c r="B59" s="125" t="s">
        <v>5239</v>
      </c>
      <c r="C59" s="126" t="s">
        <v>5240</v>
      </c>
      <c r="D59" s="128" t="s">
        <v>5241</v>
      </c>
      <c r="E59" s="128" t="s">
        <v>5242</v>
      </c>
      <c r="F59" s="128" t="s">
        <v>5243</v>
      </c>
      <c r="G59" s="128" t="s">
        <v>5244</v>
      </c>
      <c r="H59" s="128" t="s">
        <v>5245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5230</v>
      </c>
      <c r="B60" s="125" t="s">
        <v>5246</v>
      </c>
      <c r="C60" s="126" t="s">
        <v>5247</v>
      </c>
      <c r="D60" s="128" t="s">
        <v>5248</v>
      </c>
      <c r="E60" s="128" t="s">
        <v>5249</v>
      </c>
      <c r="F60" s="128" t="s">
        <v>5250</v>
      </c>
      <c r="G60" s="128" t="s">
        <v>5251</v>
      </c>
      <c r="H60" s="128" t="s">
        <v>5252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5253</v>
      </c>
      <c r="B61" s="124"/>
      <c r="C61" s="123" t="s">
        <v>5254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5253</v>
      </c>
      <c r="B62" s="125" t="s">
        <v>5255</v>
      </c>
      <c r="C62" s="126" t="s">
        <v>5256</v>
      </c>
      <c r="D62" s="128" t="s">
        <v>5257</v>
      </c>
      <c r="E62" s="128" t="s">
        <v>5258</v>
      </c>
      <c r="F62" s="128" t="s">
        <v>5259</v>
      </c>
      <c r="G62" s="128" t="s">
        <v>5260</v>
      </c>
      <c r="H62" s="128" t="s">
        <v>5261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5253</v>
      </c>
      <c r="B63" s="125" t="s">
        <v>5262</v>
      </c>
      <c r="C63" s="126" t="s">
        <v>5263</v>
      </c>
      <c r="D63" s="128" t="s">
        <v>5264</v>
      </c>
      <c r="E63" s="128" t="s">
        <v>5265</v>
      </c>
      <c r="F63" s="128" t="s">
        <v>5266</v>
      </c>
      <c r="G63" s="128" t="s">
        <v>5267</v>
      </c>
      <c r="H63" s="128" t="s">
        <v>5268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5253</v>
      </c>
      <c r="B64" s="125" t="s">
        <v>5269</v>
      </c>
      <c r="C64" s="126" t="s">
        <v>5270</v>
      </c>
      <c r="D64" s="128" t="s">
        <v>5271</v>
      </c>
      <c r="E64" s="128" t="s">
        <v>5272</v>
      </c>
      <c r="F64" s="128" t="s">
        <v>5273</v>
      </c>
      <c r="G64" s="128" t="s">
        <v>5274</v>
      </c>
      <c r="H64" s="128" t="s">
        <v>5275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5253</v>
      </c>
      <c r="B65" s="125" t="s">
        <v>5276</v>
      </c>
      <c r="C65" s="126" t="s">
        <v>5277</v>
      </c>
      <c r="D65" s="128" t="s">
        <v>5278</v>
      </c>
      <c r="E65" s="128" t="s">
        <v>5279</v>
      </c>
      <c r="F65" s="128" t="s">
        <v>5280</v>
      </c>
      <c r="G65" s="128" t="s">
        <v>5281</v>
      </c>
      <c r="H65" s="128" t="s">
        <v>5282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5253</v>
      </c>
      <c r="B66" s="125" t="s">
        <v>5283</v>
      </c>
      <c r="C66" s="126" t="s">
        <v>5284</v>
      </c>
      <c r="D66" s="128" t="s">
        <v>5285</v>
      </c>
      <c r="E66" s="128" t="s">
        <v>5286</v>
      </c>
      <c r="F66" s="128" t="s">
        <v>5287</v>
      </c>
      <c r="G66" s="128" t="s">
        <v>5288</v>
      </c>
      <c r="H66" s="128" t="s">
        <v>5289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5253</v>
      </c>
      <c r="B67" s="125" t="s">
        <v>5290</v>
      </c>
      <c r="C67" s="126" t="s">
        <v>5291</v>
      </c>
      <c r="D67" s="128" t="s">
        <v>5292</v>
      </c>
      <c r="E67" s="128" t="s">
        <v>5293</v>
      </c>
      <c r="F67" s="128" t="s">
        <v>5294</v>
      </c>
      <c r="G67" s="128" t="s">
        <v>5295</v>
      </c>
      <c r="H67" s="128" t="s">
        <v>5296</v>
      </c>
      <c r="I67" s="130">
        <f>IF(COUNTIF(J67:AW67,"&lt;&gt;")=0,"",SUMPRODUCT(((Recommendations[ImplStatus]="Implemented")+(Recommendations[ImplStatus]="Compensated"))*ISNUMBER(MATCH(Recommendations[Id],J67:AW67,0)))/COUNTIF(J67:AW67,"&lt;&gt;"))</f>
        <v>0</v>
      </c>
      <c r="J67" s="132" t="s">
        <v>2527</v>
      </c>
      <c r="K67" s="132" t="s">
        <v>2534</v>
      </c>
      <c r="L67" s="132" t="s">
        <v>2540</v>
      </c>
      <c r="M67" s="132" t="s">
        <v>2545</v>
      </c>
      <c r="N67" s="132" t="s">
        <v>2551</v>
      </c>
      <c r="O67" s="132" t="s">
        <v>2557</v>
      </c>
      <c r="P67" s="132" t="s">
        <v>2564</v>
      </c>
      <c r="Q67" s="132" t="s">
        <v>2570</v>
      </c>
      <c r="R67" s="132" t="s">
        <v>2576</v>
      </c>
      <c r="S67" s="132" t="s">
        <v>2582</v>
      </c>
      <c r="T67" s="132" t="s">
        <v>2587</v>
      </c>
      <c r="U67" s="132" t="s">
        <v>2593</v>
      </c>
      <c r="V67" s="132" t="s">
        <v>2599</v>
      </c>
      <c r="W67" s="132" t="s">
        <v>2606</v>
      </c>
      <c r="X67" s="132" t="s">
        <v>2613</v>
      </c>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5253</v>
      </c>
      <c r="B68" s="125" t="s">
        <v>5297</v>
      </c>
      <c r="C68" s="126" t="s">
        <v>5298</v>
      </c>
      <c r="D68" s="128" t="s">
        <v>5299</v>
      </c>
      <c r="E68" s="128" t="s">
        <v>5300</v>
      </c>
      <c r="F68" s="128" t="s">
        <v>5301</v>
      </c>
      <c r="G68" s="128" t="s">
        <v>5302</v>
      </c>
      <c r="H68" s="128" t="s">
        <v>5303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5304</v>
      </c>
      <c r="B69" s="124"/>
      <c r="C69" s="123" t="s">
        <v>5305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5304</v>
      </c>
      <c r="B70" s="125" t="s">
        <v>5306</v>
      </c>
      <c r="C70" s="126" t="s">
        <v>5307</v>
      </c>
      <c r="D70" s="128" t="s">
        <v>5308</v>
      </c>
      <c r="E70" s="128" t="s">
        <v>5309</v>
      </c>
      <c r="F70" s="128" t="s">
        <v>5310</v>
      </c>
      <c r="G70" s="128" t="s">
        <v>5311</v>
      </c>
      <c r="H70" s="128" t="s">
        <v>5312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5304</v>
      </c>
      <c r="B71" s="125" t="s">
        <v>5313</v>
      </c>
      <c r="C71" s="126" t="s">
        <v>5314</v>
      </c>
      <c r="D71" s="128" t="s">
        <v>5315</v>
      </c>
      <c r="E71" s="128" t="s">
        <v>5316</v>
      </c>
      <c r="F71" s="128" t="s">
        <v>5317</v>
      </c>
      <c r="G71" s="128" t="s">
        <v>5318</v>
      </c>
      <c r="H71" s="128" t="s">
        <v>5319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5320</v>
      </c>
      <c r="B72" s="124"/>
      <c r="C72" s="123" t="s">
        <v>5321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5320</v>
      </c>
      <c r="B73" s="125" t="s">
        <v>5322</v>
      </c>
      <c r="C73" s="126" t="s">
        <v>5323</v>
      </c>
      <c r="D73" s="128" t="s">
        <v>5324</v>
      </c>
      <c r="E73" s="128" t="s">
        <v>5325</v>
      </c>
      <c r="F73" s="128" t="s">
        <v>5326</v>
      </c>
      <c r="G73" s="128" t="s">
        <v>5327</v>
      </c>
      <c r="H73" s="128" t="s">
        <v>5328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5320</v>
      </c>
      <c r="B74" s="125" t="s">
        <v>5329</v>
      </c>
      <c r="C74" s="126" t="s">
        <v>5330</v>
      </c>
      <c r="D74" s="128" t="s">
        <v>5331</v>
      </c>
      <c r="E74" s="128" t="s">
        <v>5332</v>
      </c>
      <c r="F74" s="128" t="s">
        <v>5333</v>
      </c>
      <c r="G74" s="128" t="s">
        <v>5334</v>
      </c>
      <c r="H74" s="128" t="s">
        <v>5335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5320</v>
      </c>
      <c r="B75" s="125" t="s">
        <v>5336</v>
      </c>
      <c r="C75" s="126" t="s">
        <v>5337</v>
      </c>
      <c r="D75" s="128" t="s">
        <v>5338</v>
      </c>
      <c r="E75" s="128" t="s">
        <v>5339</v>
      </c>
      <c r="F75" s="128" t="s">
        <v>5340</v>
      </c>
      <c r="G75" s="128" t="s">
        <v>5341</v>
      </c>
      <c r="H75" s="128" t="s">
        <v>5342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5320</v>
      </c>
      <c r="B76" s="125" t="s">
        <v>5343</v>
      </c>
      <c r="C76" s="126" t="s">
        <v>5344</v>
      </c>
      <c r="D76" s="128" t="s">
        <v>5345</v>
      </c>
      <c r="E76" s="128" t="s">
        <v>5346</v>
      </c>
      <c r="F76" s="128" t="s">
        <v>5347</v>
      </c>
      <c r="G76" s="128" t="s">
        <v>5348</v>
      </c>
      <c r="H76" s="128" t="s">
        <v>5349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5320</v>
      </c>
      <c r="B77" s="125" t="s">
        <v>5350</v>
      </c>
      <c r="C77" s="126" t="s">
        <v>5351</v>
      </c>
      <c r="D77" s="128" t="s">
        <v>5352</v>
      </c>
      <c r="E77" s="128" t="s">
        <v>5353</v>
      </c>
      <c r="F77" s="128" t="s">
        <v>5354</v>
      </c>
      <c r="G77" s="128" t="s">
        <v>5348</v>
      </c>
      <c r="H77" s="128" t="s">
        <v>5355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5356</v>
      </c>
      <c r="B78" s="124"/>
      <c r="C78" s="123" t="s">
        <v>5357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5356</v>
      </c>
      <c r="B79" s="125" t="s">
        <v>5356</v>
      </c>
      <c r="C79" s="126" t="s">
        <v>5358</v>
      </c>
      <c r="D79" s="128" t="s">
        <v>5359</v>
      </c>
      <c r="E79" s="128" t="s">
        <v>5360</v>
      </c>
      <c r="F79" s="128" t="s">
        <v>5361</v>
      </c>
      <c r="G79" s="128" t="s">
        <v>5362</v>
      </c>
      <c r="H79" s="128" t="s">
        <v>5363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5356</v>
      </c>
      <c r="B80" s="125" t="s">
        <v>5364</v>
      </c>
      <c r="C80" s="126" t="s">
        <v>5365</v>
      </c>
      <c r="D80" s="128" t="s">
        <v>5366</v>
      </c>
      <c r="E80" s="128" t="s">
        <v>5367</v>
      </c>
      <c r="F80" s="128" t="s">
        <v>5368</v>
      </c>
      <c r="G80" s="128" t="s">
        <v>5369</v>
      </c>
      <c r="H80" s="128" t="s">
        <v>5370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5356</v>
      </c>
      <c r="B81" s="125" t="s">
        <v>5371</v>
      </c>
      <c r="C81" s="126" t="s">
        <v>5372</v>
      </c>
      <c r="D81" s="128" t="s">
        <v>5373</v>
      </c>
      <c r="E81" s="128" t="s">
        <v>5374</v>
      </c>
      <c r="F81" s="128" t="s">
        <v>5375</v>
      </c>
      <c r="G81" s="128" t="s">
        <v>5376</v>
      </c>
      <c r="H81" s="128" t="s">
        <v>5377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5378</v>
      </c>
      <c r="B82" s="124"/>
      <c r="C82" s="123" t="s">
        <v>5379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5378</v>
      </c>
      <c r="B83" s="125" t="s">
        <v>5380</v>
      </c>
      <c r="C83" s="126" t="s">
        <v>5381</v>
      </c>
      <c r="D83" s="128" t="s">
        <v>5382</v>
      </c>
      <c r="E83" s="128" t="s">
        <v>5383</v>
      </c>
      <c r="F83" s="128" t="s">
        <v>5384</v>
      </c>
      <c r="G83" s="128" t="s">
        <v>5385</v>
      </c>
      <c r="H83" s="128" t="s">
        <v>5386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5378</v>
      </c>
      <c r="B84" s="125" t="s">
        <v>5387</v>
      </c>
      <c r="C84" s="126" t="s">
        <v>5388</v>
      </c>
      <c r="D84" s="128" t="s">
        <v>5389</v>
      </c>
      <c r="E84" s="128" t="s">
        <v>5390</v>
      </c>
      <c r="F84" s="128" t="s">
        <v>5391</v>
      </c>
      <c r="G84" s="128" t="s">
        <v>5392</v>
      </c>
      <c r="H84" s="128" t="s">
        <v>5393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5378</v>
      </c>
      <c r="B85" s="125" t="s">
        <v>5394</v>
      </c>
      <c r="C85" s="126" t="s">
        <v>5395</v>
      </c>
      <c r="D85" s="128" t="s">
        <v>5396</v>
      </c>
      <c r="E85" s="128" t="s">
        <v>5397</v>
      </c>
      <c r="F85" s="128" t="s">
        <v>5398</v>
      </c>
      <c r="G85" s="128" t="s">
        <v>5399</v>
      </c>
      <c r="H85" s="128" t="s">
        <v>5400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5378</v>
      </c>
      <c r="B86" s="125" t="s">
        <v>5401</v>
      </c>
      <c r="C86" s="126" t="s">
        <v>5402</v>
      </c>
      <c r="D86" s="128" t="s">
        <v>5403</v>
      </c>
      <c r="E86" s="128" t="s">
        <v>5404</v>
      </c>
      <c r="F86" s="128" t="s">
        <v>5405</v>
      </c>
      <c r="G86" s="128" t="s">
        <v>5406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5407</v>
      </c>
      <c r="B87" s="124"/>
      <c r="C87" s="123" t="s">
        <v>5408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5407</v>
      </c>
      <c r="B88" s="125" t="s">
        <v>5409</v>
      </c>
      <c r="C88" s="126" t="s">
        <v>5410</v>
      </c>
      <c r="D88" s="128" t="s">
        <v>5411</v>
      </c>
      <c r="E88" s="128" t="s">
        <v>5412</v>
      </c>
      <c r="F88" s="128" t="s">
        <v>5413</v>
      </c>
      <c r="G88" s="128" t="s">
        <v>5414</v>
      </c>
      <c r="H88" s="128" t="s">
        <v>5415</v>
      </c>
      <c r="I88" s="130">
        <f>IF(COUNTIF(J88:AW88,"&lt;&gt;")=0,"",SUMPRODUCT(((Recommendations[ImplStatus]="Implemented")+(Recommendations[ImplStatus]="Compensated"))*ISNUMBER(MATCH(Recommendations[Id],J88:AW88,0)))/COUNTIF(J88:AW88,"&lt;&gt;"))</f>
        <v>0</v>
      </c>
      <c r="J88" s="132" t="s">
        <v>1343</v>
      </c>
      <c r="K88" s="132" t="s">
        <v>1350</v>
      </c>
      <c r="L88" s="132" t="s">
        <v>1363</v>
      </c>
      <c r="M88" s="132" t="s">
        <v>1377</v>
      </c>
      <c r="N88" s="132" t="s">
        <v>1382</v>
      </c>
      <c r="O88" s="132" t="s">
        <v>1609</v>
      </c>
      <c r="P88" s="132" t="s">
        <v>1616</v>
      </c>
      <c r="Q88" s="132" t="s">
        <v>1646</v>
      </c>
      <c r="R88" s="132" t="s">
        <v>1658</v>
      </c>
      <c r="S88" s="132" t="s">
        <v>3610</v>
      </c>
      <c r="T88" s="132" t="s">
        <v>3616</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5407</v>
      </c>
      <c r="B89" s="125" t="s">
        <v>5416</v>
      </c>
      <c r="C89" s="126" t="s">
        <v>5417</v>
      </c>
      <c r="D89" s="128" t="s">
        <v>5418</v>
      </c>
      <c r="E89" s="128" t="s">
        <v>5419</v>
      </c>
      <c r="F89" s="128" t="s">
        <v>5420</v>
      </c>
      <c r="G89" s="128" t="s">
        <v>4944</v>
      </c>
      <c r="H89" s="128" t="s">
        <v>5421</v>
      </c>
      <c r="I89" s="130">
        <f>IF(COUNTIF(J89:AW89,"&lt;&gt;")=0,"",SUMPRODUCT(((Recommendations[ImplStatus]="Implemented")+(Recommendations[ImplStatus]="Compensated"))*ISNUMBER(MATCH(Recommendations[Id],J89:AW89,0)))/COUNTIF(J89:AW89,"&lt;&gt;"))</f>
        <v>0</v>
      </c>
      <c r="J89" s="132" t="s">
        <v>3075</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5407</v>
      </c>
      <c r="B90" s="125" t="s">
        <v>5422</v>
      </c>
      <c r="C90" s="126" t="s">
        <v>5423</v>
      </c>
      <c r="D90" s="128" t="s">
        <v>5424</v>
      </c>
      <c r="E90" s="128" t="s">
        <v>5425</v>
      </c>
      <c r="F90" s="128" t="s">
        <v>5426</v>
      </c>
      <c r="G90" s="128" t="s">
        <v>5414</v>
      </c>
      <c r="H90" s="128" t="s">
        <v>5427</v>
      </c>
      <c r="I90" s="130">
        <f>IF(COUNTIF(J90:AW90,"&lt;&gt;")=0,"",SUMPRODUCT(((Recommendations[ImplStatus]="Implemented")+(Recommendations[ImplStatus]="Compensated"))*ISNUMBER(MATCH(Recommendations[Id],J90:AW90,0)))/COUNTIF(J90:AW90,"&lt;&gt;"))</f>
        <v>0</v>
      </c>
      <c r="J90" s="132" t="s">
        <v>984</v>
      </c>
      <c r="K90" s="132" t="s">
        <v>990</v>
      </c>
      <c r="L90" s="132" t="s">
        <v>996</v>
      </c>
      <c r="M90" s="132" t="s">
        <v>1032</v>
      </c>
      <c r="N90" s="132" t="s">
        <v>1037</v>
      </c>
      <c r="O90" s="132" t="s">
        <v>1041</v>
      </c>
      <c r="P90" s="132" t="s">
        <v>1064</v>
      </c>
      <c r="Q90" s="132" t="s">
        <v>1069</v>
      </c>
      <c r="R90" s="132" t="s">
        <v>1074</v>
      </c>
      <c r="S90" s="132" t="s">
        <v>1079</v>
      </c>
      <c r="T90" s="132" t="s">
        <v>1086</v>
      </c>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5407</v>
      </c>
      <c r="B91" s="125" t="s">
        <v>5428</v>
      </c>
      <c r="C91" s="126" t="s">
        <v>5429</v>
      </c>
      <c r="D91" s="128" t="s">
        <v>5430</v>
      </c>
      <c r="E91" s="128" t="s">
        <v>5431</v>
      </c>
      <c r="F91" s="128" t="s">
        <v>5432</v>
      </c>
      <c r="G91" s="128" t="s">
        <v>4944</v>
      </c>
      <c r="H91" s="128" t="s">
        <v>5433</v>
      </c>
      <c r="I91" s="130">
        <f>IF(COUNTIF(J91:AW91,"&lt;&gt;")=0,"",SUMPRODUCT(((Recommendations[ImplStatus]="Implemented")+(Recommendations[ImplStatus]="Compensated"))*ISNUMBER(MATCH(Recommendations[Id],J91:AW91,0)))/COUNTIF(J91:AW91,"&lt;&gt;"))</f>
        <v>0</v>
      </c>
      <c r="J91" s="132" t="s">
        <v>330</v>
      </c>
      <c r="K91" s="132" t="s">
        <v>337</v>
      </c>
      <c r="L91" s="132" t="s">
        <v>344</v>
      </c>
      <c r="M91" s="132" t="s">
        <v>364</v>
      </c>
      <c r="N91" s="132" t="s">
        <v>428</v>
      </c>
      <c r="O91" s="132" t="s">
        <v>435</v>
      </c>
      <c r="P91" s="132" t="s">
        <v>450</v>
      </c>
      <c r="Q91" s="132" t="s">
        <v>569</v>
      </c>
      <c r="R91" s="132" t="s">
        <v>588</v>
      </c>
      <c r="S91" s="132" t="s">
        <v>595</v>
      </c>
      <c r="T91" s="132" t="s">
        <v>602</v>
      </c>
      <c r="U91" s="132" t="s">
        <v>609</v>
      </c>
      <c r="V91" s="132" t="s">
        <v>1309</v>
      </c>
      <c r="W91" s="132" t="s">
        <v>1526</v>
      </c>
      <c r="X91" s="132" t="s">
        <v>1578</v>
      </c>
      <c r="Y91" s="132" t="s">
        <v>1676</v>
      </c>
      <c r="Z91" s="132" t="s">
        <v>1713</v>
      </c>
      <c r="AA91" s="132" t="s">
        <v>1720</v>
      </c>
      <c r="AB91" s="132" t="s">
        <v>1727</v>
      </c>
      <c r="AC91" s="132" t="s">
        <v>1732</v>
      </c>
      <c r="AD91" s="132" t="s">
        <v>1737</v>
      </c>
      <c r="AE91" s="132" t="s">
        <v>3198</v>
      </c>
      <c r="AF91" s="132" t="s">
        <v>3205</v>
      </c>
      <c r="AG91" s="132" t="s">
        <v>3219</v>
      </c>
      <c r="AH91" s="132" t="s">
        <v>3477</v>
      </c>
      <c r="AI91" s="132" t="s">
        <v>3503</v>
      </c>
      <c r="AJ91" s="132"/>
      <c r="AK91" s="132"/>
      <c r="AL91" s="132"/>
      <c r="AM91" s="132"/>
      <c r="AN91" s="132"/>
      <c r="AO91" s="132"/>
      <c r="AP91" s="132"/>
      <c r="AQ91" s="132"/>
      <c r="AR91" s="132"/>
      <c r="AS91" s="132"/>
      <c r="AT91" s="132"/>
      <c r="AU91" s="132"/>
      <c r="AV91" s="132"/>
      <c r="AW91" s="142"/>
    </row>
    <row r="92" spans="1:49" ht="60" customHeight="1" x14ac:dyDescent="0.35">
      <c r="A92" s="139" t="s">
        <v>5407</v>
      </c>
      <c r="B92" s="125" t="s">
        <v>5434</v>
      </c>
      <c r="C92" s="126" t="s">
        <v>5435</v>
      </c>
      <c r="D92" s="128" t="s">
        <v>5436</v>
      </c>
      <c r="E92" s="128" t="s">
        <v>5437</v>
      </c>
      <c r="F92" s="128" t="s">
        <v>5438</v>
      </c>
      <c r="G92" s="128" t="s">
        <v>4944</v>
      </c>
      <c r="H92" s="128" t="s">
        <v>5439</v>
      </c>
      <c r="I92" s="130">
        <f>IF(COUNTIF(J92:AW92,"&lt;&gt;")=0,"",SUMPRODUCT(((Recommendations[ImplStatus]="Implemented")+(Recommendations[ImplStatus]="Compensated"))*ISNUMBER(MATCH(Recommendations[Id],J92:AW92,0)))/COUNTIF(J92:AW92,"&lt;&gt;"))</f>
        <v>0</v>
      </c>
      <c r="J92" s="132" t="s">
        <v>1370</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5407</v>
      </c>
      <c r="B93" s="125" t="s">
        <v>5440</v>
      </c>
      <c r="C93" s="126" t="s">
        <v>5441</v>
      </c>
      <c r="D93" s="128" t="s">
        <v>5442</v>
      </c>
      <c r="E93" s="128" t="s">
        <v>5443</v>
      </c>
      <c r="F93" s="128" t="s">
        <v>5444</v>
      </c>
      <c r="G93" s="128" t="s">
        <v>5445</v>
      </c>
      <c r="H93" s="128" t="s">
        <v>5446</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5407</v>
      </c>
      <c r="B94" s="125" t="s">
        <v>5447</v>
      </c>
      <c r="C94" s="126" t="s">
        <v>5448</v>
      </c>
      <c r="D94" s="128" t="s">
        <v>5449</v>
      </c>
      <c r="E94" s="128" t="s">
        <v>5450</v>
      </c>
      <c r="F94" s="128" t="s">
        <v>5451</v>
      </c>
      <c r="G94" s="128" t="s">
        <v>5452</v>
      </c>
      <c r="H94" s="128" t="s">
        <v>5453</v>
      </c>
      <c r="I94" s="130">
        <f>IF(COUNTIF(J94:AW94,"&lt;&gt;")=0,"",SUMPRODUCT(((Recommendations[ImplStatus]="Implemented")+(Recommendations[ImplStatus]="Compensated"))*ISNUMBER(MATCH(Recommendations[Id],J94:AW94,0)))/COUNTIF(J94:AW94,"&lt;&gt;"))</f>
        <v>0</v>
      </c>
      <c r="J94" s="132" t="s">
        <v>2372</v>
      </c>
      <c r="K94" s="132" t="s">
        <v>2379</v>
      </c>
      <c r="L94" s="132" t="s">
        <v>2386</v>
      </c>
      <c r="M94" s="132" t="s">
        <v>2392</v>
      </c>
      <c r="N94" s="132" t="s">
        <v>2399</v>
      </c>
      <c r="O94" s="132" t="s">
        <v>2405</v>
      </c>
      <c r="P94" s="132" t="s">
        <v>2412</v>
      </c>
      <c r="Q94" s="132" t="s">
        <v>2418</v>
      </c>
      <c r="R94" s="132" t="s">
        <v>2424</v>
      </c>
      <c r="S94" s="132" t="s">
        <v>2430</v>
      </c>
      <c r="T94" s="132" t="s">
        <v>2436</v>
      </c>
      <c r="U94" s="132" t="s">
        <v>2443</v>
      </c>
      <c r="V94" s="132" t="s">
        <v>2449</v>
      </c>
      <c r="W94" s="132" t="s">
        <v>2457</v>
      </c>
      <c r="X94" s="132" t="s">
        <v>2464</v>
      </c>
      <c r="Y94" s="132" t="s">
        <v>2470</v>
      </c>
      <c r="Z94" s="132" t="s">
        <v>2476</v>
      </c>
      <c r="AA94" s="132" t="s">
        <v>2482</v>
      </c>
      <c r="AB94" s="132" t="s">
        <v>2488</v>
      </c>
      <c r="AC94" s="132" t="s">
        <v>2494</v>
      </c>
      <c r="AD94" s="132" t="s">
        <v>2501</v>
      </c>
      <c r="AE94" s="132" t="s">
        <v>2508</v>
      </c>
      <c r="AF94" s="132" t="s">
        <v>2514</v>
      </c>
      <c r="AG94" s="132" t="s">
        <v>2521</v>
      </c>
      <c r="AH94" s="132" t="s">
        <v>3277</v>
      </c>
      <c r="AI94" s="132"/>
      <c r="AJ94" s="132"/>
      <c r="AK94" s="132"/>
      <c r="AL94" s="132"/>
      <c r="AM94" s="132"/>
      <c r="AN94" s="132"/>
      <c r="AO94" s="132"/>
      <c r="AP94" s="132"/>
      <c r="AQ94" s="132"/>
      <c r="AR94" s="132"/>
      <c r="AS94" s="132"/>
      <c r="AT94" s="132"/>
      <c r="AU94" s="132"/>
      <c r="AV94" s="132"/>
      <c r="AW94" s="142"/>
    </row>
    <row r="95" spans="1:49" ht="60" customHeight="1" x14ac:dyDescent="0.35">
      <c r="A95" s="139" t="s">
        <v>5407</v>
      </c>
      <c r="B95" s="125" t="s">
        <v>5454</v>
      </c>
      <c r="C95" s="126" t="s">
        <v>5455</v>
      </c>
      <c r="D95" s="128" t="s">
        <v>5456</v>
      </c>
      <c r="E95" s="128" t="s">
        <v>5457</v>
      </c>
      <c r="F95" s="128" t="s">
        <v>5458</v>
      </c>
      <c r="G95" s="128" t="s">
        <v>5459</v>
      </c>
      <c r="H95" s="128" t="s">
        <v>5460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5407</v>
      </c>
      <c r="B96" s="125" t="s">
        <v>5461</v>
      </c>
      <c r="C96" s="126" t="s">
        <v>5462</v>
      </c>
      <c r="D96" s="128" t="s">
        <v>5463</v>
      </c>
      <c r="E96" s="128" t="s">
        <v>5464</v>
      </c>
      <c r="F96" s="128" t="s">
        <v>5465</v>
      </c>
      <c r="G96" s="128" t="s">
        <v>5466</v>
      </c>
      <c r="H96" s="128" t="s">
        <v>5467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5407</v>
      </c>
      <c r="B97" s="125" t="s">
        <v>5468</v>
      </c>
      <c r="C97" s="126" t="s">
        <v>5469</v>
      </c>
      <c r="D97" s="128" t="s">
        <v>5470</v>
      </c>
      <c r="E97" s="128" t="s">
        <v>5471</v>
      </c>
      <c r="F97" s="128" t="s">
        <v>5472</v>
      </c>
      <c r="G97" s="128" t="s">
        <v>5473</v>
      </c>
      <c r="H97" s="128" t="s">
        <v>5474</v>
      </c>
      <c r="I97" s="130">
        <f>IF(COUNTIF(J97:AW97,"&lt;&gt;")=0,"",SUMPRODUCT(((Recommendations[ImplStatus]="Implemented")+(Recommendations[ImplStatus]="Compensated"))*ISNUMBER(MATCH(Recommendations[Id],J97:AW97,0)))/COUNTIF(J97:AW97,"&lt;&gt;"))</f>
        <v>0</v>
      </c>
      <c r="J97" s="132" t="s">
        <v>462</v>
      </c>
      <c r="K97" s="132" t="s">
        <v>1653</v>
      </c>
      <c r="L97" s="132" t="s">
        <v>1664</v>
      </c>
      <c r="M97" s="132" t="s">
        <v>2211</v>
      </c>
      <c r="N97" s="132" t="s">
        <v>2218</v>
      </c>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5475</v>
      </c>
      <c r="B98" s="124"/>
      <c r="C98" s="123" t="s">
        <v>5476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5475</v>
      </c>
      <c r="B99" s="125" t="s">
        <v>5477</v>
      </c>
      <c r="C99" s="126" t="s">
        <v>5478</v>
      </c>
      <c r="D99" s="128" t="s">
        <v>5479</v>
      </c>
      <c r="E99" s="128" t="s">
        <v>5480</v>
      </c>
      <c r="F99" s="128" t="s">
        <v>5481</v>
      </c>
      <c r="G99" s="128" t="s">
        <v>5482</v>
      </c>
      <c r="H99" s="128" t="s">
        <v>5483</v>
      </c>
      <c r="I99" s="130">
        <f>IF(COUNTIF(J99:AW99,"&lt;&gt;")=0,"",SUMPRODUCT(((Recommendations[ImplStatus]="Implemented")+(Recommendations[ImplStatus]="Compensated"))*ISNUMBER(MATCH(Recommendations[Id],J99:AW99,0)))/COUNTIF(J99:AW99,"&lt;&gt;"))</f>
        <v>0</v>
      </c>
      <c r="J99" s="132" t="s">
        <v>1766</v>
      </c>
      <c r="K99" s="132" t="s">
        <v>1781</v>
      </c>
      <c r="L99" s="132" t="s">
        <v>1787</v>
      </c>
      <c r="M99" s="132" t="s">
        <v>1799</v>
      </c>
      <c r="N99" s="132" t="s">
        <v>1810</v>
      </c>
      <c r="O99" s="132" t="s">
        <v>3313</v>
      </c>
      <c r="P99" s="132" t="s">
        <v>3554</v>
      </c>
      <c r="Q99" s="132" t="s">
        <v>3561</v>
      </c>
      <c r="R99" s="132" t="s">
        <v>3568</v>
      </c>
      <c r="S99" s="132" t="s">
        <v>3581</v>
      </c>
      <c r="T99" s="132" t="s">
        <v>3596</v>
      </c>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5475</v>
      </c>
      <c r="B100" s="125" t="s">
        <v>5484</v>
      </c>
      <c r="C100" s="126" t="s">
        <v>5485</v>
      </c>
      <c r="D100" s="128" t="s">
        <v>5486</v>
      </c>
      <c r="E100" s="128" t="s">
        <v>5487</v>
      </c>
      <c r="F100" s="128" t="s">
        <v>5488</v>
      </c>
      <c r="G100" s="128" t="s">
        <v>5489</v>
      </c>
      <c r="H100" s="128" t="s">
        <v>5490</v>
      </c>
      <c r="I100" s="130">
        <f>IF(COUNTIF(J100:AW100,"&lt;&gt;")=0,"",SUMPRODUCT(((Recommendations[ImplStatus]="Implemented")+(Recommendations[ImplStatus]="Compensated"))*ISNUMBER(MATCH(Recommendations[Id],J100:AW100,0)))/COUNTIF(J100:AW100,"&lt;&gt;"))</f>
        <v>0</v>
      </c>
      <c r="J100" s="132" t="s">
        <v>1316</v>
      </c>
      <c r="K100" s="132" t="s">
        <v>1389</v>
      </c>
      <c r="L100" s="132" t="s">
        <v>1793</v>
      </c>
      <c r="M100" s="132" t="s">
        <v>1817</v>
      </c>
      <c r="N100" s="132" t="s">
        <v>1855</v>
      </c>
      <c r="O100" s="132" t="s">
        <v>2828</v>
      </c>
      <c r="P100" s="132" t="s">
        <v>2834</v>
      </c>
      <c r="Q100" s="132" t="s">
        <v>2840</v>
      </c>
      <c r="R100" s="132" t="s">
        <v>2846</v>
      </c>
      <c r="S100" s="132" t="s">
        <v>2877</v>
      </c>
      <c r="T100" s="132" t="s">
        <v>2899</v>
      </c>
      <c r="U100" s="132" t="s">
        <v>2906</v>
      </c>
      <c r="V100" s="132" t="s">
        <v>2912</v>
      </c>
      <c r="W100" s="132" t="s">
        <v>2920</v>
      </c>
      <c r="X100" s="132" t="s">
        <v>2928</v>
      </c>
      <c r="Y100" s="132" t="s">
        <v>2936</v>
      </c>
      <c r="Z100" s="132" t="s">
        <v>2942</v>
      </c>
      <c r="AA100" s="132" t="s">
        <v>2948</v>
      </c>
      <c r="AB100" s="132" t="s">
        <v>2954</v>
      </c>
      <c r="AC100" s="132" t="s">
        <v>2960</v>
      </c>
      <c r="AD100" s="132" t="s">
        <v>2974</v>
      </c>
      <c r="AE100" s="132" t="s">
        <v>2982</v>
      </c>
      <c r="AF100" s="132" t="s">
        <v>2997</v>
      </c>
      <c r="AG100" s="132" t="s">
        <v>3004</v>
      </c>
      <c r="AH100" s="132" t="s">
        <v>3011</v>
      </c>
      <c r="AI100" s="132" t="s">
        <v>3018</v>
      </c>
      <c r="AJ100" s="132" t="s">
        <v>3025</v>
      </c>
      <c r="AK100" s="132" t="s">
        <v>3033</v>
      </c>
      <c r="AL100" s="132" t="s">
        <v>3040</v>
      </c>
      <c r="AM100" s="132" t="s">
        <v>3082</v>
      </c>
      <c r="AN100" s="132" t="s">
        <v>3248</v>
      </c>
      <c r="AO100" s="132" t="s">
        <v>3350</v>
      </c>
      <c r="AP100" s="132" t="s">
        <v>3357</v>
      </c>
      <c r="AQ100" s="132" t="s">
        <v>3371</v>
      </c>
      <c r="AR100" s="132" t="s">
        <v>3378</v>
      </c>
      <c r="AS100" s="132" t="s">
        <v>3384</v>
      </c>
      <c r="AT100" s="132" t="s">
        <v>3546</v>
      </c>
      <c r="AU100" s="132" t="s">
        <v>3637</v>
      </c>
      <c r="AV100" s="132" t="s">
        <v>3643</v>
      </c>
      <c r="AW100" s="142"/>
    </row>
    <row r="101" spans="1:49" ht="60" customHeight="1" x14ac:dyDescent="0.35">
      <c r="A101" s="139" t="s">
        <v>5475</v>
      </c>
      <c r="B101" s="125" t="s">
        <v>5491</v>
      </c>
      <c r="C101" s="126" t="s">
        <v>5492</v>
      </c>
      <c r="D101" s="128" t="s">
        <v>5493</v>
      </c>
      <c r="E101" s="128" t="s">
        <v>5494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5475</v>
      </c>
      <c r="B102" s="125" t="s">
        <v>5495</v>
      </c>
      <c r="C102" s="126" t="s">
        <v>5496</v>
      </c>
      <c r="D102" s="128" t="s">
        <v>5497</v>
      </c>
      <c r="E102" s="128" t="s">
        <v>5498</v>
      </c>
      <c r="F102" s="128" t="s">
        <v>5499</v>
      </c>
      <c r="G102" s="128" t="s">
        <v>5500</v>
      </c>
      <c r="H102" s="128" t="s">
        <v>5501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5475</v>
      </c>
      <c r="B103" s="125" t="s">
        <v>5502</v>
      </c>
      <c r="C103" s="126" t="s">
        <v>5503</v>
      </c>
      <c r="D103" s="128" t="s">
        <v>5504</v>
      </c>
      <c r="E103" s="128" t="s">
        <v>5505</v>
      </c>
      <c r="F103" s="128" t="s">
        <v>5506</v>
      </c>
      <c r="G103" s="128" t="s">
        <v>5507</v>
      </c>
      <c r="H103" s="128" t="s">
        <v>5508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5509</v>
      </c>
      <c r="B104" s="124"/>
      <c r="C104" s="123" t="s">
        <v>5510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5509</v>
      </c>
      <c r="B105" s="125" t="s">
        <v>5511</v>
      </c>
      <c r="C105" s="126" t="s">
        <v>5512</v>
      </c>
      <c r="D105" s="128" t="s">
        <v>5513</v>
      </c>
      <c r="E105" s="128" t="s">
        <v>5514</v>
      </c>
      <c r="F105" s="128" t="s">
        <v>5515</v>
      </c>
      <c r="G105" s="128" t="s">
        <v>5516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5509</v>
      </c>
      <c r="B106" s="125" t="s">
        <v>5517</v>
      </c>
      <c r="C106" s="126" t="s">
        <v>5518</v>
      </c>
      <c r="D106" s="128" t="s">
        <v>5519</v>
      </c>
      <c r="E106" s="128" t="s">
        <v>5520</v>
      </c>
      <c r="F106" s="128" t="s">
        <v>5521</v>
      </c>
      <c r="G106" s="128" t="s">
        <v>5522</v>
      </c>
      <c r="H106" s="128" t="s">
        <v>5523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5509</v>
      </c>
      <c r="B107" s="125" t="s">
        <v>5524</v>
      </c>
      <c r="C107" s="126" t="s">
        <v>5525</v>
      </c>
      <c r="D107" s="128" t="s">
        <v>5526</v>
      </c>
      <c r="E107" s="128" t="s">
        <v>5527</v>
      </c>
      <c r="F107" s="128" t="s">
        <v>5528</v>
      </c>
      <c r="G107" s="128" t="s">
        <v>5529</v>
      </c>
      <c r="H107" s="128" t="s">
        <v>5530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5531</v>
      </c>
      <c r="B108" s="124"/>
      <c r="C108" s="123" t="s">
        <v>5532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5531</v>
      </c>
      <c r="B109" s="125" t="s">
        <v>5533</v>
      </c>
      <c r="C109" s="126" t="s">
        <v>5534</v>
      </c>
      <c r="D109" s="128" t="s">
        <v>5535</v>
      </c>
      <c r="E109" s="128" t="s">
        <v>5536</v>
      </c>
      <c r="F109" s="128" t="s">
        <v>5537</v>
      </c>
      <c r="G109" s="128" t="s">
        <v>5538</v>
      </c>
      <c r="H109" s="128" t="s">
        <v>5539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5531</v>
      </c>
      <c r="B110" s="125" t="s">
        <v>5540</v>
      </c>
      <c r="C110" s="126" t="s">
        <v>5541</v>
      </c>
      <c r="D110" s="128" t="s">
        <v>5542</v>
      </c>
      <c r="E110" s="128" t="s">
        <v>5543</v>
      </c>
      <c r="F110" s="128" t="s">
        <v>5544</v>
      </c>
      <c r="G110" s="128" t="s">
        <v>5545</v>
      </c>
      <c r="H110" s="128" t="s">
        <v>5546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5531</v>
      </c>
      <c r="B111" s="125" t="s">
        <v>5547</v>
      </c>
      <c r="C111" s="126" t="s">
        <v>5548</v>
      </c>
      <c r="D111" s="128" t="s">
        <v>5549</v>
      </c>
      <c r="E111" s="128" t="s">
        <v>5550</v>
      </c>
      <c r="F111" s="128" t="s">
        <v>5551</v>
      </c>
      <c r="G111" s="128" t="s">
        <v>5552</v>
      </c>
      <c r="H111" s="128" t="s">
        <v>5553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5554</v>
      </c>
      <c r="B112" s="124"/>
      <c r="C112" s="123" t="s">
        <v>5555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5554</v>
      </c>
      <c r="B113" s="125" t="s">
        <v>5556</v>
      </c>
      <c r="C113" s="126" t="s">
        <v>5557</v>
      </c>
      <c r="D113" s="128" t="s">
        <v>5558</v>
      </c>
      <c r="E113" s="128" t="s">
        <v>5559</v>
      </c>
      <c r="F113" s="128" t="s">
        <v>5560</v>
      </c>
      <c r="G113" s="128" t="s">
        <v>5561</v>
      </c>
      <c r="H113" s="128" t="s">
        <v>5562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5554</v>
      </c>
      <c r="B114" s="125" t="s">
        <v>5563</v>
      </c>
      <c r="C114" s="126" t="s">
        <v>5564</v>
      </c>
      <c r="D114" s="128" t="s">
        <v>5565</v>
      </c>
      <c r="E114" s="128" t="s">
        <v>5566</v>
      </c>
      <c r="F114" s="128" t="s">
        <v>5567</v>
      </c>
      <c r="G114" s="128" t="s">
        <v>5561</v>
      </c>
      <c r="H114" s="128" t="s">
        <v>5568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5554</v>
      </c>
      <c r="B115" s="133" t="s">
        <v>5569</v>
      </c>
      <c r="C115" s="134" t="s">
        <v>5570</v>
      </c>
      <c r="D115" s="135" t="s">
        <v>5571</v>
      </c>
      <c r="E115" s="135" t="s">
        <v>5572</v>
      </c>
      <c r="F115" s="135" t="s">
        <v>5573</v>
      </c>
      <c r="G115" s="135" t="s">
        <v>5574</v>
      </c>
      <c r="H115" s="135" t="s">
        <v>5575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3701</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IFERROR(INDEX('Recommendations'!$I$2:$I$561, MATCH(J2,'Recommendations'!$B$2:$B$561,0))="Implemented", FALSE))</xm:f>
            <x14:dxf>
              <font>
                <color rgb="FF000000"/>
              </font>
              <fill>
                <patternFill>
                  <bgColor rgb="FF3C7D22"/>
                </patternFill>
              </fill>
            </x14:dxf>
          </x14:cfRule>
          <x14:cfRule type="expression" priority="2" id="{00000000-000E-0000-0600-000002000000}">
            <xm:f>AND(J2&lt;&gt;"", IFERROR(INDEX('Recommendations'!$I$2:$I$561, MATCH(J2,'Recommendations'!$B$2:$B$561,0))="Compensated", FALSE))</xm:f>
            <x14:dxf>
              <font>
                <color rgb="FF000000"/>
              </font>
              <fill>
                <patternFill>
                  <bgColor rgb="FFC6E0B4"/>
                </patternFill>
              </fill>
            </x14:dxf>
          </x14:cfRule>
          <x14:cfRule type="expression" priority="3" id="{00000000-000E-0000-0600-000003000000}">
            <xm:f>AND(J2&lt;&gt;"", IFERROR(INDEX('Recommendations'!$I$2:$I$561, MATCH(J2,'Recommendations'!$B$2:$B$561,0))="Testing", FALSE))</xm:f>
            <x14:dxf>
              <font>
                <color rgb="FF000000"/>
              </font>
              <fill>
                <patternFill>
                  <bgColor rgb="FFFFC000"/>
                </patternFill>
              </fill>
            </x14:dxf>
          </x14:cfRule>
          <x14:cfRule type="expression" priority="4" id="{00000000-000E-0000-0600-000004000000}">
            <xm:f>AND(J2&lt;&gt;"", IFERROR(INDEX('Recommendations'!$I$2:$I$561, MATCH(J2,'Recommendations'!$B$2:$B$561,0))="Failed", FALSE))</xm:f>
            <x14:dxf>
              <font>
                <color rgb="FF000000"/>
              </font>
              <fill>
                <patternFill>
                  <bgColor rgb="FFD82891"/>
                </patternFill>
              </fill>
            </x14:dxf>
          </x14:cfRule>
          <x14:cfRule type="expression" priority="5" id="{00000000-000E-0000-0600-000005000000}">
            <xm:f>AND(J2&lt;&gt;"", IFERROR(INDEX('Recommendations'!$I$2:$I$561, MATCH(J2,'Recommendations'!$B$2:$B$561,0))="Risk Accepted", FALSE))</xm:f>
            <x14:dxf>
              <font>
                <color rgb="FF000000"/>
              </font>
              <fill>
                <patternFill>
                  <bgColor rgb="FFD9D9D9"/>
                </patternFill>
              </fill>
            </x14:dxf>
          </x14:cfRule>
          <x14:cfRule type="expression" priority="6" id="{00000000-000E-0000-0600-000006000000}">
            <xm:f>AND(J2&lt;&gt;"", IFERROR(INDEX('Recommendations'!$I$2:$I$561, MATCH(J2,'Recommendations'!$B$2:$B$561,0))="N/A",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5576</v>
      </c>
      <c r="B1" s="184" t="s">
        <v>5577</v>
      </c>
      <c r="C1" s="184" t="s">
        <v>1</v>
      </c>
      <c r="D1" s="184" t="s">
        <v>5578</v>
      </c>
      <c r="E1" s="184" t="s">
        <v>5579</v>
      </c>
      <c r="F1" s="184" t="s">
        <v>5580</v>
      </c>
      <c r="G1" s="184" t="s">
        <v>3954</v>
      </c>
      <c r="H1" s="184" t="s">
        <v>3955</v>
      </c>
      <c r="I1" s="184" t="s">
        <v>3956</v>
      </c>
      <c r="J1" s="184" t="s">
        <v>3957</v>
      </c>
      <c r="K1" s="184" t="s">
        <v>3958</v>
      </c>
      <c r="L1" s="184" t="s">
        <v>3959</v>
      </c>
      <c r="M1" s="184" t="s">
        <v>3960</v>
      </c>
      <c r="N1" s="184" t="s">
        <v>3961</v>
      </c>
      <c r="O1" s="184" t="s">
        <v>3962</v>
      </c>
      <c r="P1" s="184" t="s">
        <v>3963</v>
      </c>
      <c r="Q1" s="184" t="s">
        <v>3964</v>
      </c>
      <c r="R1" s="184" t="s">
        <v>3965</v>
      </c>
      <c r="S1" s="184" t="s">
        <v>3966</v>
      </c>
      <c r="T1" s="184" t="s">
        <v>3967</v>
      </c>
      <c r="U1" s="184" t="s">
        <v>3968</v>
      </c>
      <c r="V1" s="184" t="s">
        <v>3969</v>
      </c>
      <c r="W1" s="184" t="s">
        <v>3970</v>
      </c>
      <c r="X1" s="184" t="s">
        <v>3971</v>
      </c>
      <c r="Y1" s="184" t="s">
        <v>3972</v>
      </c>
      <c r="Z1" s="184" t="s">
        <v>3973</v>
      </c>
      <c r="AA1" s="184" t="s">
        <v>3974</v>
      </c>
      <c r="AB1" s="184" t="s">
        <v>3975</v>
      </c>
      <c r="AC1" s="184" t="s">
        <v>3976</v>
      </c>
      <c r="AD1" s="184" t="s">
        <v>3977</v>
      </c>
      <c r="AE1" s="184" t="s">
        <v>3978</v>
      </c>
      <c r="AF1" s="184" t="s">
        <v>3979</v>
      </c>
      <c r="AG1" s="184" t="s">
        <v>3980</v>
      </c>
      <c r="AH1" s="184" t="s">
        <v>3981</v>
      </c>
      <c r="AI1" s="184" t="s">
        <v>3982</v>
      </c>
      <c r="AJ1" s="184" t="s">
        <v>3983</v>
      </c>
      <c r="AK1" s="184" t="s">
        <v>3984</v>
      </c>
      <c r="AL1" s="184" t="s">
        <v>3985</v>
      </c>
      <c r="AM1" s="184" t="s">
        <v>3986</v>
      </c>
      <c r="AN1" s="184" t="s">
        <v>3987</v>
      </c>
      <c r="AO1" s="184" t="s">
        <v>3988</v>
      </c>
      <c r="AP1" s="184" t="s">
        <v>3989</v>
      </c>
      <c r="AQ1" s="184" t="s">
        <v>3990</v>
      </c>
      <c r="AR1" s="184" t="s">
        <v>3991</v>
      </c>
      <c r="AS1" s="184" t="s">
        <v>3992</v>
      </c>
      <c r="AT1" s="184" t="s">
        <v>3993</v>
      </c>
      <c r="AU1" s="185" t="s">
        <v>3994</v>
      </c>
    </row>
    <row r="2" spans="1:47" ht="60" customHeight="1" outlineLevel="1" x14ac:dyDescent="0.35">
      <c r="A2" s="175" t="s">
        <v>5581</v>
      </c>
      <c r="B2" s="149" t="s">
        <v>25</v>
      </c>
      <c r="C2" s="147" t="s">
        <v>5582</v>
      </c>
      <c r="D2" s="153" t="s">
        <v>5583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5581</v>
      </c>
      <c r="B3" s="150" t="s">
        <v>5584</v>
      </c>
      <c r="C3" s="148" t="s">
        <v>5585</v>
      </c>
      <c r="D3" s="154" t="s">
        <v>5586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5581</v>
      </c>
      <c r="B4" s="151" t="s">
        <v>5584</v>
      </c>
      <c r="C4" s="152" t="s">
        <v>5587</v>
      </c>
      <c r="D4" s="155" t="s">
        <v>5588</v>
      </c>
      <c r="E4" s="158" t="s">
        <v>5589</v>
      </c>
      <c r="F4" s="161" t="s">
        <v>5590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5581</v>
      </c>
      <c r="B5" s="151" t="s">
        <v>5584</v>
      </c>
      <c r="C5" s="152" t="s">
        <v>5591</v>
      </c>
      <c r="D5" s="155" t="s">
        <v>5592</v>
      </c>
      <c r="E5" s="158" t="s">
        <v>5593</v>
      </c>
      <c r="F5" s="161" t="s">
        <v>5594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5581</v>
      </c>
      <c r="B6" s="151" t="s">
        <v>5584</v>
      </c>
      <c r="C6" s="152" t="s">
        <v>5595</v>
      </c>
      <c r="D6" s="155" t="s">
        <v>5596</v>
      </c>
      <c r="E6" s="158" t="s">
        <v>5597</v>
      </c>
      <c r="F6" s="161" t="s">
        <v>5594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5581</v>
      </c>
      <c r="B7" s="151" t="s">
        <v>5584</v>
      </c>
      <c r="C7" s="152" t="s">
        <v>5598</v>
      </c>
      <c r="D7" s="155" t="s">
        <v>5599</v>
      </c>
      <c r="E7" s="158" t="s">
        <v>5600</v>
      </c>
      <c r="F7" s="161" t="s">
        <v>5594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5581</v>
      </c>
      <c r="B8" s="151" t="s">
        <v>5584</v>
      </c>
      <c r="C8" s="152" t="s">
        <v>5601</v>
      </c>
      <c r="D8" s="155" t="s">
        <v>5602</v>
      </c>
      <c r="E8" s="158" t="s">
        <v>5603</v>
      </c>
      <c r="F8" s="161" t="s">
        <v>5604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5581</v>
      </c>
      <c r="B9" s="150" t="s">
        <v>5605</v>
      </c>
      <c r="C9" s="148" t="s">
        <v>5606</v>
      </c>
      <c r="D9" s="154" t="s">
        <v>5607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5581</v>
      </c>
      <c r="B10" s="151" t="s">
        <v>5605</v>
      </c>
      <c r="C10" s="152" t="s">
        <v>5608</v>
      </c>
      <c r="D10" s="155" t="s">
        <v>5609</v>
      </c>
      <c r="E10" s="158" t="s">
        <v>5610</v>
      </c>
      <c r="F10" s="161" t="s">
        <v>5590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5581</v>
      </c>
      <c r="B11" s="151" t="s">
        <v>5605</v>
      </c>
      <c r="C11" s="152" t="s">
        <v>5611</v>
      </c>
      <c r="D11" s="155" t="s">
        <v>5612</v>
      </c>
      <c r="E11" s="158" t="s">
        <v>5613</v>
      </c>
      <c r="F11" s="161" t="s">
        <v>5590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5581</v>
      </c>
      <c r="B12" s="151" t="s">
        <v>5605</v>
      </c>
      <c r="C12" s="152" t="s">
        <v>5614</v>
      </c>
      <c r="D12" s="155" t="s">
        <v>5615</v>
      </c>
      <c r="E12" s="158" t="s">
        <v>5616</v>
      </c>
      <c r="F12" s="161" t="s">
        <v>5590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5581</v>
      </c>
      <c r="B13" s="150" t="s">
        <v>5617</v>
      </c>
      <c r="C13" s="148" t="s">
        <v>5618</v>
      </c>
      <c r="D13" s="154" t="s">
        <v>5619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5581</v>
      </c>
      <c r="B14" s="151" t="s">
        <v>5617</v>
      </c>
      <c r="C14" s="152" t="s">
        <v>5620</v>
      </c>
      <c r="D14" s="155" t="s">
        <v>5621</v>
      </c>
      <c r="E14" s="158" t="s">
        <v>5622</v>
      </c>
      <c r="F14" s="161" t="s">
        <v>5590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5581</v>
      </c>
      <c r="B15" s="151" t="s">
        <v>5617</v>
      </c>
      <c r="C15" s="152" t="s">
        <v>5623</v>
      </c>
      <c r="D15" s="155" t="s">
        <v>5624</v>
      </c>
      <c r="E15" s="158" t="s">
        <v>5625</v>
      </c>
      <c r="F15" s="161" t="s">
        <v>5590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5581</v>
      </c>
      <c r="B16" s="150" t="s">
        <v>5626</v>
      </c>
      <c r="C16" s="148" t="s">
        <v>5627</v>
      </c>
      <c r="D16" s="154" t="s">
        <v>5628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5581</v>
      </c>
      <c r="B17" s="151" t="s">
        <v>5626</v>
      </c>
      <c r="C17" s="152" t="s">
        <v>5629</v>
      </c>
      <c r="D17" s="155" t="s">
        <v>5630</v>
      </c>
      <c r="E17" s="158" t="s">
        <v>5631</v>
      </c>
      <c r="F17" s="161" t="s">
        <v>5590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5581</v>
      </c>
      <c r="B18" s="151" t="s">
        <v>5626</v>
      </c>
      <c r="C18" s="152" t="s">
        <v>5632</v>
      </c>
      <c r="D18" s="155" t="s">
        <v>5633</v>
      </c>
      <c r="E18" s="158" t="s">
        <v>5634</v>
      </c>
      <c r="F18" s="161" t="s">
        <v>5594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5581</v>
      </c>
      <c r="B19" s="151" t="s">
        <v>5626</v>
      </c>
      <c r="C19" s="152" t="s">
        <v>5635</v>
      </c>
      <c r="D19" s="155" t="s">
        <v>5636</v>
      </c>
      <c r="E19" s="158" t="s">
        <v>5637</v>
      </c>
      <c r="F19" s="161" t="s">
        <v>5590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5581</v>
      </c>
      <c r="B20" s="151" t="s">
        <v>5626</v>
      </c>
      <c r="C20" s="152" t="s">
        <v>5638</v>
      </c>
      <c r="D20" s="155" t="s">
        <v>5639</v>
      </c>
      <c r="E20" s="158" t="s">
        <v>5640</v>
      </c>
      <c r="F20" s="161" t="s">
        <v>5590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5581</v>
      </c>
      <c r="B21" s="151" t="s">
        <v>5626</v>
      </c>
      <c r="C21" s="152" t="s">
        <v>5641</v>
      </c>
      <c r="D21" s="155" t="s">
        <v>5642</v>
      </c>
      <c r="E21" s="158" t="s">
        <v>5643</v>
      </c>
      <c r="F21" s="161" t="s">
        <v>5594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5581</v>
      </c>
      <c r="B22" s="151" t="s">
        <v>5626</v>
      </c>
      <c r="C22" s="152" t="s">
        <v>5644</v>
      </c>
      <c r="D22" s="155" t="s">
        <v>5645</v>
      </c>
      <c r="E22" s="158" t="s">
        <v>5646</v>
      </c>
      <c r="F22" s="161" t="s">
        <v>5590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5581</v>
      </c>
      <c r="B23" s="151" t="s">
        <v>5626</v>
      </c>
      <c r="C23" s="152" t="s">
        <v>5647</v>
      </c>
      <c r="D23" s="155" t="s">
        <v>5648</v>
      </c>
      <c r="E23" s="158" t="s">
        <v>5649</v>
      </c>
      <c r="F23" s="161" t="s">
        <v>5590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5581</v>
      </c>
      <c r="B24" s="150" t="s">
        <v>5650</v>
      </c>
      <c r="C24" s="148" t="s">
        <v>5651</v>
      </c>
      <c r="D24" s="154" t="s">
        <v>5652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5581</v>
      </c>
      <c r="B25" s="151" t="s">
        <v>5650</v>
      </c>
      <c r="C25" s="152" t="s">
        <v>5653</v>
      </c>
      <c r="D25" s="155" t="s">
        <v>5654</v>
      </c>
      <c r="E25" s="158" t="s">
        <v>5655</v>
      </c>
      <c r="F25" s="161" t="s">
        <v>5590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5581</v>
      </c>
      <c r="B26" s="151" t="s">
        <v>5650</v>
      </c>
      <c r="C26" s="152" t="s">
        <v>5656</v>
      </c>
      <c r="D26" s="155" t="s">
        <v>5657</v>
      </c>
      <c r="E26" s="158" t="s">
        <v>5658</v>
      </c>
      <c r="F26" s="161" t="s">
        <v>5590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5581</v>
      </c>
      <c r="B27" s="151" t="s">
        <v>5650</v>
      </c>
      <c r="C27" s="152" t="s">
        <v>5659</v>
      </c>
      <c r="D27" s="155" t="s">
        <v>5660</v>
      </c>
      <c r="E27" s="158" t="s">
        <v>5661</v>
      </c>
      <c r="F27" s="161" t="s">
        <v>5594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5581</v>
      </c>
      <c r="B28" s="151" t="s">
        <v>5650</v>
      </c>
      <c r="C28" s="152" t="s">
        <v>5662</v>
      </c>
      <c r="D28" s="155" t="s">
        <v>5663</v>
      </c>
      <c r="E28" s="158" t="s">
        <v>5664</v>
      </c>
      <c r="F28" s="161" t="s">
        <v>5590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5581</v>
      </c>
      <c r="B29" s="150" t="s">
        <v>5665</v>
      </c>
      <c r="C29" s="148" t="s">
        <v>5666</v>
      </c>
      <c r="D29" s="154" t="s">
        <v>5667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5581</v>
      </c>
      <c r="B30" s="151" t="s">
        <v>5665</v>
      </c>
      <c r="C30" s="152" t="s">
        <v>5668</v>
      </c>
      <c r="D30" s="155" t="s">
        <v>5669</v>
      </c>
      <c r="E30" s="158" t="s">
        <v>5670</v>
      </c>
      <c r="F30" s="161" t="s">
        <v>5604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5581</v>
      </c>
      <c r="B31" s="151" t="s">
        <v>5665</v>
      </c>
      <c r="C31" s="152" t="s">
        <v>5671</v>
      </c>
      <c r="D31" s="155" t="s">
        <v>5672</v>
      </c>
      <c r="E31" s="158" t="s">
        <v>5673</v>
      </c>
      <c r="F31" s="161" t="s">
        <v>5604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5581</v>
      </c>
      <c r="B32" s="151" t="s">
        <v>5665</v>
      </c>
      <c r="C32" s="152" t="s">
        <v>5674</v>
      </c>
      <c r="D32" s="155" t="s">
        <v>5675</v>
      </c>
      <c r="E32" s="158" t="s">
        <v>5676</v>
      </c>
      <c r="F32" s="161" t="s">
        <v>5604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5581</v>
      </c>
      <c r="B33" s="151" t="s">
        <v>5665</v>
      </c>
      <c r="C33" s="152" t="s">
        <v>5677</v>
      </c>
      <c r="D33" s="155" t="s">
        <v>5678</v>
      </c>
      <c r="E33" s="158" t="s">
        <v>5679</v>
      </c>
      <c r="F33" s="161" t="s">
        <v>5604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5581</v>
      </c>
      <c r="B34" s="151" t="s">
        <v>5665</v>
      </c>
      <c r="C34" s="152" t="s">
        <v>5680</v>
      </c>
      <c r="D34" s="155" t="s">
        <v>5681</v>
      </c>
      <c r="E34" s="158" t="s">
        <v>5682</v>
      </c>
      <c r="F34" s="161" t="s">
        <v>5604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5581</v>
      </c>
      <c r="B35" s="151" t="s">
        <v>5665</v>
      </c>
      <c r="C35" s="152" t="s">
        <v>5683</v>
      </c>
      <c r="D35" s="155" t="s">
        <v>5684</v>
      </c>
      <c r="E35" s="158" t="s">
        <v>5685</v>
      </c>
      <c r="F35" s="161" t="s">
        <v>5604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5581</v>
      </c>
      <c r="B36" s="151" t="s">
        <v>5665</v>
      </c>
      <c r="C36" s="152" t="s">
        <v>5686</v>
      </c>
      <c r="D36" s="155" t="s">
        <v>5687</v>
      </c>
      <c r="E36" s="158" t="s">
        <v>5688</v>
      </c>
      <c r="F36" s="161" t="s">
        <v>5604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5581</v>
      </c>
      <c r="B37" s="151" t="s">
        <v>5665</v>
      </c>
      <c r="C37" s="152" t="s">
        <v>5689</v>
      </c>
      <c r="D37" s="155" t="s">
        <v>5690</v>
      </c>
      <c r="E37" s="158" t="s">
        <v>5691</v>
      </c>
      <c r="F37" s="161" t="s">
        <v>5604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5581</v>
      </c>
      <c r="B38" s="151" t="s">
        <v>5665</v>
      </c>
      <c r="C38" s="152" t="s">
        <v>5692</v>
      </c>
      <c r="D38" s="155" t="s">
        <v>5693</v>
      </c>
      <c r="E38" s="158" t="s">
        <v>5694</v>
      </c>
      <c r="F38" s="161" t="s">
        <v>5604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5581</v>
      </c>
      <c r="B39" s="151" t="s">
        <v>5665</v>
      </c>
      <c r="C39" s="152" t="s">
        <v>5695</v>
      </c>
      <c r="D39" s="155" t="s">
        <v>5696</v>
      </c>
      <c r="E39" s="158" t="s">
        <v>5697</v>
      </c>
      <c r="F39" s="161" t="s">
        <v>5604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5698</v>
      </c>
      <c r="B40" s="149" t="s">
        <v>25</v>
      </c>
      <c r="C40" s="147" t="s">
        <v>5699</v>
      </c>
      <c r="D40" s="153" t="s">
        <v>5700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5698</v>
      </c>
      <c r="B41" s="150" t="s">
        <v>5701</v>
      </c>
      <c r="C41" s="148" t="s">
        <v>5702</v>
      </c>
      <c r="D41" s="154" t="s">
        <v>5703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5698</v>
      </c>
      <c r="B42" s="151" t="s">
        <v>5701</v>
      </c>
      <c r="C42" s="152" t="s">
        <v>5704</v>
      </c>
      <c r="D42" s="155" t="s">
        <v>5705</v>
      </c>
      <c r="E42" s="158" t="s">
        <v>5706</v>
      </c>
      <c r="F42" s="161" t="s">
        <v>5590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5698</v>
      </c>
      <c r="B43" s="151" t="s">
        <v>5701</v>
      </c>
      <c r="C43" s="152" t="s">
        <v>5707</v>
      </c>
      <c r="D43" s="155" t="s">
        <v>5708</v>
      </c>
      <c r="E43" s="158" t="s">
        <v>5709</v>
      </c>
      <c r="F43" s="161" t="s">
        <v>5590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5698</v>
      </c>
      <c r="B44" s="151" t="s">
        <v>5701</v>
      </c>
      <c r="C44" s="152" t="s">
        <v>5710</v>
      </c>
      <c r="D44" s="155" t="s">
        <v>5711</v>
      </c>
      <c r="E44" s="158" t="s">
        <v>5712</v>
      </c>
      <c r="F44" s="161" t="s">
        <v>5594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5698</v>
      </c>
      <c r="B45" s="151" t="s">
        <v>5701</v>
      </c>
      <c r="C45" s="152" t="s">
        <v>5713</v>
      </c>
      <c r="D45" s="155" t="s">
        <v>5714</v>
      </c>
      <c r="E45" s="158" t="s">
        <v>5715</v>
      </c>
      <c r="F45" s="161" t="s">
        <v>5604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5698</v>
      </c>
      <c r="B46" s="151" t="s">
        <v>5701</v>
      </c>
      <c r="C46" s="152" t="s">
        <v>5716</v>
      </c>
      <c r="D46" s="155" t="s">
        <v>5717</v>
      </c>
      <c r="E46" s="158" t="s">
        <v>5718</v>
      </c>
      <c r="F46" s="161" t="s">
        <v>5590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5698</v>
      </c>
      <c r="B47" s="151" t="s">
        <v>5701</v>
      </c>
      <c r="C47" s="152" t="s">
        <v>5719</v>
      </c>
      <c r="D47" s="155" t="s">
        <v>5720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5698</v>
      </c>
      <c r="B48" s="151" t="s">
        <v>5701</v>
      </c>
      <c r="C48" s="152" t="s">
        <v>5721</v>
      </c>
      <c r="D48" s="155" t="s">
        <v>5722</v>
      </c>
      <c r="E48" s="158" t="s">
        <v>5723</v>
      </c>
      <c r="F48" s="161" t="s">
        <v>5590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5698</v>
      </c>
      <c r="B49" s="151" t="s">
        <v>5701</v>
      </c>
      <c r="C49" s="152" t="s">
        <v>5724</v>
      </c>
      <c r="D49" s="155" t="s">
        <v>5725</v>
      </c>
      <c r="E49" s="158" t="s">
        <v>5726</v>
      </c>
      <c r="F49" s="161" t="s">
        <v>5594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5698</v>
      </c>
      <c r="B50" s="150" t="s">
        <v>5727</v>
      </c>
      <c r="C50" s="148" t="s">
        <v>5728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5698</v>
      </c>
      <c r="B51" s="151" t="s">
        <v>5727</v>
      </c>
      <c r="C51" s="152" t="s">
        <v>5729</v>
      </c>
      <c r="D51" s="155" t="s">
        <v>5730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5698</v>
      </c>
      <c r="B52" s="151" t="s">
        <v>5727</v>
      </c>
      <c r="C52" s="152" t="s">
        <v>5731</v>
      </c>
      <c r="D52" s="155" t="s">
        <v>5732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5698</v>
      </c>
      <c r="B53" s="151" t="s">
        <v>5727</v>
      </c>
      <c r="C53" s="152" t="s">
        <v>5733</v>
      </c>
      <c r="D53" s="155" t="s">
        <v>5734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5698</v>
      </c>
      <c r="B54" s="151" t="s">
        <v>5727</v>
      </c>
      <c r="C54" s="152" t="s">
        <v>5735</v>
      </c>
      <c r="D54" s="155" t="s">
        <v>5736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5698</v>
      </c>
      <c r="B55" s="151" t="s">
        <v>5727</v>
      </c>
      <c r="C55" s="152" t="s">
        <v>5737</v>
      </c>
      <c r="D55" s="155" t="s">
        <v>5738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5698</v>
      </c>
      <c r="B56" s="150" t="s">
        <v>3861</v>
      </c>
      <c r="C56" s="148" t="s">
        <v>5739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5698</v>
      </c>
      <c r="B57" s="151" t="s">
        <v>3861</v>
      </c>
      <c r="C57" s="152" t="s">
        <v>5740</v>
      </c>
      <c r="D57" s="155" t="s">
        <v>5741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5698</v>
      </c>
      <c r="B58" s="151" t="s">
        <v>3861</v>
      </c>
      <c r="C58" s="152" t="s">
        <v>5742</v>
      </c>
      <c r="D58" s="155" t="s">
        <v>5743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5698</v>
      </c>
      <c r="B59" s="151" t="s">
        <v>3861</v>
      </c>
      <c r="C59" s="152" t="s">
        <v>5744</v>
      </c>
      <c r="D59" s="155" t="s">
        <v>5745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5698</v>
      </c>
      <c r="B60" s="151" t="s">
        <v>3861</v>
      </c>
      <c r="C60" s="152" t="s">
        <v>5746</v>
      </c>
      <c r="D60" s="155" t="s">
        <v>5747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5698</v>
      </c>
      <c r="B61" s="150" t="s">
        <v>5748</v>
      </c>
      <c r="C61" s="148" t="s">
        <v>5749</v>
      </c>
      <c r="D61" s="154" t="s">
        <v>5750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5698</v>
      </c>
      <c r="B62" s="151" t="s">
        <v>5748</v>
      </c>
      <c r="C62" s="152" t="s">
        <v>5751</v>
      </c>
      <c r="D62" s="155" t="s">
        <v>5752</v>
      </c>
      <c r="E62" s="158" t="s">
        <v>5753</v>
      </c>
      <c r="F62" s="161" t="s">
        <v>5590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5698</v>
      </c>
      <c r="B63" s="151" t="s">
        <v>5748</v>
      </c>
      <c r="C63" s="152" t="s">
        <v>5754</v>
      </c>
      <c r="D63" s="155" t="s">
        <v>5755</v>
      </c>
      <c r="E63" s="158" t="s">
        <v>5756</v>
      </c>
      <c r="F63" s="161" t="s">
        <v>5594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5698</v>
      </c>
      <c r="B64" s="151" t="s">
        <v>5748</v>
      </c>
      <c r="C64" s="152" t="s">
        <v>5757</v>
      </c>
      <c r="D64" s="155" t="s">
        <v>5758</v>
      </c>
      <c r="E64" s="158" t="s">
        <v>5759</v>
      </c>
      <c r="F64" s="161" t="s">
        <v>5590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5698</v>
      </c>
      <c r="B65" s="151" t="s">
        <v>5748</v>
      </c>
      <c r="C65" s="152" t="s">
        <v>5760</v>
      </c>
      <c r="D65" s="155" t="s">
        <v>5761</v>
      </c>
      <c r="E65" s="158" t="s">
        <v>5762</v>
      </c>
      <c r="F65" s="161" t="s">
        <v>5590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5698</v>
      </c>
      <c r="B66" s="150" t="s">
        <v>5356</v>
      </c>
      <c r="C66" s="148" t="s">
        <v>5763</v>
      </c>
      <c r="D66" s="154" t="s">
        <v>5764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5698</v>
      </c>
      <c r="B67" s="151" t="s">
        <v>5356</v>
      </c>
      <c r="C67" s="152" t="s">
        <v>5765</v>
      </c>
      <c r="D67" s="155" t="s">
        <v>5766</v>
      </c>
      <c r="E67" s="158" t="s">
        <v>5767</v>
      </c>
      <c r="F67" s="161" t="s">
        <v>5590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5698</v>
      </c>
      <c r="B68" s="151" t="s">
        <v>5356</v>
      </c>
      <c r="C68" s="152" t="s">
        <v>5768</v>
      </c>
      <c r="D68" s="155" t="s">
        <v>5769</v>
      </c>
      <c r="E68" s="158" t="s">
        <v>5770</v>
      </c>
      <c r="F68" s="161" t="s">
        <v>5590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5698</v>
      </c>
      <c r="B69" s="151" t="s">
        <v>5356</v>
      </c>
      <c r="C69" s="152" t="s">
        <v>5771</v>
      </c>
      <c r="D69" s="155" t="s">
        <v>5772</v>
      </c>
      <c r="E69" s="158" t="s">
        <v>5773</v>
      </c>
      <c r="F69" s="161" t="s">
        <v>5594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5698</v>
      </c>
      <c r="B70" s="151" t="s">
        <v>5356</v>
      </c>
      <c r="C70" s="152" t="s">
        <v>5774</v>
      </c>
      <c r="D70" s="155" t="s">
        <v>5775</v>
      </c>
      <c r="E70" s="158" t="s">
        <v>5776</v>
      </c>
      <c r="F70" s="161" t="s">
        <v>5590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5698</v>
      </c>
      <c r="B71" s="151" t="s">
        <v>5356</v>
      </c>
      <c r="C71" s="152" t="s">
        <v>5777</v>
      </c>
      <c r="D71" s="155" t="s">
        <v>5778</v>
      </c>
      <c r="E71" s="158" t="s">
        <v>5779</v>
      </c>
      <c r="F71" s="161" t="s">
        <v>5590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5698</v>
      </c>
      <c r="B72" s="151" t="s">
        <v>5356</v>
      </c>
      <c r="C72" s="152" t="s">
        <v>5780</v>
      </c>
      <c r="D72" s="155" t="s">
        <v>5781</v>
      </c>
      <c r="E72" s="158" t="s">
        <v>5782</v>
      </c>
      <c r="F72" s="161" t="s">
        <v>5590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5698</v>
      </c>
      <c r="B73" s="151" t="s">
        <v>5356</v>
      </c>
      <c r="C73" s="152" t="s">
        <v>5783</v>
      </c>
      <c r="D73" s="155" t="s">
        <v>5784</v>
      </c>
      <c r="E73" s="158" t="s">
        <v>5785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5698</v>
      </c>
      <c r="B74" s="151" t="s">
        <v>5356</v>
      </c>
      <c r="C74" s="152" t="s">
        <v>5786</v>
      </c>
      <c r="D74" s="155" t="s">
        <v>5787</v>
      </c>
      <c r="E74" s="158" t="s">
        <v>5788</v>
      </c>
      <c r="F74" s="161" t="s">
        <v>5594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5698</v>
      </c>
      <c r="B75" s="151" t="s">
        <v>5356</v>
      </c>
      <c r="C75" s="152" t="s">
        <v>5789</v>
      </c>
      <c r="D75" s="155" t="s">
        <v>5790</v>
      </c>
      <c r="E75" s="158" t="s">
        <v>5791</v>
      </c>
      <c r="F75" s="161" t="s">
        <v>5604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5698</v>
      </c>
      <c r="B76" s="151" t="s">
        <v>5356</v>
      </c>
      <c r="C76" s="152" t="s">
        <v>5792</v>
      </c>
      <c r="D76" s="155" t="s">
        <v>5793</v>
      </c>
      <c r="E76" s="158" t="s">
        <v>5794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5698</v>
      </c>
      <c r="B77" s="150" t="s">
        <v>5626</v>
      </c>
      <c r="C77" s="148" t="s">
        <v>5795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5698</v>
      </c>
      <c r="B78" s="151" t="s">
        <v>5626</v>
      </c>
      <c r="C78" s="152" t="s">
        <v>5796</v>
      </c>
      <c r="D78" s="155" t="s">
        <v>5797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5698</v>
      </c>
      <c r="B79" s="151" t="s">
        <v>5626</v>
      </c>
      <c r="C79" s="152" t="s">
        <v>5798</v>
      </c>
      <c r="D79" s="155" t="s">
        <v>5799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5698</v>
      </c>
      <c r="B80" s="151" t="s">
        <v>5626</v>
      </c>
      <c r="C80" s="152" t="s">
        <v>5800</v>
      </c>
      <c r="D80" s="155" t="s">
        <v>5801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5698</v>
      </c>
      <c r="B81" s="150" t="s">
        <v>5554</v>
      </c>
      <c r="C81" s="148" t="s">
        <v>5802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5698</v>
      </c>
      <c r="B82" s="151" t="s">
        <v>5554</v>
      </c>
      <c r="C82" s="152" t="s">
        <v>5803</v>
      </c>
      <c r="D82" s="155" t="s">
        <v>5804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5698</v>
      </c>
      <c r="B83" s="151" t="s">
        <v>5554</v>
      </c>
      <c r="C83" s="152" t="s">
        <v>5805</v>
      </c>
      <c r="D83" s="155" t="s">
        <v>5806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5698</v>
      </c>
      <c r="B84" s="151" t="s">
        <v>5554</v>
      </c>
      <c r="C84" s="152" t="s">
        <v>5807</v>
      </c>
      <c r="D84" s="155" t="s">
        <v>5808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5698</v>
      </c>
      <c r="B85" s="151" t="s">
        <v>5554</v>
      </c>
      <c r="C85" s="152" t="s">
        <v>5809</v>
      </c>
      <c r="D85" s="155" t="s">
        <v>5810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5698</v>
      </c>
      <c r="B86" s="151" t="s">
        <v>5554</v>
      </c>
      <c r="C86" s="152" t="s">
        <v>5811</v>
      </c>
      <c r="D86" s="155" t="s">
        <v>5812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5813</v>
      </c>
      <c r="B87" s="149" t="s">
        <v>25</v>
      </c>
      <c r="C87" s="147" t="s">
        <v>5814</v>
      </c>
      <c r="D87" s="153" t="s">
        <v>5815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5813</v>
      </c>
      <c r="B88" s="150" t="s">
        <v>5816</v>
      </c>
      <c r="C88" s="148" t="s">
        <v>5817</v>
      </c>
      <c r="D88" s="154" t="s">
        <v>5818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5813</v>
      </c>
      <c r="B89" s="151" t="s">
        <v>5816</v>
      </c>
      <c r="C89" s="152" t="s">
        <v>5819</v>
      </c>
      <c r="D89" s="155" t="s">
        <v>5820</v>
      </c>
      <c r="E89" s="158" t="s">
        <v>5821</v>
      </c>
      <c r="F89" s="161" t="s">
        <v>5590</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55</v>
      </c>
      <c r="N89" s="167" t="s">
        <v>62</v>
      </c>
      <c r="O89" s="167" t="s">
        <v>288</v>
      </c>
      <c r="P89" s="167" t="s">
        <v>293</v>
      </c>
      <c r="Q89" s="167" t="s">
        <v>299</v>
      </c>
      <c r="R89" s="167" t="s">
        <v>305</v>
      </c>
      <c r="S89" s="167" t="s">
        <v>351</v>
      </c>
      <c r="T89" s="167" t="s">
        <v>358</v>
      </c>
      <c r="U89" s="167" t="s">
        <v>413</v>
      </c>
      <c r="V89" s="167" t="s">
        <v>489</v>
      </c>
      <c r="W89" s="167" t="s">
        <v>630</v>
      </c>
      <c r="X89" s="167" t="s">
        <v>1356</v>
      </c>
      <c r="Y89" s="167" t="s">
        <v>2012</v>
      </c>
      <c r="Z89" s="167" t="s">
        <v>2019</v>
      </c>
      <c r="AA89" s="167" t="s">
        <v>2026</v>
      </c>
      <c r="AB89" s="167" t="s">
        <v>2033</v>
      </c>
      <c r="AC89" s="167" t="s">
        <v>2039</v>
      </c>
      <c r="AD89" s="167" t="s">
        <v>2046</v>
      </c>
      <c r="AE89" s="167" t="s">
        <v>2052</v>
      </c>
      <c r="AF89" s="167" t="s">
        <v>2059</v>
      </c>
      <c r="AG89" s="167" t="s">
        <v>2225</v>
      </c>
      <c r="AH89" s="167" t="s">
        <v>2327</v>
      </c>
      <c r="AI89" s="167" t="s">
        <v>2658</v>
      </c>
      <c r="AJ89" s="167" t="s">
        <v>2671</v>
      </c>
      <c r="AK89" s="167" t="s">
        <v>2869</v>
      </c>
      <c r="AL89" s="167" t="s">
        <v>3119</v>
      </c>
      <c r="AM89" s="167" t="s">
        <v>3364</v>
      </c>
      <c r="AN89" s="167" t="s">
        <v>3508</v>
      </c>
      <c r="AO89" s="167"/>
      <c r="AP89" s="167"/>
      <c r="AQ89" s="167"/>
      <c r="AR89" s="167"/>
      <c r="AS89" s="167"/>
      <c r="AT89" s="167"/>
      <c r="AU89" s="181"/>
    </row>
    <row r="90" spans="1:47" ht="60" customHeight="1" x14ac:dyDescent="0.35">
      <c r="A90" s="177" t="s">
        <v>5813</v>
      </c>
      <c r="B90" s="151" t="s">
        <v>5816</v>
      </c>
      <c r="C90" s="152" t="s">
        <v>5822</v>
      </c>
      <c r="D90" s="155" t="s">
        <v>5823</v>
      </c>
      <c r="E90" s="158" t="s">
        <v>5824</v>
      </c>
      <c r="F90" s="161" t="s">
        <v>5594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5813</v>
      </c>
      <c r="B91" s="151" t="s">
        <v>5816</v>
      </c>
      <c r="C91" s="152" t="s">
        <v>5825</v>
      </c>
      <c r="D91" s="155" t="s">
        <v>5826</v>
      </c>
      <c r="E91" s="158" t="s">
        <v>5827</v>
      </c>
      <c r="F91" s="161" t="s">
        <v>5590</v>
      </c>
      <c r="G91" s="164">
        <f>IF(COUNTIF(H91:AU91,"&lt;&gt;")=0,"",SUMPRODUCT(((Recommendations[ImplStatus]="Implemented")+(Recommendations[ImplStatus]="Compensated"))*ISNUMBER(MATCH(Recommendations[Id],H91:AU91,0)))/COUNTIF(H91:AU91,"&lt;&gt;"))</f>
        <v>0</v>
      </c>
      <c r="H91" s="167" t="s">
        <v>69</v>
      </c>
      <c r="I91" s="167" t="s">
        <v>75</v>
      </c>
      <c r="J91" s="167" t="s">
        <v>81</v>
      </c>
      <c r="K91" s="167" t="s">
        <v>88</v>
      </c>
      <c r="L91" s="167" t="s">
        <v>372</v>
      </c>
      <c r="M91" s="167" t="s">
        <v>406</v>
      </c>
      <c r="N91" s="167" t="s">
        <v>462</v>
      </c>
      <c r="O91" s="167" t="s">
        <v>541</v>
      </c>
      <c r="P91" s="167" t="s">
        <v>549</v>
      </c>
      <c r="Q91" s="167" t="s">
        <v>556</v>
      </c>
      <c r="R91" s="167" t="s">
        <v>563</v>
      </c>
      <c r="S91" s="167" t="s">
        <v>581</v>
      </c>
      <c r="T91" s="167" t="s">
        <v>1330</v>
      </c>
      <c r="U91" s="167" t="s">
        <v>1338</v>
      </c>
      <c r="V91" s="167" t="s">
        <v>1467</v>
      </c>
      <c r="W91" s="167" t="s">
        <v>1487</v>
      </c>
      <c r="X91" s="167" t="s">
        <v>1510</v>
      </c>
      <c r="Y91" s="167" t="s">
        <v>1653</v>
      </c>
      <c r="Z91" s="167" t="s">
        <v>1664</v>
      </c>
      <c r="AA91" s="167" t="s">
        <v>1766</v>
      </c>
      <c r="AB91" s="167" t="s">
        <v>1773</v>
      </c>
      <c r="AC91" s="167" t="s">
        <v>1804</v>
      </c>
      <c r="AD91" s="167" t="s">
        <v>1997</v>
      </c>
      <c r="AE91" s="167" t="s">
        <v>2067</v>
      </c>
      <c r="AF91" s="167" t="s">
        <v>2074</v>
      </c>
      <c r="AG91" s="167" t="s">
        <v>2124</v>
      </c>
      <c r="AH91" s="167" t="s">
        <v>2131</v>
      </c>
      <c r="AI91" s="167" t="s">
        <v>2211</v>
      </c>
      <c r="AJ91" s="167" t="s">
        <v>2218</v>
      </c>
      <c r="AK91" s="167" t="s">
        <v>2364</v>
      </c>
      <c r="AL91" s="167" t="s">
        <v>2650</v>
      </c>
      <c r="AM91" s="167" t="s">
        <v>3191</v>
      </c>
      <c r="AN91" s="167" t="s">
        <v>3212</v>
      </c>
      <c r="AO91" s="167" t="s">
        <v>3400</v>
      </c>
      <c r="AP91" s="167" t="s">
        <v>3441</v>
      </c>
      <c r="AQ91" s="167" t="s">
        <v>3448</v>
      </c>
      <c r="AR91" s="167" t="s">
        <v>3471</v>
      </c>
      <c r="AS91" s="167" t="s">
        <v>3483</v>
      </c>
      <c r="AT91" s="167" t="s">
        <v>3491</v>
      </c>
      <c r="AU91" s="181"/>
    </row>
    <row r="92" spans="1:47" ht="60" customHeight="1" x14ac:dyDescent="0.35">
      <c r="A92" s="177" t="s">
        <v>5813</v>
      </c>
      <c r="B92" s="151" t="s">
        <v>5816</v>
      </c>
      <c r="C92" s="152" t="s">
        <v>5828</v>
      </c>
      <c r="D92" s="155" t="s">
        <v>5829</v>
      </c>
      <c r="E92" s="158" t="s">
        <v>5830</v>
      </c>
      <c r="F92" s="161" t="s">
        <v>5590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5813</v>
      </c>
      <c r="B93" s="151" t="s">
        <v>5816</v>
      </c>
      <c r="C93" s="152" t="s">
        <v>5831</v>
      </c>
      <c r="D93" s="155" t="s">
        <v>5832</v>
      </c>
      <c r="E93" s="158" t="s">
        <v>5833</v>
      </c>
      <c r="F93" s="161" t="s">
        <v>5590</v>
      </c>
      <c r="G93" s="164">
        <f>IF(COUNTIF(H93:AU93,"&lt;&gt;")=0,"",SUMPRODUCT(((Recommendations[ImplStatus]="Implemented")+(Recommendations[ImplStatus]="Compensated"))*ISNUMBER(MATCH(Recommendations[Id],H93:AU93,0)))/COUNTIF(H93:AU93,"&lt;&gt;"))</f>
        <v>2.5000000000000001E-2</v>
      </c>
      <c r="H93" s="167" t="s">
        <v>94</v>
      </c>
      <c r="I93" s="167" t="s">
        <v>100</v>
      </c>
      <c r="J93" s="167" t="s">
        <v>106</v>
      </c>
      <c r="K93" s="167" t="s">
        <v>111</v>
      </c>
      <c r="L93" s="167" t="s">
        <v>116</v>
      </c>
      <c r="M93" s="167" t="s">
        <v>122</v>
      </c>
      <c r="N93" s="167" t="s">
        <v>128</v>
      </c>
      <c r="O93" s="167" t="s">
        <v>134</v>
      </c>
      <c r="P93" s="167" t="s">
        <v>140</v>
      </c>
      <c r="Q93" s="167" t="s">
        <v>145</v>
      </c>
      <c r="R93" s="167" t="s">
        <v>149</v>
      </c>
      <c r="S93" s="167" t="s">
        <v>154</v>
      </c>
      <c r="T93" s="167" t="s">
        <v>158</v>
      </c>
      <c r="U93" s="167" t="s">
        <v>163</v>
      </c>
      <c r="V93" s="167" t="s">
        <v>168</v>
      </c>
      <c r="W93" s="167" t="s">
        <v>174</v>
      </c>
      <c r="X93" s="167" t="s">
        <v>179</v>
      </c>
      <c r="Y93" s="167" t="s">
        <v>184</v>
      </c>
      <c r="Z93" s="167" t="s">
        <v>189</v>
      </c>
      <c r="AA93" s="167" t="s">
        <v>194</v>
      </c>
      <c r="AB93" s="167" t="s">
        <v>198</v>
      </c>
      <c r="AC93" s="167" t="s">
        <v>203</v>
      </c>
      <c r="AD93" s="167" t="s">
        <v>209</v>
      </c>
      <c r="AE93" s="167" t="s">
        <v>214</v>
      </c>
      <c r="AF93" s="167" t="s">
        <v>219</v>
      </c>
      <c r="AG93" s="167" t="s">
        <v>224</v>
      </c>
      <c r="AH93" s="167" t="s">
        <v>228</v>
      </c>
      <c r="AI93" s="167" t="s">
        <v>235</v>
      </c>
      <c r="AJ93" s="167" t="s">
        <v>245</v>
      </c>
      <c r="AK93" s="167" t="s">
        <v>249</v>
      </c>
      <c r="AL93" s="167" t="s">
        <v>253</v>
      </c>
      <c r="AM93" s="167" t="s">
        <v>257</v>
      </c>
      <c r="AN93" s="167" t="s">
        <v>261</v>
      </c>
      <c r="AO93" s="167" t="s">
        <v>266</v>
      </c>
      <c r="AP93" s="167" t="s">
        <v>272</v>
      </c>
      <c r="AQ93" s="167" t="s">
        <v>277</v>
      </c>
      <c r="AR93" s="167" t="s">
        <v>283</v>
      </c>
      <c r="AS93" s="167" t="s">
        <v>379</v>
      </c>
      <c r="AT93" s="167" t="s">
        <v>386</v>
      </c>
      <c r="AU93" s="181" t="s">
        <v>393</v>
      </c>
    </row>
    <row r="94" spans="1:47" ht="60" customHeight="1" x14ac:dyDescent="0.35">
      <c r="A94" s="177" t="s">
        <v>5813</v>
      </c>
      <c r="B94" s="151" t="s">
        <v>5816</v>
      </c>
      <c r="C94" s="152" t="s">
        <v>5834</v>
      </c>
      <c r="D94" s="155" t="s">
        <v>5835</v>
      </c>
      <c r="E94" s="158" t="s">
        <v>5836</v>
      </c>
      <c r="F94" s="161" t="s">
        <v>5594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5813</v>
      </c>
      <c r="B95" s="150" t="s">
        <v>5837</v>
      </c>
      <c r="C95" s="148" t="s">
        <v>5838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5813</v>
      </c>
      <c r="B96" s="151" t="s">
        <v>5837</v>
      </c>
      <c r="C96" s="152" t="s">
        <v>5839</v>
      </c>
      <c r="D96" s="155" t="s">
        <v>5840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5813</v>
      </c>
      <c r="B97" s="151" t="s">
        <v>5837</v>
      </c>
      <c r="C97" s="152" t="s">
        <v>5841</v>
      </c>
      <c r="D97" s="155" t="s">
        <v>5842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5813</v>
      </c>
      <c r="B98" s="151" t="s">
        <v>5837</v>
      </c>
      <c r="C98" s="152" t="s">
        <v>5843</v>
      </c>
      <c r="D98" s="155" t="s">
        <v>5844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5813</v>
      </c>
      <c r="B99" s="151" t="s">
        <v>5837</v>
      </c>
      <c r="C99" s="152" t="s">
        <v>5845</v>
      </c>
      <c r="D99" s="155" t="s">
        <v>5846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5813</v>
      </c>
      <c r="B100" s="151" t="s">
        <v>5837</v>
      </c>
      <c r="C100" s="152" t="s">
        <v>5847</v>
      </c>
      <c r="D100" s="155" t="s">
        <v>5848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5813</v>
      </c>
      <c r="B101" s="151" t="s">
        <v>5837</v>
      </c>
      <c r="C101" s="152" t="s">
        <v>5849</v>
      </c>
      <c r="D101" s="155" t="s">
        <v>5850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5813</v>
      </c>
      <c r="B102" s="151" t="s">
        <v>5837</v>
      </c>
      <c r="C102" s="152" t="s">
        <v>5851</v>
      </c>
      <c r="D102" s="155" t="s">
        <v>5852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5813</v>
      </c>
      <c r="B103" s="150" t="s">
        <v>4997</v>
      </c>
      <c r="C103" s="148" t="s">
        <v>5853</v>
      </c>
      <c r="D103" s="154" t="s">
        <v>5854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5813</v>
      </c>
      <c r="B104" s="151" t="s">
        <v>4997</v>
      </c>
      <c r="C104" s="152" t="s">
        <v>5855</v>
      </c>
      <c r="D104" s="155" t="s">
        <v>5856</v>
      </c>
      <c r="E104" s="158" t="s">
        <v>5857</v>
      </c>
      <c r="F104" s="161" t="s">
        <v>5590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5813</v>
      </c>
      <c r="B105" s="151" t="s">
        <v>4997</v>
      </c>
      <c r="C105" s="152" t="s">
        <v>5858</v>
      </c>
      <c r="D105" s="155" t="s">
        <v>5859</v>
      </c>
      <c r="E105" s="158" t="s">
        <v>5860</v>
      </c>
      <c r="F105" s="161" t="s">
        <v>5594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5813</v>
      </c>
      <c r="B106" s="151" t="s">
        <v>4997</v>
      </c>
      <c r="C106" s="152" t="s">
        <v>5861</v>
      </c>
      <c r="D106" s="155" t="s">
        <v>5862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5813</v>
      </c>
      <c r="B107" s="151" t="s">
        <v>4997</v>
      </c>
      <c r="C107" s="152" t="s">
        <v>5863</v>
      </c>
      <c r="D107" s="155" t="s">
        <v>5864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5813</v>
      </c>
      <c r="B108" s="151" t="s">
        <v>4997</v>
      </c>
      <c r="C108" s="152" t="s">
        <v>5865</v>
      </c>
      <c r="D108" s="155" t="s">
        <v>5866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5813</v>
      </c>
      <c r="B109" s="150" t="s">
        <v>5867</v>
      </c>
      <c r="C109" s="148" t="s">
        <v>5868</v>
      </c>
      <c r="D109" s="154" t="s">
        <v>5869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5813</v>
      </c>
      <c r="B110" s="151" t="s">
        <v>5867</v>
      </c>
      <c r="C110" s="152" t="s">
        <v>5870</v>
      </c>
      <c r="D110" s="155" t="s">
        <v>5871</v>
      </c>
      <c r="E110" s="158" t="s">
        <v>5872</v>
      </c>
      <c r="F110" s="161" t="s">
        <v>5590</v>
      </c>
      <c r="G110" s="164">
        <f>IF(COUNTIF(H110:AU110,"&lt;&gt;")=0,"",SUMPRODUCT(((Recommendations[ImplStatus]="Implemented")+(Recommendations[ImplStatus]="Compensated"))*ISNUMBER(MATCH(Recommendations[Id],H110:AU110,0)))/COUNTIF(H110:AU110,"&lt;&gt;"))</f>
        <v>0</v>
      </c>
      <c r="H110" s="167" t="s">
        <v>2372</v>
      </c>
      <c r="I110" s="167" t="s">
        <v>2379</v>
      </c>
      <c r="J110" s="167" t="s">
        <v>2386</v>
      </c>
      <c r="K110" s="167" t="s">
        <v>2392</v>
      </c>
      <c r="L110" s="167" t="s">
        <v>2399</v>
      </c>
      <c r="M110" s="167" t="s">
        <v>2405</v>
      </c>
      <c r="N110" s="167" t="s">
        <v>2412</v>
      </c>
      <c r="O110" s="167" t="s">
        <v>2418</v>
      </c>
      <c r="P110" s="167" t="s">
        <v>2424</v>
      </c>
      <c r="Q110" s="167" t="s">
        <v>2430</v>
      </c>
      <c r="R110" s="167" t="s">
        <v>2436</v>
      </c>
      <c r="S110" s="167" t="s">
        <v>2443</v>
      </c>
      <c r="T110" s="167" t="s">
        <v>2449</v>
      </c>
      <c r="U110" s="167" t="s">
        <v>2457</v>
      </c>
      <c r="V110" s="167" t="s">
        <v>2464</v>
      </c>
      <c r="W110" s="167" t="s">
        <v>2470</v>
      </c>
      <c r="X110" s="167" t="s">
        <v>2476</v>
      </c>
      <c r="Y110" s="167" t="s">
        <v>2482</v>
      </c>
      <c r="Z110" s="167" t="s">
        <v>2488</v>
      </c>
      <c r="AA110" s="167" t="s">
        <v>2494</v>
      </c>
      <c r="AB110" s="167" t="s">
        <v>2501</v>
      </c>
      <c r="AC110" s="167" t="s">
        <v>2508</v>
      </c>
      <c r="AD110" s="167" t="s">
        <v>2514</v>
      </c>
      <c r="AE110" s="167" t="s">
        <v>2521</v>
      </c>
      <c r="AF110" s="167" t="s">
        <v>2527</v>
      </c>
      <c r="AG110" s="167" t="s">
        <v>2534</v>
      </c>
      <c r="AH110" s="167" t="s">
        <v>2540</v>
      </c>
      <c r="AI110" s="167" t="s">
        <v>2545</v>
      </c>
      <c r="AJ110" s="167" t="s">
        <v>2551</v>
      </c>
      <c r="AK110" s="167" t="s">
        <v>2557</v>
      </c>
      <c r="AL110" s="167" t="s">
        <v>2564</v>
      </c>
      <c r="AM110" s="167" t="s">
        <v>2570</v>
      </c>
      <c r="AN110" s="167" t="s">
        <v>2576</v>
      </c>
      <c r="AO110" s="167" t="s">
        <v>2582</v>
      </c>
      <c r="AP110" s="167" t="s">
        <v>2587</v>
      </c>
      <c r="AQ110" s="167" t="s">
        <v>2593</v>
      </c>
      <c r="AR110" s="167" t="s">
        <v>2599</v>
      </c>
      <c r="AS110" s="167" t="s">
        <v>2606</v>
      </c>
      <c r="AT110" s="167" t="s">
        <v>2613</v>
      </c>
      <c r="AU110" s="181" t="s">
        <v>3241</v>
      </c>
    </row>
    <row r="111" spans="1:47" ht="60" customHeight="1" x14ac:dyDescent="0.35">
      <c r="A111" s="177" t="s">
        <v>5813</v>
      </c>
      <c r="B111" s="151" t="s">
        <v>5867</v>
      </c>
      <c r="C111" s="152" t="s">
        <v>5873</v>
      </c>
      <c r="D111" s="155" t="s">
        <v>5874</v>
      </c>
      <c r="E111" s="158" t="s">
        <v>5875</v>
      </c>
      <c r="F111" s="161" t="s">
        <v>5590</v>
      </c>
      <c r="G111" s="164">
        <f>IF(COUNTIF(H111:AU111,"&lt;&gt;")=0,"",SUMPRODUCT(((Recommendations[ImplStatus]="Implemented")+(Recommendations[ImplStatus]="Compensated"))*ISNUMBER(MATCH(Recommendations[Id],H111:AU111,0)))/COUNTIF(H111:AU111,"&lt;&gt;"))</f>
        <v>0</v>
      </c>
      <c r="H111" s="167" t="s">
        <v>330</v>
      </c>
      <c r="I111" s="167" t="s">
        <v>337</v>
      </c>
      <c r="J111" s="167" t="s">
        <v>344</v>
      </c>
      <c r="K111" s="167" t="s">
        <v>364</v>
      </c>
      <c r="L111" s="167" t="s">
        <v>428</v>
      </c>
      <c r="M111" s="167" t="s">
        <v>435</v>
      </c>
      <c r="N111" s="167" t="s">
        <v>450</v>
      </c>
      <c r="O111" s="167" t="s">
        <v>569</v>
      </c>
      <c r="P111" s="167" t="s">
        <v>588</v>
      </c>
      <c r="Q111" s="167" t="s">
        <v>595</v>
      </c>
      <c r="R111" s="167" t="s">
        <v>602</v>
      </c>
      <c r="S111" s="167" t="s">
        <v>609</v>
      </c>
      <c r="T111" s="167" t="s">
        <v>1309</v>
      </c>
      <c r="U111" s="167" t="s">
        <v>1526</v>
      </c>
      <c r="V111" s="167" t="s">
        <v>1578</v>
      </c>
      <c r="W111" s="167" t="s">
        <v>1676</v>
      </c>
      <c r="X111" s="167" t="s">
        <v>1713</v>
      </c>
      <c r="Y111" s="167" t="s">
        <v>1720</v>
      </c>
      <c r="Z111" s="167" t="s">
        <v>1727</v>
      </c>
      <c r="AA111" s="167" t="s">
        <v>1732</v>
      </c>
      <c r="AB111" s="167" t="s">
        <v>1737</v>
      </c>
      <c r="AC111" s="167" t="s">
        <v>3198</v>
      </c>
      <c r="AD111" s="167" t="s">
        <v>3205</v>
      </c>
      <c r="AE111" s="167" t="s">
        <v>3219</v>
      </c>
      <c r="AF111" s="167" t="s">
        <v>3477</v>
      </c>
      <c r="AG111" s="167" t="s">
        <v>3503</v>
      </c>
      <c r="AH111" s="167"/>
      <c r="AI111" s="167"/>
      <c r="AJ111" s="167"/>
      <c r="AK111" s="167"/>
      <c r="AL111" s="167"/>
      <c r="AM111" s="167"/>
      <c r="AN111" s="167"/>
      <c r="AO111" s="167"/>
      <c r="AP111" s="167"/>
      <c r="AQ111" s="167"/>
      <c r="AR111" s="167"/>
      <c r="AS111" s="167"/>
      <c r="AT111" s="167"/>
      <c r="AU111" s="181"/>
    </row>
    <row r="112" spans="1:47" ht="60" customHeight="1" x14ac:dyDescent="0.35">
      <c r="A112" s="177" t="s">
        <v>5813</v>
      </c>
      <c r="B112" s="151" t="s">
        <v>5867</v>
      </c>
      <c r="C112" s="152" t="s">
        <v>5876</v>
      </c>
      <c r="D112" s="155" t="s">
        <v>5877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5813</v>
      </c>
      <c r="B113" s="151" t="s">
        <v>5867</v>
      </c>
      <c r="C113" s="152" t="s">
        <v>5878</v>
      </c>
      <c r="D113" s="155" t="s">
        <v>5879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5813</v>
      </c>
      <c r="B114" s="151" t="s">
        <v>5867</v>
      </c>
      <c r="C114" s="152" t="s">
        <v>5880</v>
      </c>
      <c r="D114" s="155" t="s">
        <v>5881</v>
      </c>
      <c r="E114" s="158"/>
      <c r="F114" s="161" t="s">
        <v>25</v>
      </c>
      <c r="G114" s="164">
        <f>IF(COUNTIF(H114:AU114,"&lt;&gt;")=0,"",SUMPRODUCT(((Recommendations[ImplStatus]="Implemented")+(Recommendations[ImplStatus]="Compensated"))*ISNUMBER(MATCH(Recommendations[Id],H114:AU114,0)))/COUNTIF(H114:AU114,"&lt;&gt;"))</f>
        <v>0</v>
      </c>
      <c r="H114" s="167" t="s">
        <v>2145</v>
      </c>
      <c r="I114" s="167" t="s">
        <v>3069</v>
      </c>
      <c r="J114" s="167" t="s">
        <v>3075</v>
      </c>
      <c r="K114" s="167" t="s">
        <v>3098</v>
      </c>
      <c r="L114" s="167" t="s">
        <v>3113</v>
      </c>
      <c r="M114" s="167" t="s">
        <v>3149</v>
      </c>
      <c r="N114" s="167" t="s">
        <v>3184</v>
      </c>
      <c r="O114" s="167" t="s">
        <v>3342</v>
      </c>
      <c r="P114" s="167" t="s">
        <v>3524</v>
      </c>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5813</v>
      </c>
      <c r="B115" s="151" t="s">
        <v>5867</v>
      </c>
      <c r="C115" s="152" t="s">
        <v>5882</v>
      </c>
      <c r="D115" s="155" t="s">
        <v>5883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5813</v>
      </c>
      <c r="B116" s="151" t="s">
        <v>5867</v>
      </c>
      <c r="C116" s="152" t="s">
        <v>5884</v>
      </c>
      <c r="D116" s="155" t="s">
        <v>5885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5813</v>
      </c>
      <c r="B117" s="151" t="s">
        <v>5867</v>
      </c>
      <c r="C117" s="152" t="s">
        <v>5886</v>
      </c>
      <c r="D117" s="155" t="s">
        <v>5887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5813</v>
      </c>
      <c r="B118" s="151" t="s">
        <v>5867</v>
      </c>
      <c r="C118" s="152" t="s">
        <v>5888</v>
      </c>
      <c r="D118" s="155" t="s">
        <v>5889</v>
      </c>
      <c r="E118" s="158" t="s">
        <v>5890</v>
      </c>
      <c r="F118" s="161" t="s">
        <v>5590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5813</v>
      </c>
      <c r="B119" s="151" t="s">
        <v>5867</v>
      </c>
      <c r="C119" s="152" t="s">
        <v>5891</v>
      </c>
      <c r="D119" s="155" t="s">
        <v>5892</v>
      </c>
      <c r="E119" s="158" t="s">
        <v>5893</v>
      </c>
      <c r="F119" s="161" t="s">
        <v>5590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5813</v>
      </c>
      <c r="B120" s="150" t="s">
        <v>5894</v>
      </c>
      <c r="C120" s="148" t="s">
        <v>5895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5813</v>
      </c>
      <c r="B121" s="151" t="s">
        <v>5894</v>
      </c>
      <c r="C121" s="152" t="s">
        <v>5896</v>
      </c>
      <c r="D121" s="155" t="s">
        <v>5897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5813</v>
      </c>
      <c r="B122" s="151" t="s">
        <v>5894</v>
      </c>
      <c r="C122" s="152" t="s">
        <v>5898</v>
      </c>
      <c r="D122" s="155" t="s">
        <v>5899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5813</v>
      </c>
      <c r="B123" s="151" t="s">
        <v>5894</v>
      </c>
      <c r="C123" s="152" t="s">
        <v>5900</v>
      </c>
      <c r="D123" s="155" t="s">
        <v>5901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5813</v>
      </c>
      <c r="B124" s="151" t="s">
        <v>5894</v>
      </c>
      <c r="C124" s="152" t="s">
        <v>5902</v>
      </c>
      <c r="D124" s="155" t="s">
        <v>5903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5813</v>
      </c>
      <c r="B125" s="151" t="s">
        <v>5894</v>
      </c>
      <c r="C125" s="152" t="s">
        <v>5904</v>
      </c>
      <c r="D125" s="155" t="s">
        <v>5905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5813</v>
      </c>
      <c r="B126" s="151" t="s">
        <v>5894</v>
      </c>
      <c r="C126" s="152" t="s">
        <v>5906</v>
      </c>
      <c r="D126" s="155" t="s">
        <v>5907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5813</v>
      </c>
      <c r="B127" s="151" t="s">
        <v>5894</v>
      </c>
      <c r="C127" s="152" t="s">
        <v>5908</v>
      </c>
      <c r="D127" s="155" t="s">
        <v>5909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5813</v>
      </c>
      <c r="B128" s="151" t="s">
        <v>5894</v>
      </c>
      <c r="C128" s="152" t="s">
        <v>5910</v>
      </c>
      <c r="D128" s="155" t="s">
        <v>5911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5813</v>
      </c>
      <c r="B129" s="151" t="s">
        <v>5894</v>
      </c>
      <c r="C129" s="152" t="s">
        <v>5912</v>
      </c>
      <c r="D129" s="155" t="s">
        <v>5913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5813</v>
      </c>
      <c r="B130" s="151" t="s">
        <v>5894</v>
      </c>
      <c r="C130" s="152" t="s">
        <v>5914</v>
      </c>
      <c r="D130" s="155" t="s">
        <v>5915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5813</v>
      </c>
      <c r="B131" s="151" t="s">
        <v>5894</v>
      </c>
      <c r="C131" s="152" t="s">
        <v>5916</v>
      </c>
      <c r="D131" s="155" t="s">
        <v>5917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5813</v>
      </c>
      <c r="B132" s="151" t="s">
        <v>5894</v>
      </c>
      <c r="C132" s="152" t="s">
        <v>5918</v>
      </c>
      <c r="D132" s="155" t="s">
        <v>5919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5813</v>
      </c>
      <c r="B133" s="150" t="s">
        <v>5920</v>
      </c>
      <c r="C133" s="148" t="s">
        <v>5921</v>
      </c>
      <c r="D133" s="154" t="s">
        <v>5922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5813</v>
      </c>
      <c r="B134" s="151" t="s">
        <v>5920</v>
      </c>
      <c r="C134" s="152" t="s">
        <v>5923</v>
      </c>
      <c r="D134" s="155" t="s">
        <v>5924</v>
      </c>
      <c r="E134" s="158" t="s">
        <v>5925</v>
      </c>
      <c r="F134" s="161" t="s">
        <v>5594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5813</v>
      </c>
      <c r="B135" s="151" t="s">
        <v>5920</v>
      </c>
      <c r="C135" s="152" t="s">
        <v>5926</v>
      </c>
      <c r="D135" s="155" t="s">
        <v>5927</v>
      </c>
      <c r="E135" s="158" t="s">
        <v>5928</v>
      </c>
      <c r="F135" s="161" t="s">
        <v>5594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5813</v>
      </c>
      <c r="B136" s="151" t="s">
        <v>5920</v>
      </c>
      <c r="C136" s="152" t="s">
        <v>5929</v>
      </c>
      <c r="D136" s="155" t="s">
        <v>5930</v>
      </c>
      <c r="E136" s="158" t="s">
        <v>5931</v>
      </c>
      <c r="F136" s="161" t="s">
        <v>5590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5813</v>
      </c>
      <c r="B137" s="151" t="s">
        <v>5920</v>
      </c>
      <c r="C137" s="152" t="s">
        <v>5932</v>
      </c>
      <c r="D137" s="155" t="s">
        <v>5933</v>
      </c>
      <c r="E137" s="158" t="s">
        <v>5934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5813</v>
      </c>
      <c r="B138" s="150" t="s">
        <v>5230</v>
      </c>
      <c r="C138" s="148" t="s">
        <v>5935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5813</v>
      </c>
      <c r="B139" s="151" t="s">
        <v>5230</v>
      </c>
      <c r="C139" s="152" t="s">
        <v>5936</v>
      </c>
      <c r="D139" s="155" t="s">
        <v>5937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5813</v>
      </c>
      <c r="B140" s="151" t="s">
        <v>5230</v>
      </c>
      <c r="C140" s="152" t="s">
        <v>5938</v>
      </c>
      <c r="D140" s="155" t="s">
        <v>5939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5813</v>
      </c>
      <c r="B141" s="150" t="s">
        <v>5940</v>
      </c>
      <c r="C141" s="148" t="s">
        <v>5941</v>
      </c>
      <c r="D141" s="154" t="s">
        <v>5942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5813</v>
      </c>
      <c r="B142" s="151" t="s">
        <v>5940</v>
      </c>
      <c r="C142" s="152" t="s">
        <v>5943</v>
      </c>
      <c r="D142" s="155" t="s">
        <v>5944</v>
      </c>
      <c r="E142" s="158" t="s">
        <v>5945</v>
      </c>
      <c r="F142" s="161" t="s">
        <v>5590</v>
      </c>
      <c r="G142" s="164">
        <f>IF(COUNTIF(H142:AU142,"&lt;&gt;")=0,"",SUMPRODUCT(((Recommendations[ImplStatus]="Implemented")+(Recommendations[ImplStatus]="Compensated"))*ISNUMBER(MATCH(Recommendations[Id],H142:AU142,0)))/COUNTIF(H142:AU142,"&lt;&gt;"))</f>
        <v>0</v>
      </c>
      <c r="H142" s="167" t="s">
        <v>509</v>
      </c>
      <c r="I142" s="167" t="s">
        <v>516</v>
      </c>
      <c r="J142" s="167" t="s">
        <v>638</v>
      </c>
      <c r="K142" s="167" t="s">
        <v>644</v>
      </c>
      <c r="L142" s="167" t="s">
        <v>1316</v>
      </c>
      <c r="M142" s="167" t="s">
        <v>1389</v>
      </c>
      <c r="N142" s="167" t="s">
        <v>1639</v>
      </c>
      <c r="O142" s="167" t="s">
        <v>1695</v>
      </c>
      <c r="P142" s="167" t="s">
        <v>1781</v>
      </c>
      <c r="Q142" s="167" t="s">
        <v>1787</v>
      </c>
      <c r="R142" s="167" t="s">
        <v>1793</v>
      </c>
      <c r="S142" s="167" t="s">
        <v>1799</v>
      </c>
      <c r="T142" s="167" t="s">
        <v>1810</v>
      </c>
      <c r="U142" s="167" t="s">
        <v>1817</v>
      </c>
      <c r="V142" s="167" t="s">
        <v>1870</v>
      </c>
      <c r="W142" s="167" t="s">
        <v>1877</v>
      </c>
      <c r="X142" s="167" t="s">
        <v>1891</v>
      </c>
      <c r="Y142" s="167" t="s">
        <v>2256</v>
      </c>
      <c r="Z142" s="167" t="s">
        <v>2722</v>
      </c>
      <c r="AA142" s="167" t="s">
        <v>2828</v>
      </c>
      <c r="AB142" s="167" t="s">
        <v>2840</v>
      </c>
      <c r="AC142" s="167" t="s">
        <v>2846</v>
      </c>
      <c r="AD142" s="167" t="s">
        <v>2885</v>
      </c>
      <c r="AE142" s="167" t="s">
        <v>3040</v>
      </c>
      <c r="AF142" s="167" t="s">
        <v>3082</v>
      </c>
      <c r="AG142" s="167" t="s">
        <v>3319</v>
      </c>
      <c r="AH142" s="167" t="s">
        <v>3546</v>
      </c>
      <c r="AI142" s="167"/>
      <c r="AJ142" s="167"/>
      <c r="AK142" s="167"/>
      <c r="AL142" s="167"/>
      <c r="AM142" s="167"/>
      <c r="AN142" s="167"/>
      <c r="AO142" s="167"/>
      <c r="AP142" s="167"/>
      <c r="AQ142" s="167"/>
      <c r="AR142" s="167"/>
      <c r="AS142" s="167"/>
      <c r="AT142" s="167"/>
      <c r="AU142" s="181"/>
    </row>
    <row r="143" spans="1:47" ht="60" customHeight="1" x14ac:dyDescent="0.35">
      <c r="A143" s="177" t="s">
        <v>5813</v>
      </c>
      <c r="B143" s="151" t="s">
        <v>5940</v>
      </c>
      <c r="C143" s="152" t="s">
        <v>5946</v>
      </c>
      <c r="D143" s="155" t="s">
        <v>5947</v>
      </c>
      <c r="E143" s="158" t="s">
        <v>5948</v>
      </c>
      <c r="F143" s="161" t="s">
        <v>5590</v>
      </c>
      <c r="G143" s="164">
        <f>IF(COUNTIF(H143:AU143,"&lt;&gt;")=0,"",SUMPRODUCT(((Recommendations[ImplStatus]="Implemented")+(Recommendations[ImplStatus]="Compensated"))*ISNUMBER(MATCH(Recommendations[Id],H143:AU143,0)))/COUNTIF(H143:AU143,"&lt;&gt;"))</f>
        <v>0</v>
      </c>
      <c r="H143" s="167" t="s">
        <v>705</v>
      </c>
      <c r="I143" s="167" t="s">
        <v>712</v>
      </c>
      <c r="J143" s="167" t="s">
        <v>719</v>
      </c>
      <c r="K143" s="167" t="s">
        <v>726</v>
      </c>
      <c r="L143" s="167" t="s">
        <v>733</v>
      </c>
      <c r="M143" s="167" t="s">
        <v>740</v>
      </c>
      <c r="N143" s="167" t="s">
        <v>746</v>
      </c>
      <c r="O143" s="167" t="s">
        <v>753</v>
      </c>
      <c r="P143" s="167" t="s">
        <v>760</v>
      </c>
      <c r="Q143" s="167" t="s">
        <v>767</v>
      </c>
      <c r="R143" s="167" t="s">
        <v>773</v>
      </c>
      <c r="S143" s="167" t="s">
        <v>779</v>
      </c>
      <c r="T143" s="167" t="s">
        <v>786</v>
      </c>
      <c r="U143" s="167" t="s">
        <v>792</v>
      </c>
      <c r="V143" s="167" t="s">
        <v>798</v>
      </c>
      <c r="W143" s="167" t="s">
        <v>804</v>
      </c>
      <c r="X143" s="167" t="s">
        <v>809</v>
      </c>
      <c r="Y143" s="167" t="s">
        <v>816</v>
      </c>
      <c r="Z143" s="167" t="s">
        <v>822</v>
      </c>
      <c r="AA143" s="167" t="s">
        <v>828</v>
      </c>
      <c r="AB143" s="167" t="s">
        <v>834</v>
      </c>
      <c r="AC143" s="167" t="s">
        <v>840</v>
      </c>
      <c r="AD143" s="167" t="s">
        <v>846</v>
      </c>
      <c r="AE143" s="167" t="s">
        <v>852</v>
      </c>
      <c r="AF143" s="167" t="s">
        <v>859</v>
      </c>
      <c r="AG143" s="167" t="s">
        <v>866</v>
      </c>
      <c r="AH143" s="167" t="s">
        <v>873</v>
      </c>
      <c r="AI143" s="167" t="s">
        <v>879</v>
      </c>
      <c r="AJ143" s="167" t="s">
        <v>885</v>
      </c>
      <c r="AK143" s="167" t="s">
        <v>891</v>
      </c>
      <c r="AL143" s="167" t="s">
        <v>897</v>
      </c>
      <c r="AM143" s="167" t="s">
        <v>903</v>
      </c>
      <c r="AN143" s="167" t="s">
        <v>909</v>
      </c>
      <c r="AO143" s="167" t="s">
        <v>916</v>
      </c>
      <c r="AP143" s="167" t="s">
        <v>922</v>
      </c>
      <c r="AQ143" s="167" t="s">
        <v>928</v>
      </c>
      <c r="AR143" s="167" t="s">
        <v>934</v>
      </c>
      <c r="AS143" s="167" t="s">
        <v>940</v>
      </c>
      <c r="AT143" s="167" t="s">
        <v>946</v>
      </c>
      <c r="AU143" s="181" t="s">
        <v>952</v>
      </c>
    </row>
    <row r="144" spans="1:47" ht="60" customHeight="1" x14ac:dyDescent="0.35">
      <c r="A144" s="177" t="s">
        <v>5813</v>
      </c>
      <c r="B144" s="151" t="s">
        <v>5940</v>
      </c>
      <c r="C144" s="152" t="s">
        <v>5949</v>
      </c>
      <c r="D144" s="155" t="s">
        <v>5950</v>
      </c>
      <c r="E144" s="158" t="s">
        <v>5951</v>
      </c>
      <c r="F144" s="161" t="s">
        <v>5594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5813</v>
      </c>
      <c r="B145" s="151" t="s">
        <v>5940</v>
      </c>
      <c r="C145" s="152" t="s">
        <v>5952</v>
      </c>
      <c r="D145" s="155" t="s">
        <v>5953</v>
      </c>
      <c r="E145" s="158" t="s">
        <v>5954</v>
      </c>
      <c r="F145" s="161" t="s">
        <v>5590</v>
      </c>
      <c r="G145" s="164">
        <f>IF(COUNTIF(H145:AU145,"&lt;&gt;")=0,"",SUMPRODUCT(((Recommendations[ImplStatus]="Implemented")+(Recommendations[ImplStatus]="Compensated"))*ISNUMBER(MATCH(Recommendations[Id],H145:AU145,0)))/COUNTIF(H145:AU145,"&lt;&gt;"))</f>
        <v>0</v>
      </c>
      <c r="H145" s="167" t="s">
        <v>241</v>
      </c>
      <c r="I145" s="167" t="s">
        <v>310</v>
      </c>
      <c r="J145" s="167" t="s">
        <v>316</v>
      </c>
      <c r="K145" s="167" t="s">
        <v>615</v>
      </c>
      <c r="L145" s="167" t="s">
        <v>622</v>
      </c>
      <c r="M145" s="167" t="s">
        <v>1003</v>
      </c>
      <c r="N145" s="167" t="s">
        <v>1010</v>
      </c>
      <c r="O145" s="167" t="s">
        <v>1017</v>
      </c>
      <c r="P145" s="167" t="s">
        <v>1024</v>
      </c>
      <c r="Q145" s="167" t="s">
        <v>1046</v>
      </c>
      <c r="R145" s="167" t="s">
        <v>1051</v>
      </c>
      <c r="S145" s="167" t="s">
        <v>1055</v>
      </c>
      <c r="T145" s="167" t="s">
        <v>1059</v>
      </c>
      <c r="U145" s="167" t="s">
        <v>1093</v>
      </c>
      <c r="V145" s="167" t="s">
        <v>1098</v>
      </c>
      <c r="W145" s="167" t="s">
        <v>1102</v>
      </c>
      <c r="X145" s="167" t="s">
        <v>1106</v>
      </c>
      <c r="Y145" s="167" t="s">
        <v>1111</v>
      </c>
      <c r="Z145" s="167" t="s">
        <v>1119</v>
      </c>
      <c r="AA145" s="167" t="s">
        <v>1124</v>
      </c>
      <c r="AB145" s="167" t="s">
        <v>1130</v>
      </c>
      <c r="AC145" s="167" t="s">
        <v>1136</v>
      </c>
      <c r="AD145" s="167" t="s">
        <v>1142</v>
      </c>
      <c r="AE145" s="167" t="s">
        <v>1148</v>
      </c>
      <c r="AF145" s="167" t="s">
        <v>1153</v>
      </c>
      <c r="AG145" s="167" t="s">
        <v>1158</v>
      </c>
      <c r="AH145" s="167" t="s">
        <v>1163</v>
      </c>
      <c r="AI145" s="167" t="s">
        <v>1168</v>
      </c>
      <c r="AJ145" s="167" t="s">
        <v>1173</v>
      </c>
      <c r="AK145" s="167" t="s">
        <v>1179</v>
      </c>
      <c r="AL145" s="167" t="s">
        <v>1184</v>
      </c>
      <c r="AM145" s="167" t="s">
        <v>1189</v>
      </c>
      <c r="AN145" s="167" t="s">
        <v>1194</v>
      </c>
      <c r="AO145" s="167" t="s">
        <v>1200</v>
      </c>
      <c r="AP145" s="167" t="s">
        <v>1205</v>
      </c>
      <c r="AQ145" s="167" t="s">
        <v>1210</v>
      </c>
      <c r="AR145" s="167" t="s">
        <v>1215</v>
      </c>
      <c r="AS145" s="167" t="s">
        <v>1220</v>
      </c>
      <c r="AT145" s="167" t="s">
        <v>1226</v>
      </c>
      <c r="AU145" s="181" t="s">
        <v>1232</v>
      </c>
    </row>
    <row r="146" spans="1:47" ht="60" customHeight="1" x14ac:dyDescent="0.35">
      <c r="A146" s="177" t="s">
        <v>5813</v>
      </c>
      <c r="B146" s="151" t="s">
        <v>5940</v>
      </c>
      <c r="C146" s="152" t="s">
        <v>5955</v>
      </c>
      <c r="D146" s="155" t="s">
        <v>5956</v>
      </c>
      <c r="E146" s="158" t="s">
        <v>5957</v>
      </c>
      <c r="F146" s="161" t="s">
        <v>5590</v>
      </c>
      <c r="G146" s="164">
        <f>IF(COUNTIF(H146:AU146,"&lt;&gt;")=0,"",SUMPRODUCT(((Recommendations[ImplStatus]="Implemented")+(Recommendations[ImplStatus]="Compensated"))*ISNUMBER(MATCH(Recommendations[Id],H146:AU146,0)))/COUNTIF(H146:AU146,"&lt;&gt;"))</f>
        <v>0</v>
      </c>
      <c r="H146" s="167" t="s">
        <v>322</v>
      </c>
      <c r="I146" s="167" t="s">
        <v>672</v>
      </c>
      <c r="J146" s="167" t="s">
        <v>679</v>
      </c>
      <c r="K146" s="167" t="s">
        <v>1440</v>
      </c>
      <c r="L146" s="167" t="s">
        <v>1682</v>
      </c>
      <c r="M146" s="167" t="s">
        <v>1689</v>
      </c>
      <c r="N146" s="167" t="s">
        <v>1701</v>
      </c>
      <c r="O146" s="167" t="s">
        <v>1707</v>
      </c>
      <c r="P146" s="167" t="s">
        <v>1825</v>
      </c>
      <c r="Q146" s="167" t="s">
        <v>1832</v>
      </c>
      <c r="R146" s="167" t="s">
        <v>1839</v>
      </c>
      <c r="S146" s="167" t="s">
        <v>1847</v>
      </c>
      <c r="T146" s="167" t="s">
        <v>1898</v>
      </c>
      <c r="U146" s="167" t="s">
        <v>2305</v>
      </c>
      <c r="V146" s="167" t="s">
        <v>2311</v>
      </c>
      <c r="W146" s="167" t="s">
        <v>2334</v>
      </c>
      <c r="X146" s="167" t="s">
        <v>2730</v>
      </c>
      <c r="Y146" s="167" t="s">
        <v>2737</v>
      </c>
      <c r="Z146" s="167" t="s">
        <v>2744</v>
      </c>
      <c r="AA146" s="167" t="s">
        <v>2751</v>
      </c>
      <c r="AB146" s="167" t="s">
        <v>2758</v>
      </c>
      <c r="AC146" s="167" t="s">
        <v>2765</v>
      </c>
      <c r="AD146" s="167" t="s">
        <v>2772</v>
      </c>
      <c r="AE146" s="167" t="s">
        <v>3106</v>
      </c>
      <c r="AF146" s="167" t="s">
        <v>3326</v>
      </c>
      <c r="AG146" s="167" t="s">
        <v>3422</v>
      </c>
      <c r="AH146" s="167" t="s">
        <v>3428</v>
      </c>
      <c r="AI146" s="167" t="s">
        <v>3434</v>
      </c>
      <c r="AJ146" s="167" t="s">
        <v>3694</v>
      </c>
      <c r="AK146" s="167"/>
      <c r="AL146" s="167"/>
      <c r="AM146" s="167"/>
      <c r="AN146" s="167"/>
      <c r="AO146" s="167"/>
      <c r="AP146" s="167"/>
      <c r="AQ146" s="167"/>
      <c r="AR146" s="167"/>
      <c r="AS146" s="167"/>
      <c r="AT146" s="167"/>
      <c r="AU146" s="181"/>
    </row>
    <row r="147" spans="1:47" ht="60" customHeight="1" x14ac:dyDescent="0.35">
      <c r="A147" s="177" t="s">
        <v>5813</v>
      </c>
      <c r="B147" s="151" t="s">
        <v>5940</v>
      </c>
      <c r="C147" s="152" t="s">
        <v>5958</v>
      </c>
      <c r="D147" s="155" t="s">
        <v>5959</v>
      </c>
      <c r="E147" s="158" t="s">
        <v>5960</v>
      </c>
      <c r="F147" s="161" t="s">
        <v>5590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5813</v>
      </c>
      <c r="B148" s="150" t="s">
        <v>5961</v>
      </c>
      <c r="C148" s="148" t="s">
        <v>5962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5813</v>
      </c>
      <c r="B149" s="151" t="s">
        <v>5961</v>
      </c>
      <c r="C149" s="152" t="s">
        <v>5963</v>
      </c>
      <c r="D149" s="155" t="s">
        <v>5964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5813</v>
      </c>
      <c r="B150" s="151" t="s">
        <v>5961</v>
      </c>
      <c r="C150" s="152" t="s">
        <v>5965</v>
      </c>
      <c r="D150" s="155" t="s">
        <v>5966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5813</v>
      </c>
      <c r="B151" s="151" t="s">
        <v>5961</v>
      </c>
      <c r="C151" s="152" t="s">
        <v>5967</v>
      </c>
      <c r="D151" s="155" t="s">
        <v>5968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5813</v>
      </c>
      <c r="B152" s="151" t="s">
        <v>5961</v>
      </c>
      <c r="C152" s="152" t="s">
        <v>5969</v>
      </c>
      <c r="D152" s="155" t="s">
        <v>5970</v>
      </c>
      <c r="E152" s="158"/>
      <c r="F152" s="161" t="s">
        <v>25</v>
      </c>
      <c r="G152" s="164">
        <f>IF(COUNTIF(H152:AU152,"&lt;&gt;")=0,"",SUMPRODUCT(((Recommendations[ImplStatus]="Implemented")+(Recommendations[ImplStatus]="Compensated"))*ISNUMBER(MATCH(Recommendations[Id],H152:AU152,0)))/COUNTIF(H152:AU152,"&lt;&gt;"))</f>
        <v>0</v>
      </c>
      <c r="H152" s="167" t="s">
        <v>984</v>
      </c>
      <c r="I152" s="167" t="s">
        <v>990</v>
      </c>
      <c r="J152" s="167" t="s">
        <v>996</v>
      </c>
      <c r="K152" s="167" t="s">
        <v>1032</v>
      </c>
      <c r="L152" s="167" t="s">
        <v>1037</v>
      </c>
      <c r="M152" s="167" t="s">
        <v>1041</v>
      </c>
      <c r="N152" s="167" t="s">
        <v>1064</v>
      </c>
      <c r="O152" s="167" t="s">
        <v>1069</v>
      </c>
      <c r="P152" s="167" t="s">
        <v>1074</v>
      </c>
      <c r="Q152" s="167" t="s">
        <v>1079</v>
      </c>
      <c r="R152" s="167" t="s">
        <v>1086</v>
      </c>
      <c r="S152" s="167" t="s">
        <v>1323</v>
      </c>
      <c r="T152" s="167" t="s">
        <v>1343</v>
      </c>
      <c r="U152" s="167" t="s">
        <v>1350</v>
      </c>
      <c r="V152" s="167" t="s">
        <v>1363</v>
      </c>
      <c r="W152" s="167" t="s">
        <v>1370</v>
      </c>
      <c r="X152" s="167" t="s">
        <v>1377</v>
      </c>
      <c r="Y152" s="167" t="s">
        <v>1382</v>
      </c>
      <c r="Z152" s="167" t="s">
        <v>1394</v>
      </c>
      <c r="AA152" s="167" t="s">
        <v>1401</v>
      </c>
      <c r="AB152" s="167" t="s">
        <v>1420</v>
      </c>
      <c r="AC152" s="167" t="s">
        <v>1426</v>
      </c>
      <c r="AD152" s="167" t="s">
        <v>1556</v>
      </c>
      <c r="AE152" s="167" t="s">
        <v>1563</v>
      </c>
      <c r="AF152" s="167" t="s">
        <v>1586</v>
      </c>
      <c r="AG152" s="167" t="s">
        <v>1609</v>
      </c>
      <c r="AH152" s="167" t="s">
        <v>1616</v>
      </c>
      <c r="AI152" s="167" t="s">
        <v>1624</v>
      </c>
      <c r="AJ152" s="167" t="s">
        <v>1646</v>
      </c>
      <c r="AK152" s="167" t="s">
        <v>1658</v>
      </c>
      <c r="AL152" s="167" t="s">
        <v>1669</v>
      </c>
      <c r="AM152" s="167" t="s">
        <v>2138</v>
      </c>
      <c r="AN152" s="167" t="s">
        <v>2160</v>
      </c>
      <c r="AO152" s="167" t="s">
        <v>2167</v>
      </c>
      <c r="AP152" s="167" t="s">
        <v>3538</v>
      </c>
      <c r="AQ152" s="167" t="s">
        <v>3610</v>
      </c>
      <c r="AR152" s="167" t="s">
        <v>3616</v>
      </c>
      <c r="AS152" s="167"/>
      <c r="AT152" s="167"/>
      <c r="AU152" s="181"/>
    </row>
    <row r="153" spans="1:47" ht="60" customHeight="1" x14ac:dyDescent="0.35">
      <c r="A153" s="177" t="s">
        <v>5813</v>
      </c>
      <c r="B153" s="151" t="s">
        <v>5961</v>
      </c>
      <c r="C153" s="152" t="s">
        <v>5971</v>
      </c>
      <c r="D153" s="155" t="s">
        <v>5972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5973</v>
      </c>
      <c r="B154" s="149" t="s">
        <v>25</v>
      </c>
      <c r="C154" s="147" t="s">
        <v>5974</v>
      </c>
      <c r="D154" s="153" t="s">
        <v>5975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5973</v>
      </c>
      <c r="B155" s="150" t="s">
        <v>5976</v>
      </c>
      <c r="C155" s="148" t="s">
        <v>5977</v>
      </c>
      <c r="D155" s="154" t="s">
        <v>5978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5973</v>
      </c>
      <c r="B156" s="151" t="s">
        <v>5976</v>
      </c>
      <c r="C156" s="152" t="s">
        <v>5979</v>
      </c>
      <c r="D156" s="155" t="s">
        <v>5980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5973</v>
      </c>
      <c r="B157" s="151" t="s">
        <v>5976</v>
      </c>
      <c r="C157" s="152" t="s">
        <v>5981</v>
      </c>
      <c r="D157" s="155" t="s">
        <v>5982</v>
      </c>
      <c r="E157" s="158" t="s">
        <v>5983</v>
      </c>
      <c r="F157" s="161" t="s">
        <v>5590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5973</v>
      </c>
      <c r="B158" s="151" t="s">
        <v>5976</v>
      </c>
      <c r="C158" s="152" t="s">
        <v>5984</v>
      </c>
      <c r="D158" s="155" t="s">
        <v>5985</v>
      </c>
      <c r="E158" s="158" t="s">
        <v>5986</v>
      </c>
      <c r="F158" s="161" t="s">
        <v>5590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5973</v>
      </c>
      <c r="B159" s="151" t="s">
        <v>5976</v>
      </c>
      <c r="C159" s="152" t="s">
        <v>5987</v>
      </c>
      <c r="D159" s="155" t="s">
        <v>5988</v>
      </c>
      <c r="E159" s="158" t="s">
        <v>5989</v>
      </c>
      <c r="F159" s="161" t="s">
        <v>5590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5973</v>
      </c>
      <c r="B160" s="151" t="s">
        <v>5976</v>
      </c>
      <c r="C160" s="152" t="s">
        <v>5990</v>
      </c>
      <c r="D160" s="155" t="s">
        <v>5991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5973</v>
      </c>
      <c r="B161" s="151" t="s">
        <v>5976</v>
      </c>
      <c r="C161" s="152" t="s">
        <v>5992</v>
      </c>
      <c r="D161" s="155" t="s">
        <v>5993</v>
      </c>
      <c r="E161" s="158" t="s">
        <v>5994</v>
      </c>
      <c r="F161" s="161" t="s">
        <v>5590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5973</v>
      </c>
      <c r="B162" s="151" t="s">
        <v>5976</v>
      </c>
      <c r="C162" s="152" t="s">
        <v>5995</v>
      </c>
      <c r="D162" s="155" t="s">
        <v>5996</v>
      </c>
      <c r="E162" s="158" t="s">
        <v>5997</v>
      </c>
      <c r="F162" s="161" t="s">
        <v>5590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5973</v>
      </c>
      <c r="B163" s="151" t="s">
        <v>5976</v>
      </c>
      <c r="C163" s="152" t="s">
        <v>5998</v>
      </c>
      <c r="D163" s="155" t="s">
        <v>5999</v>
      </c>
      <c r="E163" s="158" t="s">
        <v>6000</v>
      </c>
      <c r="F163" s="161" t="s">
        <v>5590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5973</v>
      </c>
      <c r="B164" s="150" t="s">
        <v>5394</v>
      </c>
      <c r="C164" s="148" t="s">
        <v>6001</v>
      </c>
      <c r="D164" s="154" t="s">
        <v>6002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5973</v>
      </c>
      <c r="B165" s="151" t="s">
        <v>5394</v>
      </c>
      <c r="C165" s="152" t="s">
        <v>6003</v>
      </c>
      <c r="D165" s="155" t="s">
        <v>6004</v>
      </c>
      <c r="E165" s="158" t="s">
        <v>6005</v>
      </c>
      <c r="F165" s="161" t="s">
        <v>5590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5973</v>
      </c>
      <c r="B166" s="151" t="s">
        <v>5394</v>
      </c>
      <c r="C166" s="152" t="s">
        <v>6006</v>
      </c>
      <c r="D166" s="155" t="s">
        <v>6007</v>
      </c>
      <c r="E166" s="158" t="s">
        <v>6008</v>
      </c>
      <c r="F166" s="161" t="s">
        <v>5590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5973</v>
      </c>
      <c r="B167" s="151" t="s">
        <v>5394</v>
      </c>
      <c r="C167" s="152" t="s">
        <v>6009</v>
      </c>
      <c r="D167" s="155" t="s">
        <v>6010</v>
      </c>
      <c r="E167" s="158" t="s">
        <v>6011</v>
      </c>
      <c r="F167" s="161" t="s">
        <v>5590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5973</v>
      </c>
      <c r="B168" s="151" t="s">
        <v>5394</v>
      </c>
      <c r="C168" s="152" t="s">
        <v>6012</v>
      </c>
      <c r="D168" s="155" t="s">
        <v>6013</v>
      </c>
      <c r="E168" s="158"/>
      <c r="F168" s="161" t="s">
        <v>25</v>
      </c>
      <c r="G168" s="164">
        <f>IF(COUNTIF(H168:AU168,"&lt;&gt;")=0,"",SUMPRODUCT(((Recommendations[ImplStatus]="Implemented")+(Recommendations[ImplStatus]="Compensated"))*ISNUMBER(MATCH(Recommendations[Id],H168:AU168,0)))/COUNTIF(H168:AU168,"&lt;&gt;"))</f>
        <v>0</v>
      </c>
      <c r="H168" s="167" t="s">
        <v>1855</v>
      </c>
      <c r="I168" s="167" t="s">
        <v>2834</v>
      </c>
      <c r="J168" s="167" t="s">
        <v>2877</v>
      </c>
      <c r="K168" s="167" t="s">
        <v>2899</v>
      </c>
      <c r="L168" s="167" t="s">
        <v>2906</v>
      </c>
      <c r="M168" s="167" t="s">
        <v>2912</v>
      </c>
      <c r="N168" s="167" t="s">
        <v>2920</v>
      </c>
      <c r="O168" s="167" t="s">
        <v>2928</v>
      </c>
      <c r="P168" s="167" t="s">
        <v>2936</v>
      </c>
      <c r="Q168" s="167" t="s">
        <v>2942</v>
      </c>
      <c r="R168" s="167" t="s">
        <v>2948</v>
      </c>
      <c r="S168" s="167" t="s">
        <v>2954</v>
      </c>
      <c r="T168" s="167" t="s">
        <v>2960</v>
      </c>
      <c r="U168" s="167" t="s">
        <v>2967</v>
      </c>
      <c r="V168" s="167" t="s">
        <v>2974</v>
      </c>
      <c r="W168" s="167" t="s">
        <v>2982</v>
      </c>
      <c r="X168" s="167" t="s">
        <v>2997</v>
      </c>
      <c r="Y168" s="167" t="s">
        <v>3004</v>
      </c>
      <c r="Z168" s="167" t="s">
        <v>3011</v>
      </c>
      <c r="AA168" s="167" t="s">
        <v>3018</v>
      </c>
      <c r="AB168" s="167" t="s">
        <v>3025</v>
      </c>
      <c r="AC168" s="167" t="s">
        <v>3033</v>
      </c>
      <c r="AD168" s="167" t="s">
        <v>3350</v>
      </c>
      <c r="AE168" s="167" t="s">
        <v>3357</v>
      </c>
      <c r="AF168" s="167" t="s">
        <v>3371</v>
      </c>
      <c r="AG168" s="167" t="s">
        <v>3378</v>
      </c>
      <c r="AH168" s="167" t="s">
        <v>3384</v>
      </c>
      <c r="AI168" s="167" t="s">
        <v>3637</v>
      </c>
      <c r="AJ168" s="167" t="s">
        <v>3643</v>
      </c>
      <c r="AK168" s="167"/>
      <c r="AL168" s="167"/>
      <c r="AM168" s="167"/>
      <c r="AN168" s="167"/>
      <c r="AO168" s="167"/>
      <c r="AP168" s="167"/>
      <c r="AQ168" s="167"/>
      <c r="AR168" s="167"/>
      <c r="AS168" s="167"/>
      <c r="AT168" s="167"/>
      <c r="AU168" s="181"/>
    </row>
    <row r="169" spans="1:47" ht="60" customHeight="1" x14ac:dyDescent="0.35">
      <c r="A169" s="177" t="s">
        <v>5973</v>
      </c>
      <c r="B169" s="151" t="s">
        <v>5394</v>
      </c>
      <c r="C169" s="152" t="s">
        <v>6014</v>
      </c>
      <c r="D169" s="155" t="s">
        <v>6015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5973</v>
      </c>
      <c r="B170" s="151" t="s">
        <v>5394</v>
      </c>
      <c r="C170" s="152" t="s">
        <v>6016</v>
      </c>
      <c r="D170" s="155" t="s">
        <v>6017</v>
      </c>
      <c r="E170" s="158" t="s">
        <v>6018</v>
      </c>
      <c r="F170" s="161" t="s">
        <v>5604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5973</v>
      </c>
      <c r="B171" s="151" t="s">
        <v>5394</v>
      </c>
      <c r="C171" s="152" t="s">
        <v>6019</v>
      </c>
      <c r="D171" s="155" t="s">
        <v>6020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5973</v>
      </c>
      <c r="B172" s="151" t="s">
        <v>5394</v>
      </c>
      <c r="C172" s="152" t="s">
        <v>6021</v>
      </c>
      <c r="D172" s="155" t="s">
        <v>6022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5973</v>
      </c>
      <c r="B173" s="151" t="s">
        <v>5394</v>
      </c>
      <c r="C173" s="152" t="s">
        <v>6023</v>
      </c>
      <c r="D173" s="155" t="s">
        <v>6024</v>
      </c>
      <c r="E173" s="158" t="s">
        <v>6025</v>
      </c>
      <c r="F173" s="161" t="s">
        <v>5590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5973</v>
      </c>
      <c r="B174" s="150" t="s">
        <v>6026</v>
      </c>
      <c r="C174" s="148" t="s">
        <v>6027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5973</v>
      </c>
      <c r="B175" s="151" t="s">
        <v>6026</v>
      </c>
      <c r="C175" s="152" t="s">
        <v>6028</v>
      </c>
      <c r="D175" s="155" t="s">
        <v>6029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5973</v>
      </c>
      <c r="B176" s="151" t="s">
        <v>6026</v>
      </c>
      <c r="C176" s="152" t="s">
        <v>6030</v>
      </c>
      <c r="D176" s="155" t="s">
        <v>6031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5973</v>
      </c>
      <c r="B177" s="151" t="s">
        <v>6026</v>
      </c>
      <c r="C177" s="152" t="s">
        <v>6032</v>
      </c>
      <c r="D177" s="155" t="s">
        <v>6033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5973</v>
      </c>
      <c r="B178" s="151" t="s">
        <v>6026</v>
      </c>
      <c r="C178" s="152" t="s">
        <v>6034</v>
      </c>
      <c r="D178" s="155" t="s">
        <v>6035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5973</v>
      </c>
      <c r="B179" s="151" t="s">
        <v>6026</v>
      </c>
      <c r="C179" s="152" t="s">
        <v>6036</v>
      </c>
      <c r="D179" s="155" t="s">
        <v>6037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6038</v>
      </c>
      <c r="B180" s="149" t="s">
        <v>25</v>
      </c>
      <c r="C180" s="147" t="s">
        <v>6039</v>
      </c>
      <c r="D180" s="153" t="s">
        <v>6040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6038</v>
      </c>
      <c r="B181" s="150" t="s">
        <v>6041</v>
      </c>
      <c r="C181" s="148" t="s">
        <v>6042</v>
      </c>
      <c r="D181" s="154" t="s">
        <v>6043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6038</v>
      </c>
      <c r="B182" s="151" t="s">
        <v>6041</v>
      </c>
      <c r="C182" s="152" t="s">
        <v>6044</v>
      </c>
      <c r="D182" s="155" t="s">
        <v>6045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6038</v>
      </c>
      <c r="B183" s="151" t="s">
        <v>6041</v>
      </c>
      <c r="C183" s="152" t="s">
        <v>6046</v>
      </c>
      <c r="D183" s="155" t="s">
        <v>6047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6038</v>
      </c>
      <c r="B184" s="151" t="s">
        <v>6041</v>
      </c>
      <c r="C184" s="152" t="s">
        <v>6048</v>
      </c>
      <c r="D184" s="155" t="s">
        <v>6049</v>
      </c>
      <c r="E184" s="158" t="s">
        <v>6050</v>
      </c>
      <c r="F184" s="161" t="s">
        <v>5590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6038</v>
      </c>
      <c r="B185" s="151" t="s">
        <v>6041</v>
      </c>
      <c r="C185" s="152" t="s">
        <v>6051</v>
      </c>
      <c r="D185" s="155" t="s">
        <v>6052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6038</v>
      </c>
      <c r="B186" s="151" t="s">
        <v>6041</v>
      </c>
      <c r="C186" s="152" t="s">
        <v>6053</v>
      </c>
      <c r="D186" s="155" t="s">
        <v>6054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6038</v>
      </c>
      <c r="B187" s="151" t="s">
        <v>6041</v>
      </c>
      <c r="C187" s="152" t="s">
        <v>6055</v>
      </c>
      <c r="D187" s="155" t="s">
        <v>6056</v>
      </c>
      <c r="E187" s="158" t="s">
        <v>6057</v>
      </c>
      <c r="F187" s="161" t="s">
        <v>5590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6038</v>
      </c>
      <c r="B188" s="151" t="s">
        <v>6041</v>
      </c>
      <c r="C188" s="152" t="s">
        <v>6058</v>
      </c>
      <c r="D188" s="155" t="s">
        <v>6059</v>
      </c>
      <c r="E188" s="158" t="s">
        <v>6060</v>
      </c>
      <c r="F188" s="161" t="s">
        <v>5590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6038</v>
      </c>
      <c r="B189" s="151" t="s">
        <v>6041</v>
      </c>
      <c r="C189" s="152" t="s">
        <v>6061</v>
      </c>
      <c r="D189" s="155" t="s">
        <v>6062</v>
      </c>
      <c r="E189" s="158" t="s">
        <v>6063</v>
      </c>
      <c r="F189" s="161" t="s">
        <v>5590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6038</v>
      </c>
      <c r="B190" s="150" t="s">
        <v>6064</v>
      </c>
      <c r="C190" s="148" t="s">
        <v>6065</v>
      </c>
      <c r="D190" s="154" t="s">
        <v>6066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6038</v>
      </c>
      <c r="B191" s="151" t="s">
        <v>6064</v>
      </c>
      <c r="C191" s="152" t="s">
        <v>6067</v>
      </c>
      <c r="D191" s="155" t="s">
        <v>6068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6038</v>
      </c>
      <c r="B192" s="151" t="s">
        <v>6064</v>
      </c>
      <c r="C192" s="152" t="s">
        <v>6069</v>
      </c>
      <c r="D192" s="155" t="s">
        <v>6070</v>
      </c>
      <c r="E192" s="158" t="s">
        <v>6071</v>
      </c>
      <c r="F192" s="161" t="s">
        <v>5594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6038</v>
      </c>
      <c r="B193" s="151" t="s">
        <v>6064</v>
      </c>
      <c r="C193" s="152" t="s">
        <v>6072</v>
      </c>
      <c r="D193" s="155" t="s">
        <v>6073</v>
      </c>
      <c r="E193" s="158" t="s">
        <v>6074</v>
      </c>
      <c r="F193" s="161" t="s">
        <v>5594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6038</v>
      </c>
      <c r="B194" s="151" t="s">
        <v>6064</v>
      </c>
      <c r="C194" s="152" t="s">
        <v>6075</v>
      </c>
      <c r="D194" s="155" t="s">
        <v>6076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6038</v>
      </c>
      <c r="B195" s="151" t="s">
        <v>6064</v>
      </c>
      <c r="C195" s="152" t="s">
        <v>6077</v>
      </c>
      <c r="D195" s="155" t="s">
        <v>6078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6038</v>
      </c>
      <c r="B196" s="150" t="s">
        <v>6079</v>
      </c>
      <c r="C196" s="148" t="s">
        <v>6080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6038</v>
      </c>
      <c r="B197" s="151" t="s">
        <v>6079</v>
      </c>
      <c r="C197" s="152" t="s">
        <v>6081</v>
      </c>
      <c r="D197" s="155" t="s">
        <v>6082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6038</v>
      </c>
      <c r="B198" s="151" t="s">
        <v>6079</v>
      </c>
      <c r="C198" s="152" t="s">
        <v>6083</v>
      </c>
      <c r="D198" s="155" t="s">
        <v>6084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6038</v>
      </c>
      <c r="B199" s="150" t="s">
        <v>6085</v>
      </c>
      <c r="C199" s="148" t="s">
        <v>6086</v>
      </c>
      <c r="D199" s="154" t="s">
        <v>6087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6038</v>
      </c>
      <c r="B200" s="151" t="s">
        <v>6085</v>
      </c>
      <c r="C200" s="152" t="s">
        <v>6088</v>
      </c>
      <c r="D200" s="155" t="s">
        <v>6089</v>
      </c>
      <c r="E200" s="158" t="s">
        <v>6090</v>
      </c>
      <c r="F200" s="161" t="s">
        <v>5604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6038</v>
      </c>
      <c r="B201" s="151" t="s">
        <v>6085</v>
      </c>
      <c r="C201" s="152" t="s">
        <v>6091</v>
      </c>
      <c r="D201" s="155" t="s">
        <v>6092</v>
      </c>
      <c r="E201" s="158" t="s">
        <v>6093</v>
      </c>
      <c r="F201" s="161" t="s">
        <v>5590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6038</v>
      </c>
      <c r="B202" s="151" t="s">
        <v>6085</v>
      </c>
      <c r="C202" s="152" t="s">
        <v>6094</v>
      </c>
      <c r="D202" s="155" t="s">
        <v>6095</v>
      </c>
      <c r="E202" s="158" t="s">
        <v>6096</v>
      </c>
      <c r="F202" s="161" t="s">
        <v>5590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6038</v>
      </c>
      <c r="B203" s="151" t="s">
        <v>6085</v>
      </c>
      <c r="C203" s="152" t="s">
        <v>6097</v>
      </c>
      <c r="D203" s="155" t="s">
        <v>6098</v>
      </c>
      <c r="E203" s="158" t="s">
        <v>6099</v>
      </c>
      <c r="F203" s="161" t="s">
        <v>5590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6038</v>
      </c>
      <c r="B204" s="151" t="s">
        <v>6085</v>
      </c>
      <c r="C204" s="152" t="s">
        <v>6100</v>
      </c>
      <c r="D204" s="155" t="s">
        <v>6101</v>
      </c>
      <c r="E204" s="158" t="s">
        <v>6102</v>
      </c>
      <c r="F204" s="161" t="s">
        <v>5590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6038</v>
      </c>
      <c r="B205" s="150" t="s">
        <v>6103</v>
      </c>
      <c r="C205" s="148" t="s">
        <v>6104</v>
      </c>
      <c r="D205" s="154" t="s">
        <v>6105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6038</v>
      </c>
      <c r="B206" s="151" t="s">
        <v>6103</v>
      </c>
      <c r="C206" s="152" t="s">
        <v>6106</v>
      </c>
      <c r="D206" s="155" t="s">
        <v>6107</v>
      </c>
      <c r="E206" s="158" t="s">
        <v>6108</v>
      </c>
      <c r="F206" s="161" t="s">
        <v>5594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6038</v>
      </c>
      <c r="B207" s="151" t="s">
        <v>6103</v>
      </c>
      <c r="C207" s="152" t="s">
        <v>6109</v>
      </c>
      <c r="D207" s="155" t="s">
        <v>6110</v>
      </c>
      <c r="E207" s="158" t="s">
        <v>6111</v>
      </c>
      <c r="F207" s="161" t="s">
        <v>5594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6038</v>
      </c>
      <c r="B208" s="151" t="s">
        <v>6103</v>
      </c>
      <c r="C208" s="152" t="s">
        <v>6112</v>
      </c>
      <c r="D208" s="155" t="s">
        <v>6113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6038</v>
      </c>
      <c r="B209" s="150" t="s">
        <v>6114</v>
      </c>
      <c r="C209" s="148" t="s">
        <v>6115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6038</v>
      </c>
      <c r="B210" s="151" t="s">
        <v>6114</v>
      </c>
      <c r="C210" s="152" t="s">
        <v>6116</v>
      </c>
      <c r="D210" s="155" t="s">
        <v>6117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6118</v>
      </c>
      <c r="B211" s="149" t="s">
        <v>25</v>
      </c>
      <c r="C211" s="147" t="s">
        <v>6119</v>
      </c>
      <c r="D211" s="153" t="s">
        <v>6120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6118</v>
      </c>
      <c r="B212" s="150" t="s">
        <v>6121</v>
      </c>
      <c r="C212" s="148" t="s">
        <v>6122</v>
      </c>
      <c r="D212" s="154" t="s">
        <v>6123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6118</v>
      </c>
      <c r="B213" s="151" t="s">
        <v>6121</v>
      </c>
      <c r="C213" s="152" t="s">
        <v>6124</v>
      </c>
      <c r="D213" s="155" t="s">
        <v>6125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6118</v>
      </c>
      <c r="B214" s="151" t="s">
        <v>6121</v>
      </c>
      <c r="C214" s="152" t="s">
        <v>6126</v>
      </c>
      <c r="D214" s="155" t="s">
        <v>6127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6118</v>
      </c>
      <c r="B215" s="151" t="s">
        <v>6121</v>
      </c>
      <c r="C215" s="152" t="s">
        <v>6128</v>
      </c>
      <c r="D215" s="155" t="s">
        <v>6129</v>
      </c>
      <c r="E215" s="158" t="s">
        <v>6130</v>
      </c>
      <c r="F215" s="161" t="s">
        <v>5594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6118</v>
      </c>
      <c r="B216" s="151" t="s">
        <v>6121</v>
      </c>
      <c r="C216" s="152" t="s">
        <v>6131</v>
      </c>
      <c r="D216" s="155" t="s">
        <v>6132</v>
      </c>
      <c r="E216" s="158" t="s">
        <v>6133</v>
      </c>
      <c r="F216" s="161" t="s">
        <v>5590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6118</v>
      </c>
      <c r="B217" s="150" t="s">
        <v>6079</v>
      </c>
      <c r="C217" s="148" t="s">
        <v>6134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6118</v>
      </c>
      <c r="B218" s="151" t="s">
        <v>6079</v>
      </c>
      <c r="C218" s="152" t="s">
        <v>6135</v>
      </c>
      <c r="D218" s="155" t="s">
        <v>6136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6118</v>
      </c>
      <c r="B219" s="151" t="s">
        <v>6079</v>
      </c>
      <c r="C219" s="152" t="s">
        <v>6137</v>
      </c>
      <c r="D219" s="155" t="s">
        <v>6138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6118</v>
      </c>
      <c r="B220" s="150" t="s">
        <v>6139</v>
      </c>
      <c r="C220" s="148" t="s">
        <v>6140</v>
      </c>
      <c r="D220" s="154" t="s">
        <v>6141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6118</v>
      </c>
      <c r="B221" s="151" t="s">
        <v>6139</v>
      </c>
      <c r="C221" s="152" t="s">
        <v>6142</v>
      </c>
      <c r="D221" s="155" t="s">
        <v>6143</v>
      </c>
      <c r="E221" s="158" t="s">
        <v>6144</v>
      </c>
      <c r="F221" s="161" t="s">
        <v>5590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6118</v>
      </c>
      <c r="B222" s="151" t="s">
        <v>6139</v>
      </c>
      <c r="C222" s="152" t="s">
        <v>6145</v>
      </c>
      <c r="D222" s="155" t="s">
        <v>6146</v>
      </c>
      <c r="E222" s="158" t="s">
        <v>6147</v>
      </c>
      <c r="F222" s="161" t="s">
        <v>5590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6118</v>
      </c>
      <c r="B223" s="151" t="s">
        <v>6139</v>
      </c>
      <c r="C223" s="152" t="s">
        <v>6148</v>
      </c>
      <c r="D223" s="155" t="s">
        <v>6149</v>
      </c>
      <c r="E223" s="158" t="s">
        <v>6150</v>
      </c>
      <c r="F223" s="161" t="s">
        <v>5590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6118</v>
      </c>
      <c r="B224" s="151" t="s">
        <v>6139</v>
      </c>
      <c r="C224" s="152" t="s">
        <v>6151</v>
      </c>
      <c r="D224" s="155" t="s">
        <v>6152</v>
      </c>
      <c r="E224" s="158" t="s">
        <v>6153</v>
      </c>
      <c r="F224" s="161" t="s">
        <v>5590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6118</v>
      </c>
      <c r="B225" s="151" t="s">
        <v>6139</v>
      </c>
      <c r="C225" s="152" t="s">
        <v>6154</v>
      </c>
      <c r="D225" s="155" t="s">
        <v>6155</v>
      </c>
      <c r="E225" s="158" t="s">
        <v>6156</v>
      </c>
      <c r="F225" s="161" t="s">
        <v>5590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6118</v>
      </c>
      <c r="B226" s="168" t="s">
        <v>6139</v>
      </c>
      <c r="C226" s="169" t="s">
        <v>6157</v>
      </c>
      <c r="D226" s="170" t="s">
        <v>6158</v>
      </c>
      <c r="E226" s="171" t="s">
        <v>6159</v>
      </c>
      <c r="F226" s="172" t="s">
        <v>5590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3701</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IFERROR(INDEX('Recommendations'!$I$2:$I$561, MATCH(H2,'Recommendations'!$B$2:$B$561,0))="Implemented", FALSE))</xm:f>
            <x14:dxf>
              <font>
                <color rgb="FF000000"/>
              </font>
              <fill>
                <patternFill>
                  <bgColor rgb="FF3C7D22"/>
                </patternFill>
              </fill>
            </x14:dxf>
          </x14:cfRule>
          <x14:cfRule type="expression" priority="2" id="{00000000-000E-0000-0700-000002000000}">
            <xm:f>AND(H2&lt;&gt;"", IFERROR(INDEX('Recommendations'!$I$2:$I$561, MATCH(H2,'Recommendations'!$B$2:$B$561,0))="Compensated", FALSE))</xm:f>
            <x14:dxf>
              <font>
                <color rgb="FF000000"/>
              </font>
              <fill>
                <patternFill>
                  <bgColor rgb="FFC6E0B4"/>
                </patternFill>
              </fill>
            </x14:dxf>
          </x14:cfRule>
          <x14:cfRule type="expression" priority="3" id="{00000000-000E-0000-0700-000003000000}">
            <xm:f>AND(H2&lt;&gt;"", IFERROR(INDEX('Recommendations'!$I$2:$I$561, MATCH(H2,'Recommendations'!$B$2:$B$561,0))="Testing", FALSE))</xm:f>
            <x14:dxf>
              <font>
                <color rgb="FF000000"/>
              </font>
              <fill>
                <patternFill>
                  <bgColor rgb="FFFFC000"/>
                </patternFill>
              </fill>
            </x14:dxf>
          </x14:cfRule>
          <x14:cfRule type="expression" priority="4" id="{00000000-000E-0000-0700-000004000000}">
            <xm:f>AND(H2&lt;&gt;"", IFERROR(INDEX('Recommendations'!$I$2:$I$561, MATCH(H2,'Recommendations'!$B$2:$B$561,0))="Failed", FALSE))</xm:f>
            <x14:dxf>
              <font>
                <color rgb="FF000000"/>
              </font>
              <fill>
                <patternFill>
                  <bgColor rgb="FFD82891"/>
                </patternFill>
              </fill>
            </x14:dxf>
          </x14:cfRule>
          <x14:cfRule type="expression" priority="5" id="{00000000-000E-0000-0700-000005000000}">
            <xm:f>AND(H2&lt;&gt;"", IFERROR(INDEX('Recommendations'!$I$2:$I$561, MATCH(H2,'Recommendations'!$B$2:$B$561,0))="Risk Accepted", FALSE))</xm:f>
            <x14:dxf>
              <font>
                <color rgb="FF000000"/>
              </font>
              <fill>
                <patternFill>
                  <bgColor rgb="FFD9D9D9"/>
                </patternFill>
              </fill>
            </x14:dxf>
          </x14:cfRule>
          <x14:cfRule type="expression" priority="6" id="{00000000-000E-0000-0700-000006000000}">
            <xm:f>AND(H2&lt;&gt;"", IFERROR(INDEX('Recommendations'!$I$2:$I$561, MATCH(H2,'Recommendations'!$B$2:$B$561,0))="N/A",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5577</v>
      </c>
      <c r="B1" s="207" t="s">
        <v>6160</v>
      </c>
      <c r="C1" s="207" t="s">
        <v>6161</v>
      </c>
      <c r="D1" s="207" t="s">
        <v>6162</v>
      </c>
      <c r="E1" s="207" t="s">
        <v>4886</v>
      </c>
      <c r="F1" s="207" t="s">
        <v>3954</v>
      </c>
      <c r="G1" s="207" t="s">
        <v>3955</v>
      </c>
      <c r="H1" s="207" t="s">
        <v>3956</v>
      </c>
      <c r="I1" s="207" t="s">
        <v>3957</v>
      </c>
      <c r="J1" s="207" t="s">
        <v>3958</v>
      </c>
      <c r="K1" s="207" t="s">
        <v>3959</v>
      </c>
      <c r="L1" s="207" t="s">
        <v>3960</v>
      </c>
      <c r="M1" s="207" t="s">
        <v>3961</v>
      </c>
      <c r="N1" s="207" t="s">
        <v>3962</v>
      </c>
      <c r="O1" s="207" t="s">
        <v>3963</v>
      </c>
      <c r="P1" s="207" t="s">
        <v>3964</v>
      </c>
      <c r="Q1" s="207" t="s">
        <v>3965</v>
      </c>
      <c r="R1" s="207" t="s">
        <v>3966</v>
      </c>
      <c r="S1" s="207" t="s">
        <v>3967</v>
      </c>
      <c r="T1" s="207" t="s">
        <v>3968</v>
      </c>
      <c r="U1" s="207" t="s">
        <v>3969</v>
      </c>
      <c r="V1" s="207" t="s">
        <v>3970</v>
      </c>
      <c r="W1" s="207" t="s">
        <v>3971</v>
      </c>
      <c r="X1" s="207" t="s">
        <v>3972</v>
      </c>
      <c r="Y1" s="207" t="s">
        <v>3973</v>
      </c>
      <c r="Z1" s="207" t="s">
        <v>3974</v>
      </c>
      <c r="AA1" s="207" t="s">
        <v>3975</v>
      </c>
      <c r="AB1" s="207" t="s">
        <v>3976</v>
      </c>
      <c r="AC1" s="207" t="s">
        <v>3977</v>
      </c>
      <c r="AD1" s="207" t="s">
        <v>3978</v>
      </c>
      <c r="AE1" s="207" t="s">
        <v>3979</v>
      </c>
      <c r="AF1" s="207" t="s">
        <v>3980</v>
      </c>
      <c r="AG1" s="207" t="s">
        <v>3981</v>
      </c>
      <c r="AH1" s="207" t="s">
        <v>3982</v>
      </c>
      <c r="AI1" s="207" t="s">
        <v>3983</v>
      </c>
      <c r="AJ1" s="207" t="s">
        <v>3984</v>
      </c>
      <c r="AK1" s="207" t="s">
        <v>3985</v>
      </c>
      <c r="AL1" s="207" t="s">
        <v>3986</v>
      </c>
      <c r="AM1" s="207" t="s">
        <v>3987</v>
      </c>
      <c r="AN1" s="207" t="s">
        <v>3988</v>
      </c>
      <c r="AO1" s="207" t="s">
        <v>3989</v>
      </c>
      <c r="AP1" s="207" t="s">
        <v>3990</v>
      </c>
      <c r="AQ1" s="207" t="s">
        <v>3991</v>
      </c>
      <c r="AR1" s="207" t="s">
        <v>3992</v>
      </c>
      <c r="AS1" s="207" t="s">
        <v>3993</v>
      </c>
      <c r="AT1" s="208" t="s">
        <v>3994</v>
      </c>
    </row>
    <row r="2" spans="1:46" ht="60" customHeight="1" outlineLevel="1" x14ac:dyDescent="0.35">
      <c r="A2" s="200" t="s">
        <v>3795</v>
      </c>
      <c r="B2" s="186" t="s">
        <v>6163</v>
      </c>
      <c r="C2" s="186"/>
      <c r="D2" s="189" t="s">
        <v>6164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3795</v>
      </c>
      <c r="B3" s="187" t="s">
        <v>6163</v>
      </c>
      <c r="C3" s="188" t="s">
        <v>6165</v>
      </c>
      <c r="D3" s="190" t="s">
        <v>6166</v>
      </c>
      <c r="E3" s="190" t="s">
        <v>6167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3795</v>
      </c>
      <c r="B4" s="187" t="s">
        <v>6163</v>
      </c>
      <c r="C4" s="188" t="s">
        <v>6168</v>
      </c>
      <c r="D4" s="190" t="s">
        <v>6169</v>
      </c>
      <c r="E4" s="190" t="s">
        <v>6170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3795</v>
      </c>
      <c r="B5" s="187" t="s">
        <v>6163</v>
      </c>
      <c r="C5" s="188" t="s">
        <v>6171</v>
      </c>
      <c r="D5" s="190" t="s">
        <v>6172</v>
      </c>
      <c r="E5" s="190" t="s">
        <v>6173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3795</v>
      </c>
      <c r="B6" s="187" t="s">
        <v>6163</v>
      </c>
      <c r="C6" s="188" t="s">
        <v>6174</v>
      </c>
      <c r="D6" s="190" t="s">
        <v>6175</v>
      </c>
      <c r="E6" s="190" t="s">
        <v>6176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3795</v>
      </c>
      <c r="B7" s="187" t="s">
        <v>6163</v>
      </c>
      <c r="C7" s="188" t="s">
        <v>6177</v>
      </c>
      <c r="D7" s="190" t="s">
        <v>6178</v>
      </c>
      <c r="E7" s="190" t="s">
        <v>6179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3795</v>
      </c>
      <c r="B8" s="187" t="s">
        <v>6163</v>
      </c>
      <c r="C8" s="188" t="s">
        <v>6180</v>
      </c>
      <c r="D8" s="190" t="s">
        <v>6181</v>
      </c>
      <c r="E8" s="190" t="s">
        <v>6182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3795</v>
      </c>
      <c r="B9" s="187" t="s">
        <v>6163</v>
      </c>
      <c r="C9" s="188" t="s">
        <v>6183</v>
      </c>
      <c r="D9" s="190" t="s">
        <v>6184</v>
      </c>
      <c r="E9" s="190" t="s">
        <v>6185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3795</v>
      </c>
      <c r="B10" s="187" t="s">
        <v>6163</v>
      </c>
      <c r="C10" s="188" t="s">
        <v>6186</v>
      </c>
      <c r="D10" s="190" t="s">
        <v>6187</v>
      </c>
      <c r="E10" s="190" t="s">
        <v>6188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3795</v>
      </c>
      <c r="B11" s="187" t="s">
        <v>6163</v>
      </c>
      <c r="C11" s="188" t="s">
        <v>6189</v>
      </c>
      <c r="D11" s="190" t="s">
        <v>6190</v>
      </c>
      <c r="E11" s="190" t="s">
        <v>6191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3795</v>
      </c>
      <c r="B12" s="187" t="s">
        <v>6163</v>
      </c>
      <c r="C12" s="188" t="s">
        <v>6192</v>
      </c>
      <c r="D12" s="190" t="s">
        <v>6193</v>
      </c>
      <c r="E12" s="190" t="s">
        <v>6194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3795</v>
      </c>
      <c r="B13" s="187" t="s">
        <v>6163</v>
      </c>
      <c r="C13" s="188" t="s">
        <v>6195</v>
      </c>
      <c r="D13" s="190" t="s">
        <v>6196</v>
      </c>
      <c r="E13" s="190" t="s">
        <v>6197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3795</v>
      </c>
      <c r="B14" s="187" t="s">
        <v>6163</v>
      </c>
      <c r="C14" s="188" t="s">
        <v>6198</v>
      </c>
      <c r="D14" s="190" t="s">
        <v>6199</v>
      </c>
      <c r="E14" s="190" t="s">
        <v>6200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3795</v>
      </c>
      <c r="B15" s="187" t="s">
        <v>6163</v>
      </c>
      <c r="C15" s="188" t="s">
        <v>6201</v>
      </c>
      <c r="D15" s="190" t="s">
        <v>6202</v>
      </c>
      <c r="E15" s="190" t="s">
        <v>6203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3795</v>
      </c>
      <c r="B16" s="187" t="s">
        <v>6163</v>
      </c>
      <c r="C16" s="188" t="s">
        <v>6204</v>
      </c>
      <c r="D16" s="190" t="s">
        <v>6205</v>
      </c>
      <c r="E16" s="190" t="s">
        <v>6206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3795</v>
      </c>
      <c r="B17" s="187" t="s">
        <v>6163</v>
      </c>
      <c r="C17" s="188" t="s">
        <v>6207</v>
      </c>
      <c r="D17" s="190" t="s">
        <v>6208</v>
      </c>
      <c r="E17" s="190" t="s">
        <v>6209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3795</v>
      </c>
      <c r="B18" s="187" t="s">
        <v>6163</v>
      </c>
      <c r="C18" s="188" t="s">
        <v>6210</v>
      </c>
      <c r="D18" s="190" t="s">
        <v>6211</v>
      </c>
      <c r="E18" s="190" t="s">
        <v>6212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3795</v>
      </c>
      <c r="B19" s="186" t="s">
        <v>6213</v>
      </c>
      <c r="C19" s="186"/>
      <c r="D19" s="189" t="s">
        <v>6214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3795</v>
      </c>
      <c r="B20" s="187" t="s">
        <v>6213</v>
      </c>
      <c r="C20" s="188" t="s">
        <v>6215</v>
      </c>
      <c r="D20" s="190" t="s">
        <v>6216</v>
      </c>
      <c r="E20" s="190" t="s">
        <v>6217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3795</v>
      </c>
      <c r="B21" s="187" t="s">
        <v>6213</v>
      </c>
      <c r="C21" s="188" t="s">
        <v>6218</v>
      </c>
      <c r="D21" s="190" t="s">
        <v>6219</v>
      </c>
      <c r="E21" s="190" t="s">
        <v>6220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3795</v>
      </c>
      <c r="B22" s="187" t="s">
        <v>6213</v>
      </c>
      <c r="C22" s="188" t="s">
        <v>6221</v>
      </c>
      <c r="D22" s="190" t="s">
        <v>6222</v>
      </c>
      <c r="E22" s="190" t="s">
        <v>6223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3795</v>
      </c>
      <c r="B23" s="187" t="s">
        <v>6213</v>
      </c>
      <c r="C23" s="188" t="s">
        <v>6224</v>
      </c>
      <c r="D23" s="190" t="s">
        <v>6225</v>
      </c>
      <c r="E23" s="190" t="s">
        <v>6226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3795</v>
      </c>
      <c r="B24" s="187" t="s">
        <v>6213</v>
      </c>
      <c r="C24" s="188" t="s">
        <v>6227</v>
      </c>
      <c r="D24" s="190" t="s">
        <v>6228</v>
      </c>
      <c r="E24" s="190" t="s">
        <v>6229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3795</v>
      </c>
      <c r="B25" s="187" t="s">
        <v>6213</v>
      </c>
      <c r="C25" s="188" t="s">
        <v>6230</v>
      </c>
      <c r="D25" s="190" t="s">
        <v>6231</v>
      </c>
      <c r="E25" s="190" t="s">
        <v>6232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3795</v>
      </c>
      <c r="B26" s="187" t="s">
        <v>6213</v>
      </c>
      <c r="C26" s="188" t="s">
        <v>6233</v>
      </c>
      <c r="D26" s="190" t="s">
        <v>6234</v>
      </c>
      <c r="E26" s="190" t="s">
        <v>6235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3795</v>
      </c>
      <c r="B27" s="187" t="s">
        <v>6213</v>
      </c>
      <c r="C27" s="188" t="s">
        <v>6236</v>
      </c>
      <c r="D27" s="190" t="s">
        <v>6237</v>
      </c>
      <c r="E27" s="190" t="s">
        <v>6238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3795</v>
      </c>
      <c r="B28" s="187" t="s">
        <v>6213</v>
      </c>
      <c r="C28" s="188" t="s">
        <v>6239</v>
      </c>
      <c r="D28" s="190" t="s">
        <v>6240</v>
      </c>
      <c r="E28" s="190" t="s">
        <v>6241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3795</v>
      </c>
      <c r="B29" s="187" t="s">
        <v>6213</v>
      </c>
      <c r="C29" s="188" t="s">
        <v>6242</v>
      </c>
      <c r="D29" s="190" t="s">
        <v>6243</v>
      </c>
      <c r="E29" s="190" t="s">
        <v>6244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3795</v>
      </c>
      <c r="B30" s="187" t="s">
        <v>6213</v>
      </c>
      <c r="C30" s="188" t="s">
        <v>6245</v>
      </c>
      <c r="D30" s="190" t="s">
        <v>6246</v>
      </c>
      <c r="E30" s="190" t="s">
        <v>6247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3795</v>
      </c>
      <c r="B31" s="187" t="s">
        <v>6213</v>
      </c>
      <c r="C31" s="188" t="s">
        <v>6248</v>
      </c>
      <c r="D31" s="190" t="s">
        <v>6249</v>
      </c>
      <c r="E31" s="190" t="s">
        <v>6250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6251</v>
      </c>
      <c r="B32" s="186"/>
      <c r="C32" s="186"/>
      <c r="D32" s="189" t="s">
        <v>6252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6251</v>
      </c>
      <c r="B33" s="187"/>
      <c r="C33" s="188" t="s">
        <v>6253</v>
      </c>
      <c r="D33" s="190" t="s">
        <v>6254</v>
      </c>
      <c r="E33" s="190" t="s">
        <v>6255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6251</v>
      </c>
      <c r="B34" s="187"/>
      <c r="C34" s="188" t="s">
        <v>6256</v>
      </c>
      <c r="D34" s="190" t="s">
        <v>6257</v>
      </c>
      <c r="E34" s="190" t="s">
        <v>6258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6251</v>
      </c>
      <c r="B35" s="187"/>
      <c r="C35" s="188" t="s">
        <v>6259</v>
      </c>
      <c r="D35" s="190" t="s">
        <v>6260</v>
      </c>
      <c r="E35" s="190" t="s">
        <v>6261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6251</v>
      </c>
      <c r="B36" s="186" t="s">
        <v>6262</v>
      </c>
      <c r="C36" s="186"/>
      <c r="D36" s="189" t="s">
        <v>6263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6251</v>
      </c>
      <c r="B37" s="187" t="s">
        <v>6262</v>
      </c>
      <c r="C37" s="188" t="s">
        <v>6264</v>
      </c>
      <c r="D37" s="190" t="s">
        <v>6265</v>
      </c>
      <c r="E37" s="190" t="s">
        <v>6266</v>
      </c>
      <c r="F37" s="192">
        <f>IF(COUNTIF(G37:AT37,"&lt;&gt;")=0,"",SUMPRODUCT(((Recommendations[ImplStatus]="Implemented")+(Recommendations[ImplStatus]="Compensated"))*ISNUMBER(MATCH(Recommendations[Id],G37:AT37,0)))/COUNTIF(G37:AT37,"&lt;&gt;"))</f>
        <v>0</v>
      </c>
      <c r="G37" s="194" t="s">
        <v>984</v>
      </c>
      <c r="H37" s="194" t="s">
        <v>990</v>
      </c>
      <c r="I37" s="194" t="s">
        <v>996</v>
      </c>
      <c r="J37" s="194" t="s">
        <v>1032</v>
      </c>
      <c r="K37" s="194" t="s">
        <v>1037</v>
      </c>
      <c r="L37" s="194" t="s">
        <v>1041</v>
      </c>
      <c r="M37" s="194" t="s">
        <v>1064</v>
      </c>
      <c r="N37" s="194" t="s">
        <v>1069</v>
      </c>
      <c r="O37" s="194" t="s">
        <v>1074</v>
      </c>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6251</v>
      </c>
      <c r="B38" s="187" t="s">
        <v>6262</v>
      </c>
      <c r="C38" s="188" t="s">
        <v>6267</v>
      </c>
      <c r="D38" s="190" t="s">
        <v>6268</v>
      </c>
      <c r="E38" s="190" t="s">
        <v>6269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6251</v>
      </c>
      <c r="B39" s="187" t="s">
        <v>6262</v>
      </c>
      <c r="C39" s="188" t="s">
        <v>6270</v>
      </c>
      <c r="D39" s="190" t="s">
        <v>6271</v>
      </c>
      <c r="E39" s="190" t="s">
        <v>6272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6251</v>
      </c>
      <c r="B40" s="187" t="s">
        <v>6262</v>
      </c>
      <c r="C40" s="188" t="s">
        <v>6273</v>
      </c>
      <c r="D40" s="190" t="s">
        <v>6274</v>
      </c>
      <c r="E40" s="190" t="s">
        <v>6275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6251</v>
      </c>
      <c r="B41" s="187" t="s">
        <v>6262</v>
      </c>
      <c r="C41" s="188" t="s">
        <v>6276</v>
      </c>
      <c r="D41" s="190" t="s">
        <v>6277</v>
      </c>
      <c r="E41" s="190" t="s">
        <v>6278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6251</v>
      </c>
      <c r="B42" s="187" t="s">
        <v>6262</v>
      </c>
      <c r="C42" s="188" t="s">
        <v>6279</v>
      </c>
      <c r="D42" s="190" t="s">
        <v>6280</v>
      </c>
      <c r="E42" s="190" t="s">
        <v>6281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6251</v>
      </c>
      <c r="B43" s="187" t="s">
        <v>6262</v>
      </c>
      <c r="C43" s="188" t="s">
        <v>6282</v>
      </c>
      <c r="D43" s="190" t="s">
        <v>6283</v>
      </c>
      <c r="E43" s="190" t="s">
        <v>6284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6251</v>
      </c>
      <c r="B44" s="187" t="s">
        <v>6262</v>
      </c>
      <c r="C44" s="188" t="s">
        <v>6285</v>
      </c>
      <c r="D44" s="190" t="s">
        <v>6286</v>
      </c>
      <c r="E44" s="190" t="s">
        <v>6287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6251</v>
      </c>
      <c r="B45" s="187" t="s">
        <v>6262</v>
      </c>
      <c r="C45" s="188" t="s">
        <v>6288</v>
      </c>
      <c r="D45" s="190" t="s">
        <v>6289</v>
      </c>
      <c r="E45" s="190" t="s">
        <v>6290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6251</v>
      </c>
      <c r="B46" s="187" t="s">
        <v>6262</v>
      </c>
      <c r="C46" s="188" t="s">
        <v>6291</v>
      </c>
      <c r="D46" s="190" t="s">
        <v>6292</v>
      </c>
      <c r="E46" s="190" t="s">
        <v>6293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6251</v>
      </c>
      <c r="B47" s="187" t="s">
        <v>6262</v>
      </c>
      <c r="C47" s="188" t="s">
        <v>6294</v>
      </c>
      <c r="D47" s="190" t="s">
        <v>6295</v>
      </c>
      <c r="E47" s="190" t="s">
        <v>6296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6251</v>
      </c>
      <c r="B48" s="187" t="s">
        <v>6262</v>
      </c>
      <c r="C48" s="188" t="s">
        <v>6297</v>
      </c>
      <c r="D48" s="190" t="s">
        <v>6298</v>
      </c>
      <c r="E48" s="190" t="s">
        <v>6299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6251</v>
      </c>
      <c r="B49" s="187" t="s">
        <v>6262</v>
      </c>
      <c r="C49" s="188" t="s">
        <v>6300</v>
      </c>
      <c r="D49" s="190" t="s">
        <v>6301</v>
      </c>
      <c r="E49" s="190" t="s">
        <v>6302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6251</v>
      </c>
      <c r="B50" s="187" t="s">
        <v>6262</v>
      </c>
      <c r="C50" s="188" t="s">
        <v>6303</v>
      </c>
      <c r="D50" s="190" t="s">
        <v>6304</v>
      </c>
      <c r="E50" s="190" t="s">
        <v>6305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6251</v>
      </c>
      <c r="B51" s="186" t="s">
        <v>6306</v>
      </c>
      <c r="C51" s="186"/>
      <c r="D51" s="189" t="s">
        <v>6307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6251</v>
      </c>
      <c r="B52" s="187" t="s">
        <v>6306</v>
      </c>
      <c r="C52" s="188" t="s">
        <v>6308</v>
      </c>
      <c r="D52" s="190" t="s">
        <v>6309</v>
      </c>
      <c r="E52" s="190" t="s">
        <v>6310</v>
      </c>
      <c r="F52" s="192">
        <f>IF(COUNTIF(G52:AT52,"&lt;&gt;")=0,"",SUMPRODUCT(((Recommendations[ImplStatus]="Implemented")+(Recommendations[ImplStatus]="Compensated"))*ISNUMBER(MATCH(Recommendations[Id],G52:AT52,0)))/COUNTIF(G52:AT52,"&lt;&gt;"))</f>
        <v>0</v>
      </c>
      <c r="G52" s="194" t="s">
        <v>705</v>
      </c>
      <c r="H52" s="194" t="s">
        <v>712</v>
      </c>
      <c r="I52" s="194" t="s">
        <v>719</v>
      </c>
      <c r="J52" s="194" t="s">
        <v>726</v>
      </c>
      <c r="K52" s="194" t="s">
        <v>733</v>
      </c>
      <c r="L52" s="194" t="s">
        <v>740</v>
      </c>
      <c r="M52" s="194" t="s">
        <v>746</v>
      </c>
      <c r="N52" s="194" t="s">
        <v>753</v>
      </c>
      <c r="O52" s="194" t="s">
        <v>760</v>
      </c>
      <c r="P52" s="194" t="s">
        <v>767</v>
      </c>
      <c r="Q52" s="194" t="s">
        <v>773</v>
      </c>
      <c r="R52" s="194" t="s">
        <v>779</v>
      </c>
      <c r="S52" s="194" t="s">
        <v>786</v>
      </c>
      <c r="T52" s="194" t="s">
        <v>792</v>
      </c>
      <c r="U52" s="194" t="s">
        <v>798</v>
      </c>
      <c r="V52" s="194" t="s">
        <v>804</v>
      </c>
      <c r="W52" s="194" t="s">
        <v>809</v>
      </c>
      <c r="X52" s="194" t="s">
        <v>816</v>
      </c>
      <c r="Y52" s="194" t="s">
        <v>822</v>
      </c>
      <c r="Z52" s="194" t="s">
        <v>828</v>
      </c>
      <c r="AA52" s="194" t="s">
        <v>834</v>
      </c>
      <c r="AB52" s="194" t="s">
        <v>840</v>
      </c>
      <c r="AC52" s="194" t="s">
        <v>846</v>
      </c>
      <c r="AD52" s="194" t="s">
        <v>852</v>
      </c>
      <c r="AE52" s="194" t="s">
        <v>859</v>
      </c>
      <c r="AF52" s="194" t="s">
        <v>866</v>
      </c>
      <c r="AG52" s="194" t="s">
        <v>873</v>
      </c>
      <c r="AH52" s="194" t="s">
        <v>879</v>
      </c>
      <c r="AI52" s="194" t="s">
        <v>885</v>
      </c>
      <c r="AJ52" s="194" t="s">
        <v>891</v>
      </c>
      <c r="AK52" s="194" t="s">
        <v>897</v>
      </c>
      <c r="AL52" s="194" t="s">
        <v>903</v>
      </c>
      <c r="AM52" s="194" t="s">
        <v>909</v>
      </c>
      <c r="AN52" s="194" t="s">
        <v>916</v>
      </c>
      <c r="AO52" s="194" t="s">
        <v>922</v>
      </c>
      <c r="AP52" s="194" t="s">
        <v>928</v>
      </c>
      <c r="AQ52" s="194" t="s">
        <v>934</v>
      </c>
      <c r="AR52" s="194" t="s">
        <v>940</v>
      </c>
      <c r="AS52" s="194" t="s">
        <v>946</v>
      </c>
      <c r="AT52" s="204" t="s">
        <v>952</v>
      </c>
    </row>
    <row r="53" spans="1:46" ht="60" customHeight="1" x14ac:dyDescent="0.35">
      <c r="A53" s="201" t="s">
        <v>6251</v>
      </c>
      <c r="B53" s="187" t="s">
        <v>6306</v>
      </c>
      <c r="C53" s="188" t="s">
        <v>6311</v>
      </c>
      <c r="D53" s="190" t="s">
        <v>6312</v>
      </c>
      <c r="E53" s="190" t="s">
        <v>6313</v>
      </c>
      <c r="F53" s="192">
        <f>IF(COUNTIF(G53:AT53,"&lt;&gt;")=0,"",SUMPRODUCT(((Recommendations[ImplStatus]="Implemented")+(Recommendations[ImplStatus]="Compensated"))*ISNUMBER(MATCH(Recommendations[Id],G53:AT53,0)))/COUNTIF(G53:AT53,"&lt;&gt;"))</f>
        <v>0</v>
      </c>
      <c r="G53" s="194" t="s">
        <v>184</v>
      </c>
      <c r="H53" s="194" t="s">
        <v>288</v>
      </c>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6251</v>
      </c>
      <c r="B54" s="187" t="s">
        <v>6306</v>
      </c>
      <c r="C54" s="188" t="s">
        <v>6314</v>
      </c>
      <c r="D54" s="190" t="s">
        <v>6315</v>
      </c>
      <c r="E54" s="190" t="s">
        <v>6316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6251</v>
      </c>
      <c r="B55" s="187" t="s">
        <v>6306</v>
      </c>
      <c r="C55" s="188" t="s">
        <v>6317</v>
      </c>
      <c r="D55" s="190" t="s">
        <v>6318</v>
      </c>
      <c r="E55" s="190" t="s">
        <v>6319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6251</v>
      </c>
      <c r="B56" s="187" t="s">
        <v>6306</v>
      </c>
      <c r="C56" s="188" t="s">
        <v>6320</v>
      </c>
      <c r="D56" s="190" t="s">
        <v>6321</v>
      </c>
      <c r="E56" s="190" t="s">
        <v>6322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6251</v>
      </c>
      <c r="B57" s="187" t="s">
        <v>6306</v>
      </c>
      <c r="C57" s="188" t="s">
        <v>6323</v>
      </c>
      <c r="D57" s="190" t="s">
        <v>6324</v>
      </c>
      <c r="E57" s="190" t="s">
        <v>6325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6251</v>
      </c>
      <c r="B58" s="187" t="s">
        <v>6306</v>
      </c>
      <c r="C58" s="188" t="s">
        <v>6326</v>
      </c>
      <c r="D58" s="190" t="s">
        <v>6327</v>
      </c>
      <c r="E58" s="190" t="s">
        <v>6328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6251</v>
      </c>
      <c r="B59" s="187" t="s">
        <v>6306</v>
      </c>
      <c r="C59" s="188" t="s">
        <v>6329</v>
      </c>
      <c r="D59" s="190" t="s">
        <v>6330</v>
      </c>
      <c r="E59" s="190" t="s">
        <v>6331</v>
      </c>
      <c r="F59" s="192">
        <f>IF(COUNTIF(G59:AT59,"&lt;&gt;")=0,"",SUMPRODUCT(((Recommendations[ImplStatus]="Implemented")+(Recommendations[ImplStatus]="Compensated"))*ISNUMBER(MATCH(Recommendations[Id],G59:AT59,0)))/COUNTIF(G59:AT59,"&lt;&gt;"))</f>
        <v>0</v>
      </c>
      <c r="G59" s="194" t="s">
        <v>2342</v>
      </c>
      <c r="H59" s="194" t="s">
        <v>2349</v>
      </c>
      <c r="I59" s="194" t="s">
        <v>2356</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6251</v>
      </c>
      <c r="B60" s="187" t="s">
        <v>6332</v>
      </c>
      <c r="C60" s="188" t="s">
        <v>6333</v>
      </c>
      <c r="D60" s="190" t="s">
        <v>6334</v>
      </c>
      <c r="E60" s="190" t="s">
        <v>6335</v>
      </c>
      <c r="F60" s="192">
        <f>IF(COUNTIF(G60:AT60,"&lt;&gt;")=0,"",SUMPRODUCT(((Recommendations[ImplStatus]="Implemented")+(Recommendations[ImplStatus]="Compensated"))*ISNUMBER(MATCH(Recommendations[Id],G60:AT60,0)))/COUNTIF(G60:AT60,"&lt;&gt;"))</f>
        <v>0</v>
      </c>
      <c r="G60" s="194" t="s">
        <v>386</v>
      </c>
      <c r="H60" s="194" t="s">
        <v>420</v>
      </c>
      <c r="I60" s="194" t="s">
        <v>1259</v>
      </c>
      <c r="J60" s="194" t="s">
        <v>1266</v>
      </c>
      <c r="K60" s="194" t="s">
        <v>2097</v>
      </c>
      <c r="L60" s="194" t="s">
        <v>2117</v>
      </c>
      <c r="M60" s="194" t="s">
        <v>2185</v>
      </c>
      <c r="N60" s="194" t="s">
        <v>2191</v>
      </c>
      <c r="O60" s="194" t="s">
        <v>2319</v>
      </c>
      <c r="P60" s="194" t="s">
        <v>3226</v>
      </c>
      <c r="Q60" s="194" t="s">
        <v>3233</v>
      </c>
      <c r="R60" s="194" t="s">
        <v>3270</v>
      </c>
      <c r="S60" s="194" t="s">
        <v>3414</v>
      </c>
      <c r="T60" s="194" t="s">
        <v>3448</v>
      </c>
      <c r="U60" s="194" t="s">
        <v>3622</v>
      </c>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6251</v>
      </c>
      <c r="B61" s="187" t="s">
        <v>6332</v>
      </c>
      <c r="C61" s="188" t="s">
        <v>6336</v>
      </c>
      <c r="D61" s="190" t="s">
        <v>6337</v>
      </c>
      <c r="E61" s="190" t="s">
        <v>6338</v>
      </c>
      <c r="F61" s="192">
        <f>IF(COUNTIF(G61:AT61,"&lt;&gt;")=0,"",SUMPRODUCT(((Recommendations[ImplStatus]="Implemented")+(Recommendations[ImplStatus]="Compensated"))*ISNUMBER(MATCH(Recommendations[Id],G61:AT61,0)))/COUNTIF(G61:AT61,"&lt;&gt;"))</f>
        <v>0</v>
      </c>
      <c r="G61" s="194" t="s">
        <v>2124</v>
      </c>
      <c r="H61" s="194" t="s">
        <v>2131</v>
      </c>
      <c r="I61" s="194" t="s">
        <v>2364</v>
      </c>
      <c r="J61" s="194" t="s">
        <v>3400</v>
      </c>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6251</v>
      </c>
      <c r="B62" s="186" t="s">
        <v>6339</v>
      </c>
      <c r="C62" s="186"/>
      <c r="D62" s="189" t="s">
        <v>6340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6251</v>
      </c>
      <c r="B63" s="187" t="s">
        <v>6339</v>
      </c>
      <c r="C63" s="188" t="s">
        <v>6341</v>
      </c>
      <c r="D63" s="190" t="s">
        <v>6342</v>
      </c>
      <c r="E63" s="190" t="s">
        <v>6343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6251</v>
      </c>
      <c r="B64" s="187" t="s">
        <v>6339</v>
      </c>
      <c r="C64" s="188" t="s">
        <v>6344</v>
      </c>
      <c r="D64" s="190" t="s">
        <v>6345</v>
      </c>
      <c r="E64" s="190" t="s">
        <v>6346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6251</v>
      </c>
      <c r="B65" s="187" t="s">
        <v>6339</v>
      </c>
      <c r="C65" s="188" t="s">
        <v>6347</v>
      </c>
      <c r="D65" s="190" t="s">
        <v>6348</v>
      </c>
      <c r="E65" s="190" t="s">
        <v>6349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6251</v>
      </c>
      <c r="B66" s="187" t="s">
        <v>6339</v>
      </c>
      <c r="C66" s="188" t="s">
        <v>6350</v>
      </c>
      <c r="D66" s="190" t="s">
        <v>6351</v>
      </c>
      <c r="E66" s="190" t="s">
        <v>6352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6251</v>
      </c>
      <c r="B67" s="187" t="s">
        <v>6339</v>
      </c>
      <c r="C67" s="188" t="s">
        <v>6353</v>
      </c>
      <c r="D67" s="190" t="s">
        <v>6354</v>
      </c>
      <c r="E67" s="190" t="s">
        <v>6355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6251</v>
      </c>
      <c r="B68" s="187" t="s">
        <v>6339</v>
      </c>
      <c r="C68" s="188" t="s">
        <v>6356</v>
      </c>
      <c r="D68" s="190" t="s">
        <v>6357</v>
      </c>
      <c r="E68" s="190" t="s">
        <v>6358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6251</v>
      </c>
      <c r="B69" s="187" t="s">
        <v>6339</v>
      </c>
      <c r="C69" s="188" t="s">
        <v>6359</v>
      </c>
      <c r="D69" s="190" t="s">
        <v>6360</v>
      </c>
      <c r="E69" s="190" t="s">
        <v>6361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6251</v>
      </c>
      <c r="B70" s="187" t="s">
        <v>6339</v>
      </c>
      <c r="C70" s="188" t="s">
        <v>6362</v>
      </c>
      <c r="D70" s="190" t="s">
        <v>6363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6251</v>
      </c>
      <c r="B71" s="187" t="s">
        <v>6339</v>
      </c>
      <c r="C71" s="188" t="s">
        <v>6364</v>
      </c>
      <c r="D71" s="190" t="s">
        <v>6365</v>
      </c>
      <c r="E71" s="190" t="s">
        <v>6366</v>
      </c>
      <c r="F71" s="192">
        <f>IF(COUNTIF(G71:AT71,"&lt;&gt;")=0,"",SUMPRODUCT(((Recommendations[ImplStatus]="Implemented")+(Recommendations[ImplStatus]="Compensated"))*ISNUMBER(MATCH(Recommendations[Id],G71:AT71,0)))/COUNTIF(G71:AT71,"&lt;&gt;"))</f>
        <v>0</v>
      </c>
      <c r="G71" s="194" t="s">
        <v>3554</v>
      </c>
      <c r="H71" s="194" t="s">
        <v>3561</v>
      </c>
      <c r="I71" s="194" t="s">
        <v>3568</v>
      </c>
      <c r="J71" s="194" t="s">
        <v>3581</v>
      </c>
      <c r="K71" s="194" t="s">
        <v>3596</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6251</v>
      </c>
      <c r="B72" s="187" t="s">
        <v>6339</v>
      </c>
      <c r="C72" s="188" t="s">
        <v>6367</v>
      </c>
      <c r="D72" s="190" t="s">
        <v>6368</v>
      </c>
      <c r="E72" s="190" t="s">
        <v>6369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6251</v>
      </c>
      <c r="B73" s="187" t="s">
        <v>6339</v>
      </c>
      <c r="C73" s="188" t="s">
        <v>6370</v>
      </c>
      <c r="D73" s="190" t="s">
        <v>6371</v>
      </c>
      <c r="E73" s="190" t="s">
        <v>6372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6251</v>
      </c>
      <c r="B74" s="187" t="s">
        <v>6339</v>
      </c>
      <c r="C74" s="188" t="s">
        <v>6373</v>
      </c>
      <c r="D74" s="190" t="s">
        <v>6374</v>
      </c>
      <c r="E74" s="190" t="s">
        <v>6375</v>
      </c>
      <c r="F74" s="192">
        <f>IF(COUNTIF(G74:AT74,"&lt;&gt;")=0,"",SUMPRODUCT(((Recommendations[ImplStatus]="Implemented")+(Recommendations[ImplStatus]="Compensated"))*ISNUMBER(MATCH(Recommendations[Id],G74:AT74,0)))/COUNTIF(G74:AT74,"&lt;&gt;"))</f>
        <v>0</v>
      </c>
      <c r="G74" s="194" t="s">
        <v>1766</v>
      </c>
      <c r="H74" s="194" t="s">
        <v>3313</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6251</v>
      </c>
      <c r="B75" s="187" t="s">
        <v>6339</v>
      </c>
      <c r="C75" s="188" t="s">
        <v>6376</v>
      </c>
      <c r="D75" s="190" t="s">
        <v>6377</v>
      </c>
      <c r="E75" s="190" t="s">
        <v>6378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6251</v>
      </c>
      <c r="B76" s="187" t="s">
        <v>6339</v>
      </c>
      <c r="C76" s="188" t="s">
        <v>6379</v>
      </c>
      <c r="D76" s="190" t="s">
        <v>6380</v>
      </c>
      <c r="E76" s="190" t="s">
        <v>6381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6251</v>
      </c>
      <c r="B77" s="187" t="s">
        <v>6339</v>
      </c>
      <c r="C77" s="188" t="s">
        <v>6382</v>
      </c>
      <c r="D77" s="190" t="s">
        <v>6383</v>
      </c>
      <c r="E77" s="190" t="s">
        <v>6384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6251</v>
      </c>
      <c r="B78" s="187" t="s">
        <v>6339</v>
      </c>
      <c r="C78" s="188" t="s">
        <v>6385</v>
      </c>
      <c r="D78" s="190" t="s">
        <v>6386</v>
      </c>
      <c r="E78" s="190" t="s">
        <v>6387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6251</v>
      </c>
      <c r="B79" s="186" t="s">
        <v>6339</v>
      </c>
      <c r="C79" s="186"/>
      <c r="D79" s="189" t="s">
        <v>6388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6389</v>
      </c>
      <c r="B80" s="187"/>
      <c r="C80" s="188" t="s">
        <v>6390</v>
      </c>
      <c r="D80" s="190" t="s">
        <v>6391</v>
      </c>
      <c r="E80" s="190" t="s">
        <v>6392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6389</v>
      </c>
      <c r="B81" s="187"/>
      <c r="C81" s="188" t="s">
        <v>6393</v>
      </c>
      <c r="D81" s="190" t="s">
        <v>6394</v>
      </c>
      <c r="E81" s="190" t="s">
        <v>6395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6389</v>
      </c>
      <c r="B82" s="187"/>
      <c r="C82" s="188" t="s">
        <v>6396</v>
      </c>
      <c r="D82" s="190" t="s">
        <v>6397</v>
      </c>
      <c r="E82" s="190" t="s">
        <v>6398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6389</v>
      </c>
      <c r="B83" s="187"/>
      <c r="C83" s="188" t="s">
        <v>6399</v>
      </c>
      <c r="D83" s="190" t="s">
        <v>6400</v>
      </c>
      <c r="E83" s="190" t="s">
        <v>6401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6389</v>
      </c>
      <c r="B84" s="186"/>
      <c r="C84" s="186"/>
      <c r="D84" s="189" t="s">
        <v>6402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6403</v>
      </c>
      <c r="B85" s="187"/>
      <c r="C85" s="188" t="s">
        <v>6404</v>
      </c>
      <c r="D85" s="190" t="s">
        <v>6405</v>
      </c>
      <c r="E85" s="190" t="s">
        <v>6406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6403</v>
      </c>
      <c r="B86" s="187"/>
      <c r="C86" s="188" t="s">
        <v>6407</v>
      </c>
      <c r="D86" s="190" t="s">
        <v>6408</v>
      </c>
      <c r="E86" s="190" t="s">
        <v>6409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6403</v>
      </c>
      <c r="B87" s="187"/>
      <c r="C87" s="188" t="s">
        <v>6410</v>
      </c>
      <c r="D87" s="190" t="s">
        <v>6411</v>
      </c>
      <c r="E87" s="190" t="s">
        <v>6412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6403</v>
      </c>
      <c r="B88" s="187"/>
      <c r="C88" s="188" t="s">
        <v>6413</v>
      </c>
      <c r="D88" s="190" t="s">
        <v>6414</v>
      </c>
      <c r="E88" s="190" t="s">
        <v>6415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6403</v>
      </c>
      <c r="B89" s="187"/>
      <c r="C89" s="188" t="s">
        <v>6416</v>
      </c>
      <c r="D89" s="190" t="s">
        <v>6417</v>
      </c>
      <c r="E89" s="190" t="s">
        <v>6418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6403</v>
      </c>
      <c r="B90" s="186" t="s">
        <v>6419</v>
      </c>
      <c r="C90" s="186"/>
      <c r="D90" s="189" t="s">
        <v>6420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6403</v>
      </c>
      <c r="B91" s="187" t="s">
        <v>6419</v>
      </c>
      <c r="C91" s="188" t="s">
        <v>6421</v>
      </c>
      <c r="D91" s="190" t="s">
        <v>6422</v>
      </c>
      <c r="E91" s="190" t="s">
        <v>6423</v>
      </c>
      <c r="F91" s="192">
        <f>IF(COUNTIF(G91:AT91,"&lt;&gt;")=0,"",SUMPRODUCT(((Recommendations[ImplStatus]="Implemented")+(Recommendations[ImplStatus]="Compensated"))*ISNUMBER(MATCH(Recommendations[Id],G91:AT91,0)))/COUNTIF(G91:AT91,"&lt;&gt;"))</f>
        <v>0</v>
      </c>
      <c r="G91" s="194" t="s">
        <v>69</v>
      </c>
      <c r="H91" s="194" t="s">
        <v>75</v>
      </c>
      <c r="I91" s="194" t="s">
        <v>81</v>
      </c>
      <c r="J91" s="194" t="s">
        <v>88</v>
      </c>
      <c r="K91" s="194" t="s">
        <v>1467</v>
      </c>
      <c r="L91" s="194" t="s">
        <v>1487</v>
      </c>
      <c r="M91" s="194" t="s">
        <v>2967</v>
      </c>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6403</v>
      </c>
      <c r="B92" s="187" t="s">
        <v>6419</v>
      </c>
      <c r="C92" s="188" t="s">
        <v>6424</v>
      </c>
      <c r="D92" s="190" t="s">
        <v>6425</v>
      </c>
      <c r="E92" s="190" t="s">
        <v>6426</v>
      </c>
      <c r="F92" s="192">
        <f>IF(COUNTIF(G92:AT92,"&lt;&gt;")=0,"",SUMPRODUCT(((Recommendations[ImplStatus]="Implemented")+(Recommendations[ImplStatus]="Compensated"))*ISNUMBER(MATCH(Recommendations[Id],G92:AT92,0)))/COUNTIF(G92:AT92,"&lt;&gt;"))</f>
        <v>0</v>
      </c>
      <c r="G92" s="194" t="s">
        <v>18</v>
      </c>
      <c r="H92" s="194" t="s">
        <v>31</v>
      </c>
      <c r="I92" s="194" t="s">
        <v>37</v>
      </c>
      <c r="J92" s="194" t="s">
        <v>43</v>
      </c>
      <c r="K92" s="194" t="s">
        <v>49</v>
      </c>
      <c r="L92" s="194" t="s">
        <v>55</v>
      </c>
      <c r="M92" s="194" t="s">
        <v>62</v>
      </c>
      <c r="N92" s="194" t="s">
        <v>293</v>
      </c>
      <c r="O92" s="194" t="s">
        <v>413</v>
      </c>
      <c r="P92" s="194" t="s">
        <v>2012</v>
      </c>
      <c r="Q92" s="194" t="s">
        <v>2033</v>
      </c>
      <c r="R92" s="194" t="s">
        <v>2039</v>
      </c>
      <c r="S92" s="194" t="s">
        <v>2046</v>
      </c>
      <c r="T92" s="194" t="s">
        <v>2671</v>
      </c>
      <c r="U92" s="194" t="s">
        <v>3364</v>
      </c>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6419</v>
      </c>
      <c r="C93" s="188" t="s">
        <v>6427</v>
      </c>
      <c r="D93" s="190" t="s">
        <v>6428</v>
      </c>
      <c r="E93" s="190" t="s">
        <v>6429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6419</v>
      </c>
      <c r="C94" s="188" t="s">
        <v>6430</v>
      </c>
      <c r="D94" s="190" t="s">
        <v>6431</v>
      </c>
      <c r="E94" s="190" t="s">
        <v>6432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6419</v>
      </c>
      <c r="C95" s="188" t="s">
        <v>6433</v>
      </c>
      <c r="D95" s="190" t="s">
        <v>6434</v>
      </c>
      <c r="E95" s="190" t="s">
        <v>6435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6419</v>
      </c>
      <c r="C96" s="188" t="s">
        <v>6436</v>
      </c>
      <c r="D96" s="190" t="s">
        <v>6437</v>
      </c>
      <c r="E96" s="190" t="s">
        <v>6438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6419</v>
      </c>
      <c r="C97" s="188" t="s">
        <v>6439</v>
      </c>
      <c r="D97" s="190" t="s">
        <v>6440</v>
      </c>
      <c r="E97" s="190" t="s">
        <v>6441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6419</v>
      </c>
      <c r="C98" s="188" t="s">
        <v>6442</v>
      </c>
      <c r="D98" s="190" t="s">
        <v>6443</v>
      </c>
      <c r="E98" s="190" t="s">
        <v>6444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6445</v>
      </c>
      <c r="C99" s="186"/>
      <c r="D99" s="189" t="s">
        <v>6446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6445</v>
      </c>
      <c r="C100" s="188" t="s">
        <v>6447</v>
      </c>
      <c r="D100" s="190" t="s">
        <v>6448</v>
      </c>
      <c r="E100" s="190" t="s">
        <v>6449</v>
      </c>
      <c r="F100" s="192">
        <f>IF(COUNTIF(G100:AT100,"&lt;&gt;")=0,"",SUMPRODUCT(((Recommendations[ImplStatus]="Implemented")+(Recommendations[ImplStatus]="Compensated"))*ISNUMBER(MATCH(Recommendations[Id],G100:AT100,0)))/COUNTIF(G100:AT100,"&lt;&gt;"))</f>
        <v>0</v>
      </c>
      <c r="G100" s="194" t="s">
        <v>1855</v>
      </c>
      <c r="H100" s="194" t="s">
        <v>2948</v>
      </c>
      <c r="I100" s="194" t="s">
        <v>2954</v>
      </c>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6445</v>
      </c>
      <c r="C101" s="188" t="s">
        <v>6450</v>
      </c>
      <c r="D101" s="190" t="s">
        <v>6451</v>
      </c>
      <c r="E101" s="190" t="s">
        <v>6452</v>
      </c>
      <c r="F101" s="192">
        <f>IF(COUNTIF(G101:AT101,"&lt;&gt;")=0,"",SUMPRODUCT(((Recommendations[ImplStatus]="Implemented")+(Recommendations[ImplStatus]="Compensated"))*ISNUMBER(MATCH(Recommendations[Id],G101:AT101,0)))/COUNTIF(G101:AT101,"&lt;&gt;"))</f>
        <v>0</v>
      </c>
      <c r="G101" s="194" t="s">
        <v>2834</v>
      </c>
      <c r="H101" s="194" t="s">
        <v>2877</v>
      </c>
      <c r="I101" s="194" t="s">
        <v>2899</v>
      </c>
      <c r="J101" s="194" t="s">
        <v>2906</v>
      </c>
      <c r="K101" s="194" t="s">
        <v>2928</v>
      </c>
      <c r="L101" s="194" t="s">
        <v>2936</v>
      </c>
      <c r="M101" s="194" t="s">
        <v>2942</v>
      </c>
      <c r="N101" s="194" t="s">
        <v>2948</v>
      </c>
      <c r="O101" s="194" t="s">
        <v>2954</v>
      </c>
      <c r="P101" s="194" t="s">
        <v>2960</v>
      </c>
      <c r="Q101" s="194" t="s">
        <v>2974</v>
      </c>
      <c r="R101" s="194" t="s">
        <v>2982</v>
      </c>
      <c r="S101" s="194" t="s">
        <v>3011</v>
      </c>
      <c r="T101" s="194" t="s">
        <v>3018</v>
      </c>
      <c r="U101" s="194" t="s">
        <v>3025</v>
      </c>
      <c r="V101" s="194" t="s">
        <v>3033</v>
      </c>
      <c r="W101" s="194" t="s">
        <v>3350</v>
      </c>
      <c r="X101" s="194" t="s">
        <v>3637</v>
      </c>
      <c r="Y101" s="194" t="s">
        <v>3643</v>
      </c>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6445</v>
      </c>
      <c r="C102" s="188" t="s">
        <v>6453</v>
      </c>
      <c r="D102" s="190" t="s">
        <v>6454</v>
      </c>
      <c r="E102" s="190" t="s">
        <v>6455</v>
      </c>
      <c r="F102" s="192">
        <f>IF(COUNTIF(G102:AT102,"&lt;&gt;")=0,"",SUMPRODUCT(((Recommendations[ImplStatus]="Implemented")+(Recommendations[ImplStatus]="Compensated"))*ISNUMBER(MATCH(Recommendations[Id],G102:AT102,0)))/COUNTIF(G102:AT102,"&lt;&gt;"))</f>
        <v>0</v>
      </c>
      <c r="G102" s="194" t="s">
        <v>2912</v>
      </c>
      <c r="H102" s="194" t="s">
        <v>3357</v>
      </c>
      <c r="I102" s="194" t="s">
        <v>3371</v>
      </c>
      <c r="J102" s="194" t="s">
        <v>3378</v>
      </c>
      <c r="K102" s="194" t="s">
        <v>3384</v>
      </c>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6445</v>
      </c>
      <c r="C103" s="188" t="s">
        <v>6456</v>
      </c>
      <c r="D103" s="190" t="s">
        <v>6457</v>
      </c>
      <c r="E103" s="190" t="s">
        <v>6458</v>
      </c>
      <c r="F103" s="192">
        <f>IF(COUNTIF(G103:AT103,"&lt;&gt;")=0,"",SUMPRODUCT(((Recommendations[ImplStatus]="Implemented")+(Recommendations[ImplStatus]="Compensated"))*ISNUMBER(MATCH(Recommendations[Id],G103:AT103,0)))/COUNTIF(G103:AT103,"&lt;&gt;"))</f>
        <v>0</v>
      </c>
      <c r="G103" s="194" t="s">
        <v>1689</v>
      </c>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6445</v>
      </c>
      <c r="C104" s="196" t="s">
        <v>6459</v>
      </c>
      <c r="D104" s="197" t="s">
        <v>6460</v>
      </c>
      <c r="E104" s="197" t="s">
        <v>6461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3701</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IFERROR(INDEX('Recommendations'!$I$2:$I$561, MATCH(G2,'Recommendations'!$B$2:$B$561,0))="Implemented", FALSE))</xm:f>
            <x14:dxf>
              <font>
                <color rgb="FF000000"/>
              </font>
              <fill>
                <patternFill>
                  <bgColor rgb="FF3C7D22"/>
                </patternFill>
              </fill>
            </x14:dxf>
          </x14:cfRule>
          <x14:cfRule type="expression" priority="2" id="{00000000-000E-0000-0800-000002000000}">
            <xm:f>AND(G2&lt;&gt;"", IFERROR(INDEX('Recommendations'!$I$2:$I$561, MATCH(G2,'Recommendations'!$B$2:$B$561,0))="Compensated", FALSE))</xm:f>
            <x14:dxf>
              <font>
                <color rgb="FF000000"/>
              </font>
              <fill>
                <patternFill>
                  <bgColor rgb="FFC6E0B4"/>
                </patternFill>
              </fill>
            </x14:dxf>
          </x14:cfRule>
          <x14:cfRule type="expression" priority="3" id="{00000000-000E-0000-0800-000003000000}">
            <xm:f>AND(G2&lt;&gt;"", IFERROR(INDEX('Recommendations'!$I$2:$I$561, MATCH(G2,'Recommendations'!$B$2:$B$561,0))="Testing", FALSE))</xm:f>
            <x14:dxf>
              <font>
                <color rgb="FF000000"/>
              </font>
              <fill>
                <patternFill>
                  <bgColor rgb="FFFFC000"/>
                </patternFill>
              </fill>
            </x14:dxf>
          </x14:cfRule>
          <x14:cfRule type="expression" priority="4" id="{00000000-000E-0000-0800-000004000000}">
            <xm:f>AND(G2&lt;&gt;"", IFERROR(INDEX('Recommendations'!$I$2:$I$561, MATCH(G2,'Recommendations'!$B$2:$B$561,0))="Failed", FALSE))</xm:f>
            <x14:dxf>
              <font>
                <color rgb="FF000000"/>
              </font>
              <fill>
                <patternFill>
                  <bgColor rgb="FFD82891"/>
                </patternFill>
              </fill>
            </x14:dxf>
          </x14:cfRule>
          <x14:cfRule type="expression" priority="5" id="{00000000-000E-0000-0800-000005000000}">
            <xm:f>AND(G2&lt;&gt;"", IFERROR(INDEX('Recommendations'!$I$2:$I$561, MATCH(G2,'Recommendations'!$B$2:$B$561,0))="Risk Accepted", FALSE))</xm:f>
            <x14:dxf>
              <font>
                <color rgb="FF000000"/>
              </font>
              <fill>
                <patternFill>
                  <bgColor rgb="FFD9D9D9"/>
                </patternFill>
              </fill>
            </x14:dxf>
          </x14:cfRule>
          <x14:cfRule type="expression" priority="6" id="{00000000-000E-0000-0800-000006000000}">
            <xm:f>AND(G2&lt;&gt;"", IFERROR(INDEX('Recommendations'!$I$2:$I$561, MATCH(G2,'Recommendations'!$B$2:$B$561,0))="N/A",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11 Enterprise Benchmark - SHGIR</dc:title>
  <dc:subject>Generated on: 2026-06-08 22:38:16</dc:subject>
  <dc:creator>Anicet Fopa Tchoffo</dc:creator>
  <cp:keywords>Baseline;Hardening;CIS;Benchmark</cp:keywords>
  <dc:description>Baseline Developed By: Center for Internet Security (CIS)</dc:description>
  <cp:lastModifiedBy>Anicet Fopa Tchoffo</cp:lastModifiedBy>
  <dcterms:modified xsi:type="dcterms:W3CDTF">2026-06-10T13:59:11Z</dcterms:modified>
  <cp:category>CIS</cp:category>
  <cp:contentStatus>Draft</cp:contentStatus>
</cp:coreProperties>
</file>